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8805"/>
  </bookViews>
  <sheets>
    <sheet name="別紙1　【集計】" sheetId="1" r:id="rId1"/>
    <sheet name="別紙2　【住戸一覧】" sheetId="9" r:id="rId2"/>
    <sheet name="基準値" sheetId="8" state="hidden" r:id="rId3"/>
  </sheets>
  <externalReferences>
    <externalReference r:id="rId4"/>
  </externalReferences>
  <definedNames>
    <definedName name="_xlnm._FilterDatabase" localSheetId="1">'別紙2　【住戸一覧】'!$B$8:$N$8</definedName>
    <definedName name="_xlnm.Print_Area" localSheetId="0">'別紙1　【集計】'!$A$1:$T$22</definedName>
    <definedName name="_xlnm.Print_Area" localSheetId="1">'別紙2　【住戸一覧】'!$A$1:$O$58</definedName>
    <definedName name="_xlnm.Print_Titles" localSheetId="0">'別紙1　【集計】'!$B:$E,'別紙1　【集計】'!#REF!</definedName>
    <definedName name="_xlnm.Print_Titles" localSheetId="1">'別紙2　【住戸一覧】'!$B:$E,'別紙2　【住戸一覧】'!$2:$8</definedName>
    <definedName name="ガラスU値">[1]MAST!$B$37:$B$46</definedName>
    <definedName name="ガラス日射">[1]MAST!$B$75:$B$83</definedName>
    <definedName name="ドア" localSheetId="0">#REF!</definedName>
    <definedName name="ドア" localSheetId="1">#REF!</definedName>
    <definedName name="ドア">#REF!</definedName>
    <definedName name="夏期日射方位">[1]MAST!$I$14:$I$17</definedName>
    <definedName name="夏期日射方位２">[1]MAST!$I$20:$I$24</definedName>
    <definedName name="夏期日射率">[1]MAST!$B$66:$B$72</definedName>
    <definedName name="開口部Ｕ値">[1]MAST!$B$58:$B$63</definedName>
    <definedName name="給湯熱源" localSheetId="0">#REF!</definedName>
    <definedName name="給湯熱源" localSheetId="1">#REF!</definedName>
    <definedName name="給湯熱源">#REF!</definedName>
    <definedName name="建具種類">[1]MAST!$B$30:$B$34</definedName>
    <definedName name="杭種" localSheetId="0">#REF!</definedName>
    <definedName name="杭種" localSheetId="1">#REF!</definedName>
    <definedName name="杭種">#REF!</definedName>
    <definedName name="支持地盤" localSheetId="0">#REF!</definedName>
    <definedName name="支持地盤" localSheetId="1">#REF!</definedName>
    <definedName name="支持地盤">#REF!</definedName>
    <definedName name="種類" localSheetId="0">[1]MAST!#REF!</definedName>
    <definedName name="種類" localSheetId="1">[1]MAST!#REF!</definedName>
    <definedName name="種類">[1]MAST!#REF!</definedName>
    <definedName name="設1_1" localSheetId="0">#REF!</definedName>
    <definedName name="設1_1" localSheetId="1">#REF!</definedName>
    <definedName name="設1_1">#REF!</definedName>
    <definedName name="設1_2" localSheetId="0">#REF!</definedName>
    <definedName name="設1_2" localSheetId="1">#REF!</definedName>
    <definedName name="設1_2">#REF!</definedName>
    <definedName name="設定根拠" localSheetId="0">#REF!</definedName>
    <definedName name="設定根拠" localSheetId="1">#REF!</definedName>
    <definedName name="設定根拠">#REF!</definedName>
    <definedName name="窓" localSheetId="0">#REF!</definedName>
    <definedName name="窓" localSheetId="1">#REF!</definedName>
    <definedName name="窓">#REF!</definedName>
    <definedName name="断熱材">[1]MAST!$D$3:$D$57</definedName>
    <definedName name="地域区分" localSheetId="0">#REF!</definedName>
    <definedName name="地域区分" localSheetId="1">#REF!</definedName>
    <definedName name="地域区分">#REF!</definedName>
    <definedName name="地域区分２">[1]MAST!$B$49:$B$55</definedName>
    <definedName name="直接基礎形式" localSheetId="0">#REF!</definedName>
    <definedName name="直接基礎形式" localSheetId="1">#REF!</definedName>
    <definedName name="直接基礎形式">#REF!</definedName>
    <definedName name="直接基礎構造" localSheetId="0">#REF!</definedName>
    <definedName name="直接基礎構造" localSheetId="1">#REF!</definedName>
    <definedName name="直接基礎構造">#REF!</definedName>
    <definedName name="等級" localSheetId="0">#REF!</definedName>
    <definedName name="等級" localSheetId="1">#REF!</definedName>
    <definedName name="等級">#REF!</definedName>
    <definedName name="日射遮蔽">[1]MAST!$I$27:$I$34</definedName>
    <definedName name="部位" localSheetId="0">#REF!</definedName>
    <definedName name="部位" localSheetId="1">#REF!</definedName>
    <definedName name="部位">#REF!</definedName>
  </definedNames>
  <calcPr calcId="152511"/>
</workbook>
</file>

<file path=xl/calcChain.xml><?xml version="1.0" encoding="utf-8"?>
<calcChain xmlns="http://schemas.openxmlformats.org/spreadsheetml/2006/main">
  <c r="N22" i="1" l="1"/>
  <c r="L21" i="1"/>
  <c r="F21" i="1"/>
  <c r="D22" i="1"/>
  <c r="D21" i="1"/>
  <c r="N10" i="1"/>
  <c r="Q10" i="1" s="1"/>
  <c r="E14" i="1"/>
  <c r="K10" i="1"/>
  <c r="H10" i="1"/>
  <c r="E10" i="1"/>
  <c r="AF508" i="9"/>
  <c r="AE508" i="9"/>
  <c r="AB508" i="9"/>
  <c r="AA508" i="9"/>
  <c r="Z508" i="9"/>
  <c r="Y508" i="9"/>
  <c r="X508" i="9"/>
  <c r="W508" i="9"/>
  <c r="V508" i="9"/>
  <c r="U508" i="9"/>
  <c r="T508" i="9"/>
  <c r="S508" i="9"/>
  <c r="R508" i="9"/>
  <c r="Q508" i="9"/>
  <c r="P508" i="9"/>
  <c r="P10" i="9"/>
  <c r="Q10" i="9"/>
  <c r="R10" i="9"/>
  <c r="S10" i="9"/>
  <c r="T10" i="9" s="1"/>
  <c r="U10" i="9"/>
  <c r="V10" i="9" s="1"/>
  <c r="W10" i="9"/>
  <c r="AB10" i="9"/>
  <c r="P11" i="9"/>
  <c r="Q11" i="9"/>
  <c r="R11" i="9"/>
  <c r="S11" i="9"/>
  <c r="T11" i="9" s="1"/>
  <c r="U11" i="9"/>
  <c r="V11" i="9" s="1"/>
  <c r="W11" i="9"/>
  <c r="AB11" i="9"/>
  <c r="P12" i="9"/>
  <c r="Q12" i="9"/>
  <c r="S12" i="9"/>
  <c r="T12" i="9" s="1"/>
  <c r="U12" i="9"/>
  <c r="V12" i="9" s="1"/>
  <c r="AB12" i="9"/>
  <c r="P13" i="9"/>
  <c r="R13" i="9" s="1"/>
  <c r="Q13" i="9"/>
  <c r="S13" i="9"/>
  <c r="T13" i="9" s="1"/>
  <c r="U13" i="9"/>
  <c r="V13" i="9" s="1"/>
  <c r="W13" i="9"/>
  <c r="AB13" i="9"/>
  <c r="P14" i="9"/>
  <c r="W14" i="9" s="1"/>
  <c r="Q14" i="9"/>
  <c r="S14" i="9"/>
  <c r="T14" i="9" s="1"/>
  <c r="U14" i="9"/>
  <c r="V14" i="9" s="1"/>
  <c r="AB14" i="9"/>
  <c r="P15" i="9"/>
  <c r="R15" i="9" s="1"/>
  <c r="Q15" i="9"/>
  <c r="S15" i="9"/>
  <c r="T15" i="9" s="1"/>
  <c r="U15" i="9"/>
  <c r="V15" i="9" s="1"/>
  <c r="W15" i="9"/>
  <c r="AB15" i="9"/>
  <c r="P16" i="9"/>
  <c r="Q16" i="9"/>
  <c r="S16" i="9"/>
  <c r="T16" i="9" s="1"/>
  <c r="U16" i="9"/>
  <c r="V16" i="9" s="1"/>
  <c r="AB16" i="9"/>
  <c r="P17" i="9"/>
  <c r="R17" i="9" s="1"/>
  <c r="Q17" i="9"/>
  <c r="S17" i="9"/>
  <c r="T17" i="9" s="1"/>
  <c r="U17" i="9"/>
  <c r="V17" i="9" s="1"/>
  <c r="W17" i="9"/>
  <c r="AB17" i="9"/>
  <c r="P18" i="9"/>
  <c r="Q18" i="9"/>
  <c r="R18" i="9"/>
  <c r="S18" i="9"/>
  <c r="T18" i="9" s="1"/>
  <c r="U18" i="9"/>
  <c r="V18" i="9" s="1"/>
  <c r="W18" i="9"/>
  <c r="AB18" i="9"/>
  <c r="P19" i="9"/>
  <c r="W19" i="9" s="1"/>
  <c r="Q19" i="9"/>
  <c r="R19" i="9"/>
  <c r="S19" i="9"/>
  <c r="T19" i="9" s="1"/>
  <c r="U19" i="9"/>
  <c r="V19" i="9" s="1"/>
  <c r="AB19" i="9"/>
  <c r="P20" i="9"/>
  <c r="Q20" i="9"/>
  <c r="S20" i="9"/>
  <c r="T20" i="9"/>
  <c r="U20" i="9"/>
  <c r="V20" i="9" s="1"/>
  <c r="AB20" i="9"/>
  <c r="P21" i="9"/>
  <c r="R21" i="9" s="1"/>
  <c r="Q21" i="9"/>
  <c r="S21" i="9"/>
  <c r="T21" i="9" s="1"/>
  <c r="U21" i="9"/>
  <c r="V21" i="9" s="1"/>
  <c r="W21" i="9"/>
  <c r="AB21" i="9"/>
  <c r="P22" i="9"/>
  <c r="R22" i="9" s="1"/>
  <c r="Q22" i="9"/>
  <c r="S22" i="9"/>
  <c r="T22" i="9" s="1"/>
  <c r="U22" i="9"/>
  <c r="V22" i="9" s="1"/>
  <c r="W22" i="9"/>
  <c r="AB22" i="9"/>
  <c r="P23" i="9"/>
  <c r="Q23" i="9"/>
  <c r="R23" i="9"/>
  <c r="S23" i="9"/>
  <c r="T23" i="9" s="1"/>
  <c r="U23" i="9"/>
  <c r="V23" i="9" s="1"/>
  <c r="W23" i="9"/>
  <c r="AB23" i="9"/>
  <c r="P24" i="9"/>
  <c r="Q24" i="9"/>
  <c r="S24" i="9"/>
  <c r="T24" i="9" s="1"/>
  <c r="U24" i="9"/>
  <c r="V24" i="9" s="1"/>
  <c r="AB24" i="9"/>
  <c r="P25" i="9"/>
  <c r="R25" i="9" s="1"/>
  <c r="Q25" i="9"/>
  <c r="S25" i="9"/>
  <c r="T25" i="9" s="1"/>
  <c r="U25" i="9"/>
  <c r="V25" i="9" s="1"/>
  <c r="W25" i="9"/>
  <c r="AB25" i="9"/>
  <c r="P26" i="9"/>
  <c r="W26" i="9" s="1"/>
  <c r="Q26" i="9"/>
  <c r="S26" i="9"/>
  <c r="T26" i="9" s="1"/>
  <c r="U26" i="9"/>
  <c r="V26" i="9" s="1"/>
  <c r="AB26" i="9"/>
  <c r="P27" i="9"/>
  <c r="R27" i="9" s="1"/>
  <c r="Q27" i="9"/>
  <c r="S27" i="9"/>
  <c r="T27" i="9" s="1"/>
  <c r="U27" i="9"/>
  <c r="V27" i="9" s="1"/>
  <c r="W27" i="9"/>
  <c r="AB27" i="9"/>
  <c r="P28" i="9"/>
  <c r="Q28" i="9"/>
  <c r="S28" i="9"/>
  <c r="T28" i="9" s="1"/>
  <c r="U28" i="9"/>
  <c r="V28" i="9" s="1"/>
  <c r="AB28" i="9"/>
  <c r="P29" i="9"/>
  <c r="R29" i="9" s="1"/>
  <c r="Q29" i="9"/>
  <c r="S29" i="9"/>
  <c r="T29" i="9" s="1"/>
  <c r="U29" i="9"/>
  <c r="V29" i="9" s="1"/>
  <c r="W29" i="9"/>
  <c r="AB29" i="9"/>
  <c r="P30" i="9"/>
  <c r="Q30" i="9"/>
  <c r="R30" i="9"/>
  <c r="S30" i="9"/>
  <c r="T30" i="9" s="1"/>
  <c r="U30" i="9"/>
  <c r="V30" i="9" s="1"/>
  <c r="W30" i="9"/>
  <c r="AB30" i="9"/>
  <c r="P31" i="9"/>
  <c r="Q31" i="9"/>
  <c r="R31" i="9"/>
  <c r="S31" i="9"/>
  <c r="T31" i="9" s="1"/>
  <c r="U31" i="9"/>
  <c r="V31" i="9" s="1"/>
  <c r="W31" i="9"/>
  <c r="AB31" i="9"/>
  <c r="P32" i="9"/>
  <c r="Q32" i="9"/>
  <c r="S32" i="9"/>
  <c r="T32" i="9" s="1"/>
  <c r="U32" i="9"/>
  <c r="V32" i="9" s="1"/>
  <c r="AB32" i="9"/>
  <c r="P33" i="9"/>
  <c r="R33" i="9" s="1"/>
  <c r="Q33" i="9"/>
  <c r="S33" i="9"/>
  <c r="T33" i="9" s="1"/>
  <c r="U33" i="9"/>
  <c r="V33" i="9" s="1"/>
  <c r="W33" i="9"/>
  <c r="AB33" i="9"/>
  <c r="P34" i="9"/>
  <c r="R34" i="9" s="1"/>
  <c r="Q34" i="9"/>
  <c r="S34" i="9"/>
  <c r="T34" i="9" s="1"/>
  <c r="U34" i="9"/>
  <c r="V34" i="9" s="1"/>
  <c r="W34" i="9"/>
  <c r="AB34" i="9"/>
  <c r="P35" i="9"/>
  <c r="R35" i="9" s="1"/>
  <c r="Q35" i="9"/>
  <c r="S35" i="9"/>
  <c r="T35" i="9" s="1"/>
  <c r="U35" i="9"/>
  <c r="V35" i="9" s="1"/>
  <c r="W35" i="9"/>
  <c r="AB35" i="9"/>
  <c r="P36" i="9"/>
  <c r="Q36" i="9"/>
  <c r="S36" i="9"/>
  <c r="T36" i="9" s="1"/>
  <c r="U36" i="9"/>
  <c r="V36" i="9" s="1"/>
  <c r="AB36" i="9"/>
  <c r="P37" i="9"/>
  <c r="R37" i="9" s="1"/>
  <c r="Q37" i="9"/>
  <c r="S37" i="9"/>
  <c r="T37" i="9" s="1"/>
  <c r="U37" i="9"/>
  <c r="V37" i="9" s="1"/>
  <c r="W37" i="9"/>
  <c r="AB37" i="9"/>
  <c r="P38" i="9"/>
  <c r="Q38" i="9"/>
  <c r="R38" i="9"/>
  <c r="S38" i="9"/>
  <c r="T38" i="9" s="1"/>
  <c r="U38" i="9"/>
  <c r="V38" i="9" s="1"/>
  <c r="W38" i="9"/>
  <c r="AB38" i="9"/>
  <c r="P39" i="9"/>
  <c r="W39" i="9" s="1"/>
  <c r="Q39" i="9"/>
  <c r="S39" i="9"/>
  <c r="T39" i="9" s="1"/>
  <c r="U39" i="9"/>
  <c r="V39" i="9" s="1"/>
  <c r="AB39" i="9"/>
  <c r="P40" i="9"/>
  <c r="Q40" i="9"/>
  <c r="S40" i="9"/>
  <c r="T40" i="9" s="1"/>
  <c r="U40" i="9"/>
  <c r="V40" i="9" s="1"/>
  <c r="AB40" i="9"/>
  <c r="P41" i="9"/>
  <c r="R41" i="9" s="1"/>
  <c r="Q41" i="9"/>
  <c r="S41" i="9"/>
  <c r="T41" i="9" s="1"/>
  <c r="U41" i="9"/>
  <c r="V41" i="9" s="1"/>
  <c r="W41" i="9"/>
  <c r="AB41" i="9"/>
  <c r="P42" i="9"/>
  <c r="Q42" i="9"/>
  <c r="R42" i="9"/>
  <c r="S42" i="9"/>
  <c r="T42" i="9" s="1"/>
  <c r="U42" i="9"/>
  <c r="V42" i="9" s="1"/>
  <c r="W42" i="9"/>
  <c r="AB42" i="9"/>
  <c r="P43" i="9"/>
  <c r="Q43" i="9"/>
  <c r="R43" i="9"/>
  <c r="S43" i="9"/>
  <c r="T43" i="9" s="1"/>
  <c r="U43" i="9"/>
  <c r="V43" i="9" s="1"/>
  <c r="W43" i="9"/>
  <c r="AB43" i="9"/>
  <c r="P44" i="9"/>
  <c r="Q44" i="9"/>
  <c r="S44" i="9"/>
  <c r="T44" i="9" s="1"/>
  <c r="U44" i="9"/>
  <c r="V44" i="9" s="1"/>
  <c r="AB44" i="9"/>
  <c r="P45" i="9"/>
  <c r="R45" i="9" s="1"/>
  <c r="Q45" i="9"/>
  <c r="S45" i="9"/>
  <c r="T45" i="9" s="1"/>
  <c r="U45" i="9"/>
  <c r="V45" i="9" s="1"/>
  <c r="AB45" i="9"/>
  <c r="P46" i="9"/>
  <c r="Q46" i="9"/>
  <c r="R46" i="9"/>
  <c r="S46" i="9"/>
  <c r="T46" i="9" s="1"/>
  <c r="U46" i="9"/>
  <c r="V46" i="9" s="1"/>
  <c r="W46" i="9"/>
  <c r="AB46" i="9"/>
  <c r="P47" i="9"/>
  <c r="Q47" i="9"/>
  <c r="R47" i="9"/>
  <c r="S47" i="9"/>
  <c r="T47" i="9" s="1"/>
  <c r="U47" i="9"/>
  <c r="V47" i="9" s="1"/>
  <c r="W47" i="9"/>
  <c r="AB47" i="9"/>
  <c r="P48" i="9"/>
  <c r="Q48" i="9"/>
  <c r="S48" i="9"/>
  <c r="T48" i="9" s="1"/>
  <c r="U48" i="9"/>
  <c r="V48" i="9" s="1"/>
  <c r="AB48" i="9"/>
  <c r="P49" i="9"/>
  <c r="R49" i="9" s="1"/>
  <c r="Q49" i="9"/>
  <c r="S49" i="9"/>
  <c r="T49" i="9" s="1"/>
  <c r="U49" i="9"/>
  <c r="V49" i="9" s="1"/>
  <c r="W49" i="9"/>
  <c r="AB49" i="9"/>
  <c r="P50" i="9"/>
  <c r="Q50" i="9"/>
  <c r="S50" i="9"/>
  <c r="T50" i="9" s="1"/>
  <c r="U50" i="9"/>
  <c r="V50" i="9" s="1"/>
  <c r="AB50" i="9"/>
  <c r="P51" i="9"/>
  <c r="R51" i="9" s="1"/>
  <c r="Q51" i="9"/>
  <c r="S51" i="9"/>
  <c r="T51" i="9" s="1"/>
  <c r="U51" i="9"/>
  <c r="V51" i="9" s="1"/>
  <c r="W51" i="9"/>
  <c r="AB51" i="9"/>
  <c r="P52" i="9"/>
  <c r="W52" i="9" s="1"/>
  <c r="Q52" i="9"/>
  <c r="R52" i="9"/>
  <c r="S52" i="9"/>
  <c r="T52" i="9" s="1"/>
  <c r="U52" i="9"/>
  <c r="V52" i="9" s="1"/>
  <c r="AB52" i="9"/>
  <c r="P53" i="9"/>
  <c r="Q53" i="9"/>
  <c r="S53" i="9"/>
  <c r="T53" i="9" s="1"/>
  <c r="U53" i="9"/>
  <c r="V53" i="9" s="1"/>
  <c r="AB53" i="9"/>
  <c r="P54" i="9"/>
  <c r="Q54" i="9"/>
  <c r="R54" i="9"/>
  <c r="S54" i="9"/>
  <c r="T54" i="9" s="1"/>
  <c r="U54" i="9"/>
  <c r="V54" i="9" s="1"/>
  <c r="W54" i="9"/>
  <c r="AB54" i="9"/>
  <c r="P55" i="9"/>
  <c r="W55" i="9" s="1"/>
  <c r="Q55" i="9"/>
  <c r="R55" i="9"/>
  <c r="S55" i="9"/>
  <c r="T55" i="9" s="1"/>
  <c r="U55" i="9"/>
  <c r="V55" i="9" s="1"/>
  <c r="AB55" i="9"/>
  <c r="P56" i="9"/>
  <c r="R56" i="9" s="1"/>
  <c r="Q56" i="9"/>
  <c r="S56" i="9"/>
  <c r="T56" i="9" s="1"/>
  <c r="U56" i="9"/>
  <c r="V56" i="9" s="1"/>
  <c r="W56" i="9"/>
  <c r="AB56" i="9"/>
  <c r="P57" i="9"/>
  <c r="Q57" i="9"/>
  <c r="S57" i="9"/>
  <c r="T57" i="9" s="1"/>
  <c r="U57" i="9"/>
  <c r="V57" i="9" s="1"/>
  <c r="AB57" i="9"/>
  <c r="P58" i="9"/>
  <c r="R58" i="9" s="1"/>
  <c r="Q58" i="9"/>
  <c r="S58" i="9"/>
  <c r="T58" i="9" s="1"/>
  <c r="U58" i="9"/>
  <c r="V58" i="9" s="1"/>
  <c r="W58" i="9"/>
  <c r="AB58" i="9"/>
  <c r="P59" i="9"/>
  <c r="W59" i="9" s="1"/>
  <c r="Q59" i="9"/>
  <c r="S59" i="9"/>
  <c r="T59" i="9" s="1"/>
  <c r="U59" i="9"/>
  <c r="V59" i="9" s="1"/>
  <c r="AB59" i="9"/>
  <c r="P60" i="9"/>
  <c r="R60" i="9" s="1"/>
  <c r="Q60" i="9"/>
  <c r="S60" i="9"/>
  <c r="T60" i="9" s="1"/>
  <c r="U60" i="9"/>
  <c r="V60" i="9" s="1"/>
  <c r="W60" i="9"/>
  <c r="AB60" i="9"/>
  <c r="P61" i="9"/>
  <c r="Q61" i="9"/>
  <c r="S61" i="9"/>
  <c r="T61" i="9" s="1"/>
  <c r="U61" i="9"/>
  <c r="V61" i="9" s="1"/>
  <c r="AB61" i="9"/>
  <c r="P62" i="9"/>
  <c r="W62" i="9" s="1"/>
  <c r="Q62" i="9"/>
  <c r="R62" i="9"/>
  <c r="S62" i="9"/>
  <c r="T62" i="9" s="1"/>
  <c r="U62" i="9"/>
  <c r="V62" i="9" s="1"/>
  <c r="AB62" i="9"/>
  <c r="P63" i="9"/>
  <c r="Q63" i="9"/>
  <c r="S63" i="9"/>
  <c r="T63" i="9" s="1"/>
  <c r="U63" i="9"/>
  <c r="V63" i="9" s="1"/>
  <c r="AB63" i="9"/>
  <c r="P64" i="9"/>
  <c r="R64" i="9" s="1"/>
  <c r="Q64" i="9"/>
  <c r="S64" i="9"/>
  <c r="T64" i="9" s="1"/>
  <c r="U64" i="9"/>
  <c r="V64" i="9" s="1"/>
  <c r="W64" i="9"/>
  <c r="AB64" i="9"/>
  <c r="P65" i="9"/>
  <c r="Q65" i="9"/>
  <c r="S65" i="9"/>
  <c r="T65" i="9" s="1"/>
  <c r="U65" i="9"/>
  <c r="V65" i="9" s="1"/>
  <c r="AB65" i="9"/>
  <c r="P66" i="9"/>
  <c r="Q66" i="9"/>
  <c r="R66" i="9"/>
  <c r="S66" i="9"/>
  <c r="T66" i="9" s="1"/>
  <c r="U66" i="9"/>
  <c r="V66" i="9" s="1"/>
  <c r="W66" i="9"/>
  <c r="AB66" i="9"/>
  <c r="P67" i="9"/>
  <c r="W67" i="9" s="1"/>
  <c r="Q67" i="9"/>
  <c r="S67" i="9"/>
  <c r="T67" i="9" s="1"/>
  <c r="U67" i="9"/>
  <c r="V67" i="9" s="1"/>
  <c r="AB67" i="9"/>
  <c r="P68" i="9"/>
  <c r="R68" i="9" s="1"/>
  <c r="Q68" i="9"/>
  <c r="S68" i="9"/>
  <c r="T68" i="9" s="1"/>
  <c r="U68" i="9"/>
  <c r="V68" i="9" s="1"/>
  <c r="W68" i="9"/>
  <c r="AB68" i="9"/>
  <c r="P69" i="9"/>
  <c r="W69" i="9" s="1"/>
  <c r="Q69" i="9"/>
  <c r="S69" i="9"/>
  <c r="T69" i="9"/>
  <c r="U69" i="9"/>
  <c r="V69" i="9" s="1"/>
  <c r="AB69" i="9"/>
  <c r="P70" i="9"/>
  <c r="Q70" i="9"/>
  <c r="R70" i="9"/>
  <c r="S70" i="9"/>
  <c r="T70" i="9" s="1"/>
  <c r="U70" i="9"/>
  <c r="V70" i="9" s="1"/>
  <c r="W70" i="9"/>
  <c r="AB70" i="9"/>
  <c r="P71" i="9"/>
  <c r="Q71" i="9"/>
  <c r="S71" i="9"/>
  <c r="T71" i="9" s="1"/>
  <c r="U71" i="9"/>
  <c r="V71" i="9" s="1"/>
  <c r="AB71" i="9"/>
  <c r="P72" i="9"/>
  <c r="R72" i="9" s="1"/>
  <c r="Q72" i="9"/>
  <c r="S72" i="9"/>
  <c r="T72" i="9" s="1"/>
  <c r="U72" i="9"/>
  <c r="V72" i="9" s="1"/>
  <c r="W72" i="9"/>
  <c r="AB72" i="9"/>
  <c r="P73" i="9"/>
  <c r="W73" i="9" s="1"/>
  <c r="Q73" i="9"/>
  <c r="R73" i="9"/>
  <c r="S73" i="9"/>
  <c r="T73" i="9" s="1"/>
  <c r="U73" i="9"/>
  <c r="V73" i="9" s="1"/>
  <c r="AB73" i="9"/>
  <c r="P74" i="9"/>
  <c r="W74" i="9" s="1"/>
  <c r="Q74" i="9"/>
  <c r="R74" i="9"/>
  <c r="S74" i="9"/>
  <c r="T74" i="9" s="1"/>
  <c r="U74" i="9"/>
  <c r="V74" i="9" s="1"/>
  <c r="AB74" i="9"/>
  <c r="P75" i="9"/>
  <c r="W75" i="9" s="1"/>
  <c r="Q75" i="9"/>
  <c r="S75" i="9"/>
  <c r="T75" i="9" s="1"/>
  <c r="U75" i="9"/>
  <c r="V75" i="9" s="1"/>
  <c r="AB75" i="9"/>
  <c r="P76" i="9"/>
  <c r="R76" i="9" s="1"/>
  <c r="Q76" i="9"/>
  <c r="S76" i="9"/>
  <c r="T76" i="9" s="1"/>
  <c r="U76" i="9"/>
  <c r="V76" i="9" s="1"/>
  <c r="W76" i="9"/>
  <c r="AB76" i="9"/>
  <c r="P77" i="9"/>
  <c r="W77" i="9" s="1"/>
  <c r="Q77" i="9"/>
  <c r="R77" i="9"/>
  <c r="S77" i="9"/>
  <c r="T77" i="9" s="1"/>
  <c r="U77" i="9"/>
  <c r="V77" i="9" s="1"/>
  <c r="AB77" i="9"/>
  <c r="P78" i="9"/>
  <c r="W78" i="9" s="1"/>
  <c r="Q78" i="9"/>
  <c r="S78" i="9"/>
  <c r="T78" i="9" s="1"/>
  <c r="U78" i="9"/>
  <c r="V78" i="9" s="1"/>
  <c r="AB78" i="9"/>
  <c r="P79" i="9"/>
  <c r="Q79" i="9"/>
  <c r="S79" i="9"/>
  <c r="T79" i="9" s="1"/>
  <c r="U79" i="9"/>
  <c r="V79" i="9" s="1"/>
  <c r="AB79" i="9"/>
  <c r="P80" i="9"/>
  <c r="R80" i="9" s="1"/>
  <c r="Q80" i="9"/>
  <c r="S80" i="9"/>
  <c r="T80" i="9" s="1"/>
  <c r="U80" i="9"/>
  <c r="V80" i="9" s="1"/>
  <c r="W80" i="9"/>
  <c r="AB80" i="9"/>
  <c r="P81" i="9"/>
  <c r="R81" i="9" s="1"/>
  <c r="Q81" i="9"/>
  <c r="S81" i="9"/>
  <c r="T81" i="9" s="1"/>
  <c r="U81" i="9"/>
  <c r="V81" i="9" s="1"/>
  <c r="W81" i="9"/>
  <c r="AB81" i="9"/>
  <c r="P82" i="9"/>
  <c r="R82" i="9" s="1"/>
  <c r="Q82" i="9"/>
  <c r="S82" i="9"/>
  <c r="T82" i="9" s="1"/>
  <c r="U82" i="9"/>
  <c r="V82" i="9" s="1"/>
  <c r="W82" i="9"/>
  <c r="AB82" i="9"/>
  <c r="P83" i="9"/>
  <c r="W83" i="9" s="1"/>
  <c r="Q83" i="9"/>
  <c r="R83" i="9"/>
  <c r="S83" i="9"/>
  <c r="T83" i="9" s="1"/>
  <c r="U83" i="9"/>
  <c r="V83" i="9" s="1"/>
  <c r="AB83" i="9"/>
  <c r="P84" i="9"/>
  <c r="W84" i="9" s="1"/>
  <c r="Q84" i="9"/>
  <c r="R84" i="9"/>
  <c r="S84" i="9"/>
  <c r="T84" i="9" s="1"/>
  <c r="U84" i="9"/>
  <c r="V84" i="9" s="1"/>
  <c r="AB84" i="9"/>
  <c r="P85" i="9"/>
  <c r="R85" i="9" s="1"/>
  <c r="Q85" i="9"/>
  <c r="S85" i="9"/>
  <c r="T85" i="9" s="1"/>
  <c r="U85" i="9"/>
  <c r="V85" i="9" s="1"/>
  <c r="W85" i="9"/>
  <c r="AB85" i="9"/>
  <c r="P86" i="9"/>
  <c r="Q86" i="9"/>
  <c r="S86" i="9"/>
  <c r="T86" i="9" s="1"/>
  <c r="U86" i="9"/>
  <c r="V86" i="9" s="1"/>
  <c r="AB86" i="9"/>
  <c r="P87" i="9"/>
  <c r="R87" i="9" s="1"/>
  <c r="Q87" i="9"/>
  <c r="S87" i="9"/>
  <c r="T87" i="9" s="1"/>
  <c r="U87" i="9"/>
  <c r="V87" i="9" s="1"/>
  <c r="W87" i="9"/>
  <c r="AB87" i="9"/>
  <c r="P88" i="9"/>
  <c r="W88" i="9" s="1"/>
  <c r="Q88" i="9"/>
  <c r="R88" i="9"/>
  <c r="S88" i="9"/>
  <c r="T88" i="9" s="1"/>
  <c r="U88" i="9"/>
  <c r="V88" i="9" s="1"/>
  <c r="AB88" i="9"/>
  <c r="P89" i="9"/>
  <c r="R89" i="9" s="1"/>
  <c r="Q89" i="9"/>
  <c r="S89" i="9"/>
  <c r="T89" i="9" s="1"/>
  <c r="U89" i="9"/>
  <c r="V89" i="9" s="1"/>
  <c r="W89" i="9"/>
  <c r="AB89" i="9"/>
  <c r="P90" i="9"/>
  <c r="Q90" i="9"/>
  <c r="S90" i="9"/>
  <c r="T90" i="9" s="1"/>
  <c r="U90" i="9"/>
  <c r="V90" i="9" s="1"/>
  <c r="AB90" i="9"/>
  <c r="P91" i="9"/>
  <c r="R91" i="9" s="1"/>
  <c r="Q91" i="9"/>
  <c r="S91" i="9"/>
  <c r="T91" i="9" s="1"/>
  <c r="U91" i="9"/>
  <c r="V91" i="9" s="1"/>
  <c r="W91" i="9"/>
  <c r="AB91" i="9"/>
  <c r="P92" i="9"/>
  <c r="W92" i="9" s="1"/>
  <c r="Q92" i="9"/>
  <c r="S92" i="9"/>
  <c r="T92" i="9" s="1"/>
  <c r="U92" i="9"/>
  <c r="V92" i="9" s="1"/>
  <c r="AB92" i="9"/>
  <c r="P93" i="9"/>
  <c r="W93" i="9" s="1"/>
  <c r="Q93" i="9"/>
  <c r="R93" i="9"/>
  <c r="S93" i="9"/>
  <c r="T93" i="9" s="1"/>
  <c r="U93" i="9"/>
  <c r="V93" i="9" s="1"/>
  <c r="AB93" i="9"/>
  <c r="P94" i="9"/>
  <c r="Q94" i="9"/>
  <c r="S94" i="9"/>
  <c r="T94" i="9" s="1"/>
  <c r="U94" i="9"/>
  <c r="V94" i="9" s="1"/>
  <c r="AB94" i="9"/>
  <c r="P95" i="9"/>
  <c r="R95" i="9" s="1"/>
  <c r="Q95" i="9"/>
  <c r="S95" i="9"/>
  <c r="T95" i="9" s="1"/>
  <c r="U95" i="9"/>
  <c r="V95" i="9" s="1"/>
  <c r="W95" i="9"/>
  <c r="AB95" i="9"/>
  <c r="P96" i="9"/>
  <c r="W96" i="9" s="1"/>
  <c r="Q96" i="9"/>
  <c r="S96" i="9"/>
  <c r="T96" i="9" s="1"/>
  <c r="U96" i="9"/>
  <c r="V96" i="9" s="1"/>
  <c r="AB96" i="9"/>
  <c r="P97" i="9"/>
  <c r="Q97" i="9"/>
  <c r="R97" i="9"/>
  <c r="S97" i="9"/>
  <c r="T97" i="9" s="1"/>
  <c r="U97" i="9"/>
  <c r="V97" i="9" s="1"/>
  <c r="W97" i="9"/>
  <c r="AB97" i="9"/>
  <c r="P98" i="9"/>
  <c r="W98" i="9" s="1"/>
  <c r="Q98" i="9"/>
  <c r="S98" i="9"/>
  <c r="T98" i="9"/>
  <c r="U98" i="9"/>
  <c r="V98" i="9" s="1"/>
  <c r="AB98" i="9"/>
  <c r="P99" i="9"/>
  <c r="R99" i="9" s="1"/>
  <c r="Q99" i="9"/>
  <c r="S99" i="9"/>
  <c r="T99" i="9" s="1"/>
  <c r="U99" i="9"/>
  <c r="V99" i="9" s="1"/>
  <c r="W99" i="9"/>
  <c r="AB99" i="9"/>
  <c r="P100" i="9"/>
  <c r="W100" i="9" s="1"/>
  <c r="Q100" i="9"/>
  <c r="R100" i="9"/>
  <c r="S100" i="9"/>
  <c r="T100" i="9" s="1"/>
  <c r="U100" i="9"/>
  <c r="V100" i="9" s="1"/>
  <c r="AB100" i="9"/>
  <c r="P101" i="9"/>
  <c r="R101" i="9" s="1"/>
  <c r="Q101" i="9"/>
  <c r="S101" i="9"/>
  <c r="T101" i="9" s="1"/>
  <c r="U101" i="9"/>
  <c r="V101" i="9" s="1"/>
  <c r="W101" i="9"/>
  <c r="AB101" i="9"/>
  <c r="P102" i="9"/>
  <c r="W102" i="9" s="1"/>
  <c r="Q102" i="9"/>
  <c r="R102" i="9"/>
  <c r="S102" i="9"/>
  <c r="T102" i="9" s="1"/>
  <c r="U102" i="9"/>
  <c r="V102" i="9" s="1"/>
  <c r="AB102" i="9"/>
  <c r="P103" i="9"/>
  <c r="R103" i="9" s="1"/>
  <c r="Q103" i="9"/>
  <c r="S103" i="9"/>
  <c r="T103" i="9" s="1"/>
  <c r="U103" i="9"/>
  <c r="V103" i="9" s="1"/>
  <c r="W103" i="9"/>
  <c r="AB103" i="9"/>
  <c r="P104" i="9"/>
  <c r="Q104" i="9"/>
  <c r="S104" i="9"/>
  <c r="T104" i="9" s="1"/>
  <c r="U104" i="9"/>
  <c r="V104" i="9" s="1"/>
  <c r="AB104" i="9"/>
  <c r="P105" i="9"/>
  <c r="R105" i="9" s="1"/>
  <c r="Q105" i="9"/>
  <c r="S105" i="9"/>
  <c r="T105" i="9" s="1"/>
  <c r="U105" i="9"/>
  <c r="V105" i="9" s="1"/>
  <c r="W105" i="9"/>
  <c r="AB105" i="9"/>
  <c r="P106" i="9"/>
  <c r="W106" i="9" s="1"/>
  <c r="Q106" i="9"/>
  <c r="R106" i="9"/>
  <c r="S106" i="9"/>
  <c r="T106" i="9" s="1"/>
  <c r="U106" i="9"/>
  <c r="V106" i="9" s="1"/>
  <c r="AB106" i="9"/>
  <c r="P107" i="9"/>
  <c r="R107" i="9" s="1"/>
  <c r="Q107" i="9"/>
  <c r="S107" i="9"/>
  <c r="T107" i="9" s="1"/>
  <c r="U107" i="9"/>
  <c r="V107" i="9" s="1"/>
  <c r="AB107" i="9"/>
  <c r="P108" i="9"/>
  <c r="Q108" i="9"/>
  <c r="S108" i="9"/>
  <c r="T108" i="9" s="1"/>
  <c r="U108" i="9"/>
  <c r="V108" i="9"/>
  <c r="AB108" i="9"/>
  <c r="P109" i="9"/>
  <c r="W109" i="9" s="1"/>
  <c r="Q109" i="9"/>
  <c r="S109" i="9"/>
  <c r="T109" i="9" s="1"/>
  <c r="U109" i="9"/>
  <c r="V109" i="9" s="1"/>
  <c r="AB109" i="9"/>
  <c r="P110" i="9"/>
  <c r="Q110" i="9"/>
  <c r="S110" i="9"/>
  <c r="T110" i="9" s="1"/>
  <c r="U110" i="9"/>
  <c r="V110" i="9" s="1"/>
  <c r="AB110" i="9"/>
  <c r="P111" i="9"/>
  <c r="R111" i="9" s="1"/>
  <c r="Q111" i="9"/>
  <c r="S111" i="9"/>
  <c r="T111" i="9" s="1"/>
  <c r="U111" i="9"/>
  <c r="V111" i="9" s="1"/>
  <c r="AB111" i="9"/>
  <c r="P112" i="9"/>
  <c r="Q112" i="9"/>
  <c r="S112" i="9"/>
  <c r="T112" i="9" s="1"/>
  <c r="U112" i="9"/>
  <c r="V112" i="9" s="1"/>
  <c r="AB112" i="9"/>
  <c r="P113" i="9"/>
  <c r="W113" i="9" s="1"/>
  <c r="Q113" i="9"/>
  <c r="S113" i="9"/>
  <c r="T113" i="9" s="1"/>
  <c r="U113" i="9"/>
  <c r="V113" i="9" s="1"/>
  <c r="AB113" i="9"/>
  <c r="P114" i="9"/>
  <c r="R114" i="9" s="1"/>
  <c r="Q114" i="9"/>
  <c r="S114" i="9"/>
  <c r="T114" i="9" s="1"/>
  <c r="U114" i="9"/>
  <c r="V114" i="9" s="1"/>
  <c r="W114" i="9"/>
  <c r="AB114" i="9"/>
  <c r="P115" i="9"/>
  <c r="Q115" i="9"/>
  <c r="S115" i="9"/>
  <c r="T115" i="9" s="1"/>
  <c r="U115" i="9"/>
  <c r="V115" i="9" s="1"/>
  <c r="AB115" i="9"/>
  <c r="P116" i="9"/>
  <c r="R116" i="9" s="1"/>
  <c r="Q116" i="9"/>
  <c r="S116" i="9"/>
  <c r="T116" i="9" s="1"/>
  <c r="U116" i="9"/>
  <c r="V116" i="9" s="1"/>
  <c r="W116" i="9"/>
  <c r="AB116" i="9"/>
  <c r="P117" i="9"/>
  <c r="W117" i="9" s="1"/>
  <c r="Q117" i="9"/>
  <c r="R117" i="9"/>
  <c r="S117" i="9"/>
  <c r="T117" i="9" s="1"/>
  <c r="U117" i="9"/>
  <c r="V117" i="9" s="1"/>
  <c r="AB117" i="9"/>
  <c r="P118" i="9"/>
  <c r="R118" i="9" s="1"/>
  <c r="Q118" i="9"/>
  <c r="S118" i="9"/>
  <c r="T118" i="9" s="1"/>
  <c r="U118" i="9"/>
  <c r="V118" i="9" s="1"/>
  <c r="W118" i="9"/>
  <c r="AB118" i="9"/>
  <c r="P119" i="9"/>
  <c r="Q119" i="9"/>
  <c r="S119" i="9"/>
  <c r="T119" i="9" s="1"/>
  <c r="U119" i="9"/>
  <c r="V119" i="9" s="1"/>
  <c r="AB119" i="9"/>
  <c r="P120" i="9"/>
  <c r="R120" i="9" s="1"/>
  <c r="Q120" i="9"/>
  <c r="S120" i="9"/>
  <c r="T120" i="9" s="1"/>
  <c r="U120" i="9"/>
  <c r="V120" i="9" s="1"/>
  <c r="W120" i="9"/>
  <c r="AB120" i="9"/>
  <c r="P121" i="9"/>
  <c r="W121" i="9" s="1"/>
  <c r="Q121" i="9"/>
  <c r="R121" i="9"/>
  <c r="S121" i="9"/>
  <c r="T121" i="9" s="1"/>
  <c r="U121" i="9"/>
  <c r="V121" i="9" s="1"/>
  <c r="AB121" i="9"/>
  <c r="P122" i="9"/>
  <c r="R122" i="9" s="1"/>
  <c r="Q122" i="9"/>
  <c r="S122" i="9"/>
  <c r="T122" i="9" s="1"/>
  <c r="U122" i="9"/>
  <c r="V122" i="9" s="1"/>
  <c r="W122" i="9"/>
  <c r="AB122" i="9"/>
  <c r="P123" i="9"/>
  <c r="Q123" i="9"/>
  <c r="S123" i="9"/>
  <c r="T123" i="9" s="1"/>
  <c r="U123" i="9"/>
  <c r="V123" i="9" s="1"/>
  <c r="AB123" i="9"/>
  <c r="P124" i="9"/>
  <c r="R124" i="9" s="1"/>
  <c r="Q124" i="9"/>
  <c r="S124" i="9"/>
  <c r="T124" i="9" s="1"/>
  <c r="U124" i="9"/>
  <c r="V124" i="9" s="1"/>
  <c r="W124" i="9"/>
  <c r="AB124" i="9"/>
  <c r="P125" i="9"/>
  <c r="W125" i="9" s="1"/>
  <c r="Q125" i="9"/>
  <c r="R125" i="9"/>
  <c r="S125" i="9"/>
  <c r="T125" i="9" s="1"/>
  <c r="U125" i="9"/>
  <c r="V125" i="9" s="1"/>
  <c r="AB125" i="9"/>
  <c r="P126" i="9"/>
  <c r="R126" i="9" s="1"/>
  <c r="Q126" i="9"/>
  <c r="S126" i="9"/>
  <c r="T126" i="9" s="1"/>
  <c r="U126" i="9"/>
  <c r="V126" i="9" s="1"/>
  <c r="W126" i="9"/>
  <c r="AB126" i="9"/>
  <c r="P127" i="9"/>
  <c r="Q127" i="9"/>
  <c r="S127" i="9"/>
  <c r="T127" i="9" s="1"/>
  <c r="U127" i="9"/>
  <c r="V127" i="9" s="1"/>
  <c r="AB127" i="9"/>
  <c r="P128" i="9"/>
  <c r="R128" i="9" s="1"/>
  <c r="Q128" i="9"/>
  <c r="S128" i="9"/>
  <c r="T128" i="9" s="1"/>
  <c r="U128" i="9"/>
  <c r="V128" i="9" s="1"/>
  <c r="W128" i="9"/>
  <c r="AB128" i="9"/>
  <c r="P129" i="9"/>
  <c r="W129" i="9" s="1"/>
  <c r="Q129" i="9"/>
  <c r="R129" i="9"/>
  <c r="S129" i="9"/>
  <c r="T129" i="9" s="1"/>
  <c r="U129" i="9"/>
  <c r="V129" i="9" s="1"/>
  <c r="AB129" i="9"/>
  <c r="P130" i="9"/>
  <c r="R130" i="9" s="1"/>
  <c r="Q130" i="9"/>
  <c r="S130" i="9"/>
  <c r="T130" i="9" s="1"/>
  <c r="U130" i="9"/>
  <c r="V130" i="9" s="1"/>
  <c r="W130" i="9"/>
  <c r="AB130" i="9"/>
  <c r="P131" i="9"/>
  <c r="Q131" i="9"/>
  <c r="S131" i="9"/>
  <c r="T131" i="9" s="1"/>
  <c r="U131" i="9"/>
  <c r="V131" i="9" s="1"/>
  <c r="AB131" i="9"/>
  <c r="P132" i="9"/>
  <c r="R132" i="9" s="1"/>
  <c r="Q132" i="9"/>
  <c r="S132" i="9"/>
  <c r="T132" i="9" s="1"/>
  <c r="U132" i="9"/>
  <c r="V132" i="9" s="1"/>
  <c r="W132" i="9"/>
  <c r="AB132" i="9"/>
  <c r="P133" i="9"/>
  <c r="W133" i="9" s="1"/>
  <c r="Q133" i="9"/>
  <c r="R133" i="9"/>
  <c r="S133" i="9"/>
  <c r="T133" i="9" s="1"/>
  <c r="U133" i="9"/>
  <c r="V133" i="9" s="1"/>
  <c r="AB133" i="9"/>
  <c r="P134" i="9"/>
  <c r="R134" i="9" s="1"/>
  <c r="Q134" i="9"/>
  <c r="S134" i="9"/>
  <c r="T134" i="9" s="1"/>
  <c r="U134" i="9"/>
  <c r="V134" i="9" s="1"/>
  <c r="W134" i="9"/>
  <c r="AB134" i="9"/>
  <c r="P135" i="9"/>
  <c r="Q135" i="9"/>
  <c r="S135" i="9"/>
  <c r="T135" i="9" s="1"/>
  <c r="U135" i="9"/>
  <c r="V135" i="9" s="1"/>
  <c r="AB135" i="9"/>
  <c r="P136" i="9"/>
  <c r="R136" i="9" s="1"/>
  <c r="Q136" i="9"/>
  <c r="S136" i="9"/>
  <c r="T136" i="9" s="1"/>
  <c r="U136" i="9"/>
  <c r="V136" i="9" s="1"/>
  <c r="W136" i="9"/>
  <c r="AB136" i="9"/>
  <c r="P137" i="9"/>
  <c r="W137" i="9" s="1"/>
  <c r="Q137" i="9"/>
  <c r="R137" i="9"/>
  <c r="S137" i="9"/>
  <c r="T137" i="9" s="1"/>
  <c r="U137" i="9"/>
  <c r="V137" i="9" s="1"/>
  <c r="AB137" i="9"/>
  <c r="P138" i="9"/>
  <c r="R138" i="9" s="1"/>
  <c r="Q138" i="9"/>
  <c r="S138" i="9"/>
  <c r="T138" i="9" s="1"/>
  <c r="U138" i="9"/>
  <c r="V138" i="9" s="1"/>
  <c r="W138" i="9"/>
  <c r="AB138" i="9"/>
  <c r="P139" i="9"/>
  <c r="Q139" i="9"/>
  <c r="S139" i="9"/>
  <c r="T139" i="9" s="1"/>
  <c r="U139" i="9"/>
  <c r="V139" i="9" s="1"/>
  <c r="AB139" i="9"/>
  <c r="P140" i="9"/>
  <c r="R140" i="9" s="1"/>
  <c r="Q140" i="9"/>
  <c r="S140" i="9"/>
  <c r="T140" i="9" s="1"/>
  <c r="U140" i="9"/>
  <c r="V140" i="9" s="1"/>
  <c r="W140" i="9"/>
  <c r="AB140" i="9"/>
  <c r="P141" i="9"/>
  <c r="W141" i="9" s="1"/>
  <c r="Q141" i="9"/>
  <c r="R141" i="9"/>
  <c r="S141" i="9"/>
  <c r="T141" i="9" s="1"/>
  <c r="U141" i="9"/>
  <c r="V141" i="9" s="1"/>
  <c r="AB141" i="9"/>
  <c r="P142" i="9"/>
  <c r="R142" i="9" s="1"/>
  <c r="Q142" i="9"/>
  <c r="S142" i="9"/>
  <c r="T142" i="9" s="1"/>
  <c r="U142" i="9"/>
  <c r="V142" i="9" s="1"/>
  <c r="W142" i="9"/>
  <c r="AB142" i="9"/>
  <c r="P143" i="9"/>
  <c r="Q143" i="9"/>
  <c r="S143" i="9"/>
  <c r="T143" i="9" s="1"/>
  <c r="U143" i="9"/>
  <c r="V143" i="9" s="1"/>
  <c r="AB143" i="9"/>
  <c r="P144" i="9"/>
  <c r="R144" i="9" s="1"/>
  <c r="Q144" i="9"/>
  <c r="S144" i="9"/>
  <c r="T144" i="9" s="1"/>
  <c r="U144" i="9"/>
  <c r="V144" i="9" s="1"/>
  <c r="W144" i="9"/>
  <c r="AB144" i="9"/>
  <c r="P145" i="9"/>
  <c r="W145" i="9" s="1"/>
  <c r="Q145" i="9"/>
  <c r="R145" i="9"/>
  <c r="S145" i="9"/>
  <c r="T145" i="9" s="1"/>
  <c r="U145" i="9"/>
  <c r="V145" i="9" s="1"/>
  <c r="AB145" i="9"/>
  <c r="P146" i="9"/>
  <c r="R146" i="9" s="1"/>
  <c r="Q146" i="9"/>
  <c r="S146" i="9"/>
  <c r="T146" i="9" s="1"/>
  <c r="U146" i="9"/>
  <c r="V146" i="9" s="1"/>
  <c r="W146" i="9"/>
  <c r="AB146" i="9"/>
  <c r="P147" i="9"/>
  <c r="Q147" i="9"/>
  <c r="S147" i="9"/>
  <c r="T147" i="9" s="1"/>
  <c r="U147" i="9"/>
  <c r="V147" i="9" s="1"/>
  <c r="AB147" i="9"/>
  <c r="P148" i="9"/>
  <c r="R148" i="9" s="1"/>
  <c r="Q148" i="9"/>
  <c r="S148" i="9"/>
  <c r="T148" i="9" s="1"/>
  <c r="U148" i="9"/>
  <c r="V148" i="9" s="1"/>
  <c r="W148" i="9"/>
  <c r="AB148" i="9"/>
  <c r="P149" i="9"/>
  <c r="W149" i="9" s="1"/>
  <c r="Q149" i="9"/>
  <c r="R149" i="9"/>
  <c r="S149" i="9"/>
  <c r="T149" i="9" s="1"/>
  <c r="U149" i="9"/>
  <c r="V149" i="9" s="1"/>
  <c r="AB149" i="9"/>
  <c r="P150" i="9"/>
  <c r="R150" i="9" s="1"/>
  <c r="Q150" i="9"/>
  <c r="S150" i="9"/>
  <c r="T150" i="9" s="1"/>
  <c r="U150" i="9"/>
  <c r="V150" i="9" s="1"/>
  <c r="W150" i="9"/>
  <c r="AB150" i="9"/>
  <c r="P151" i="9"/>
  <c r="Q151" i="9"/>
  <c r="S151" i="9"/>
  <c r="T151" i="9" s="1"/>
  <c r="U151" i="9"/>
  <c r="V151" i="9" s="1"/>
  <c r="AB151" i="9"/>
  <c r="P152" i="9"/>
  <c r="R152" i="9" s="1"/>
  <c r="Q152" i="9"/>
  <c r="S152" i="9"/>
  <c r="T152" i="9" s="1"/>
  <c r="U152" i="9"/>
  <c r="V152" i="9" s="1"/>
  <c r="W152" i="9"/>
  <c r="AB152" i="9"/>
  <c r="P153" i="9"/>
  <c r="W153" i="9" s="1"/>
  <c r="Q153" i="9"/>
  <c r="R153" i="9"/>
  <c r="S153" i="9"/>
  <c r="T153" i="9" s="1"/>
  <c r="U153" i="9"/>
  <c r="V153" i="9" s="1"/>
  <c r="AB153" i="9"/>
  <c r="P154" i="9"/>
  <c r="R154" i="9" s="1"/>
  <c r="Q154" i="9"/>
  <c r="S154" i="9"/>
  <c r="T154" i="9" s="1"/>
  <c r="U154" i="9"/>
  <c r="V154" i="9" s="1"/>
  <c r="W154" i="9"/>
  <c r="AB154" i="9"/>
  <c r="P155" i="9"/>
  <c r="W155" i="9" s="1"/>
  <c r="Q155" i="9"/>
  <c r="R155" i="9"/>
  <c r="S155" i="9"/>
  <c r="T155" i="9" s="1"/>
  <c r="U155" i="9"/>
  <c r="V155" i="9" s="1"/>
  <c r="AB155" i="9"/>
  <c r="P156" i="9"/>
  <c r="R156" i="9" s="1"/>
  <c r="Q156" i="9"/>
  <c r="S156" i="9"/>
  <c r="T156" i="9" s="1"/>
  <c r="U156" i="9"/>
  <c r="V156" i="9" s="1"/>
  <c r="W156" i="9"/>
  <c r="AB156" i="9"/>
  <c r="P157" i="9"/>
  <c r="W157" i="9" s="1"/>
  <c r="Q157" i="9"/>
  <c r="S157" i="9"/>
  <c r="T157" i="9" s="1"/>
  <c r="U157" i="9"/>
  <c r="V157" i="9" s="1"/>
  <c r="AB157" i="9"/>
  <c r="P158" i="9"/>
  <c r="R158" i="9" s="1"/>
  <c r="Q158" i="9"/>
  <c r="S158" i="9"/>
  <c r="T158" i="9" s="1"/>
  <c r="U158" i="9"/>
  <c r="V158" i="9" s="1"/>
  <c r="W158" i="9"/>
  <c r="AB158" i="9"/>
  <c r="P159" i="9"/>
  <c r="Q159" i="9"/>
  <c r="S159" i="9"/>
  <c r="T159" i="9" s="1"/>
  <c r="U159" i="9"/>
  <c r="V159" i="9" s="1"/>
  <c r="AB159" i="9"/>
  <c r="P160" i="9"/>
  <c r="R160" i="9" s="1"/>
  <c r="Q160" i="9"/>
  <c r="S160" i="9"/>
  <c r="T160" i="9" s="1"/>
  <c r="U160" i="9"/>
  <c r="V160" i="9" s="1"/>
  <c r="W160" i="9"/>
  <c r="AB160" i="9"/>
  <c r="P161" i="9"/>
  <c r="W161" i="9" s="1"/>
  <c r="Q161" i="9"/>
  <c r="R161" i="9"/>
  <c r="S161" i="9"/>
  <c r="T161" i="9" s="1"/>
  <c r="U161" i="9"/>
  <c r="V161" i="9" s="1"/>
  <c r="AB161" i="9"/>
  <c r="P162" i="9"/>
  <c r="R162" i="9" s="1"/>
  <c r="Q162" i="9"/>
  <c r="S162" i="9"/>
  <c r="T162" i="9" s="1"/>
  <c r="U162" i="9"/>
  <c r="V162" i="9" s="1"/>
  <c r="W162" i="9"/>
  <c r="AB162" i="9"/>
  <c r="P163" i="9"/>
  <c r="W163" i="9" s="1"/>
  <c r="Q163" i="9"/>
  <c r="S163" i="9"/>
  <c r="T163" i="9" s="1"/>
  <c r="U163" i="9"/>
  <c r="V163" i="9" s="1"/>
  <c r="AB163" i="9"/>
  <c r="P164" i="9"/>
  <c r="R164" i="9" s="1"/>
  <c r="Q164" i="9"/>
  <c r="S164" i="9"/>
  <c r="T164" i="9" s="1"/>
  <c r="U164" i="9"/>
  <c r="V164" i="9" s="1"/>
  <c r="W164" i="9"/>
  <c r="AB164" i="9"/>
  <c r="P165" i="9"/>
  <c r="W165" i="9" s="1"/>
  <c r="Q165" i="9"/>
  <c r="R165" i="9"/>
  <c r="S165" i="9"/>
  <c r="T165" i="9" s="1"/>
  <c r="U165" i="9"/>
  <c r="V165" i="9" s="1"/>
  <c r="AB165" i="9"/>
  <c r="P166" i="9"/>
  <c r="R166" i="9" s="1"/>
  <c r="Q166" i="9"/>
  <c r="S166" i="9"/>
  <c r="T166" i="9" s="1"/>
  <c r="U166" i="9"/>
  <c r="V166" i="9" s="1"/>
  <c r="W166" i="9"/>
  <c r="AB166" i="9"/>
  <c r="P167" i="9"/>
  <c r="W167" i="9" s="1"/>
  <c r="Q167" i="9"/>
  <c r="S167" i="9"/>
  <c r="T167" i="9" s="1"/>
  <c r="U167" i="9"/>
  <c r="V167" i="9" s="1"/>
  <c r="AB167" i="9"/>
  <c r="P168" i="9"/>
  <c r="R168" i="9" s="1"/>
  <c r="Q168" i="9"/>
  <c r="S168" i="9"/>
  <c r="T168" i="9" s="1"/>
  <c r="U168" i="9"/>
  <c r="V168" i="9" s="1"/>
  <c r="W168" i="9"/>
  <c r="AB168" i="9"/>
  <c r="P169" i="9"/>
  <c r="Q169" i="9"/>
  <c r="S169" i="9"/>
  <c r="T169" i="9" s="1"/>
  <c r="U169" i="9"/>
  <c r="V169" i="9" s="1"/>
  <c r="AB169" i="9"/>
  <c r="P170" i="9"/>
  <c r="R170" i="9" s="1"/>
  <c r="Q170" i="9"/>
  <c r="S170" i="9"/>
  <c r="T170" i="9" s="1"/>
  <c r="U170" i="9"/>
  <c r="V170" i="9" s="1"/>
  <c r="W170" i="9"/>
  <c r="AB170" i="9"/>
  <c r="P171" i="9"/>
  <c r="W171" i="9" s="1"/>
  <c r="Q171" i="9"/>
  <c r="R171" i="9"/>
  <c r="S171" i="9"/>
  <c r="T171" i="9" s="1"/>
  <c r="U171" i="9"/>
  <c r="V171" i="9" s="1"/>
  <c r="AB171" i="9"/>
  <c r="P172" i="9"/>
  <c r="R172" i="9" s="1"/>
  <c r="Q172" i="9"/>
  <c r="S172" i="9"/>
  <c r="T172" i="9" s="1"/>
  <c r="U172" i="9"/>
  <c r="V172" i="9" s="1"/>
  <c r="W172" i="9"/>
  <c r="AB172" i="9"/>
  <c r="P173" i="9"/>
  <c r="W173" i="9" s="1"/>
  <c r="Q173" i="9"/>
  <c r="S173" i="9"/>
  <c r="T173" i="9" s="1"/>
  <c r="U173" i="9"/>
  <c r="V173" i="9" s="1"/>
  <c r="AB173" i="9"/>
  <c r="P174" i="9"/>
  <c r="W174" i="9" s="1"/>
  <c r="Q174" i="9"/>
  <c r="S174" i="9"/>
  <c r="T174" i="9" s="1"/>
  <c r="U174" i="9"/>
  <c r="V174" i="9" s="1"/>
  <c r="AB174" i="9"/>
  <c r="P175" i="9"/>
  <c r="Q175" i="9"/>
  <c r="S175" i="9"/>
  <c r="T175" i="9" s="1"/>
  <c r="U175" i="9"/>
  <c r="V175" i="9" s="1"/>
  <c r="AB175" i="9"/>
  <c r="P176" i="9"/>
  <c r="R176" i="9" s="1"/>
  <c r="Q176" i="9"/>
  <c r="S176" i="9"/>
  <c r="T176" i="9" s="1"/>
  <c r="U176" i="9"/>
  <c r="V176" i="9" s="1"/>
  <c r="W176" i="9"/>
  <c r="AB176" i="9"/>
  <c r="P177" i="9"/>
  <c r="W177" i="9" s="1"/>
  <c r="Q177" i="9"/>
  <c r="R177" i="9"/>
  <c r="S177" i="9"/>
  <c r="T177" i="9" s="1"/>
  <c r="U177" i="9"/>
  <c r="V177" i="9" s="1"/>
  <c r="AB177" i="9"/>
  <c r="P178" i="9"/>
  <c r="W178" i="9" s="1"/>
  <c r="Q178" i="9"/>
  <c r="S178" i="9"/>
  <c r="T178" i="9" s="1"/>
  <c r="U178" i="9"/>
  <c r="V178" i="9" s="1"/>
  <c r="AB178" i="9"/>
  <c r="P179" i="9"/>
  <c r="W179" i="9" s="1"/>
  <c r="Q179" i="9"/>
  <c r="S179" i="9"/>
  <c r="T179" i="9" s="1"/>
  <c r="U179" i="9"/>
  <c r="V179" i="9" s="1"/>
  <c r="AB179" i="9"/>
  <c r="P180" i="9"/>
  <c r="R180" i="9" s="1"/>
  <c r="Q180" i="9"/>
  <c r="S180" i="9"/>
  <c r="T180" i="9" s="1"/>
  <c r="U180" i="9"/>
  <c r="V180" i="9" s="1"/>
  <c r="W180" i="9"/>
  <c r="AB180" i="9"/>
  <c r="P181" i="9"/>
  <c r="W181" i="9" s="1"/>
  <c r="Q181" i="9"/>
  <c r="S181" i="9"/>
  <c r="T181" i="9" s="1"/>
  <c r="U181" i="9"/>
  <c r="V181" i="9" s="1"/>
  <c r="AB181" i="9"/>
  <c r="P182" i="9"/>
  <c r="W182" i="9" s="1"/>
  <c r="Q182" i="9"/>
  <c r="R182" i="9"/>
  <c r="S182" i="9"/>
  <c r="T182" i="9" s="1"/>
  <c r="U182" i="9"/>
  <c r="V182" i="9" s="1"/>
  <c r="AB182" i="9"/>
  <c r="P183" i="9"/>
  <c r="Q183" i="9"/>
  <c r="S183" i="9"/>
  <c r="T183" i="9" s="1"/>
  <c r="U183" i="9"/>
  <c r="V183" i="9" s="1"/>
  <c r="AB183" i="9"/>
  <c r="P184" i="9"/>
  <c r="R184" i="9" s="1"/>
  <c r="Q184" i="9"/>
  <c r="S184" i="9"/>
  <c r="T184" i="9" s="1"/>
  <c r="U184" i="9"/>
  <c r="V184" i="9" s="1"/>
  <c r="W184" i="9"/>
  <c r="AB184" i="9"/>
  <c r="P185" i="9"/>
  <c r="R185" i="9" s="1"/>
  <c r="Q185" i="9"/>
  <c r="S185" i="9"/>
  <c r="T185" i="9" s="1"/>
  <c r="U185" i="9"/>
  <c r="V185" i="9" s="1"/>
  <c r="W185" i="9"/>
  <c r="AB185" i="9"/>
  <c r="P186" i="9"/>
  <c r="Q186" i="9"/>
  <c r="R186" i="9"/>
  <c r="S186" i="9"/>
  <c r="T186" i="9" s="1"/>
  <c r="U186" i="9"/>
  <c r="V186" i="9" s="1"/>
  <c r="W186" i="9"/>
  <c r="AB186" i="9"/>
  <c r="P187" i="9"/>
  <c r="Q187" i="9"/>
  <c r="S187" i="9"/>
  <c r="T187" i="9" s="1"/>
  <c r="U187" i="9"/>
  <c r="V187" i="9" s="1"/>
  <c r="AB187" i="9"/>
  <c r="P188" i="9"/>
  <c r="R188" i="9" s="1"/>
  <c r="Q188" i="9"/>
  <c r="S188" i="9"/>
  <c r="T188" i="9" s="1"/>
  <c r="U188" i="9"/>
  <c r="V188" i="9" s="1"/>
  <c r="W188" i="9"/>
  <c r="AB188" i="9"/>
  <c r="P189" i="9"/>
  <c r="R189" i="9" s="1"/>
  <c r="Q189" i="9"/>
  <c r="S189" i="9"/>
  <c r="T189" i="9" s="1"/>
  <c r="U189" i="9"/>
  <c r="V189" i="9" s="1"/>
  <c r="W189" i="9"/>
  <c r="AB189" i="9"/>
  <c r="P190" i="9"/>
  <c r="Q190" i="9"/>
  <c r="R190" i="9"/>
  <c r="S190" i="9"/>
  <c r="T190" i="9" s="1"/>
  <c r="U190" i="9"/>
  <c r="V190" i="9" s="1"/>
  <c r="W190" i="9"/>
  <c r="AB190" i="9"/>
  <c r="P191" i="9"/>
  <c r="Q191" i="9"/>
  <c r="S191" i="9"/>
  <c r="T191" i="9" s="1"/>
  <c r="U191" i="9"/>
  <c r="V191" i="9" s="1"/>
  <c r="AB191" i="9"/>
  <c r="P192" i="9"/>
  <c r="R192" i="9" s="1"/>
  <c r="Q192" i="9"/>
  <c r="S192" i="9"/>
  <c r="T192" i="9" s="1"/>
  <c r="U192" i="9"/>
  <c r="V192" i="9" s="1"/>
  <c r="W192" i="9"/>
  <c r="AB192" i="9"/>
  <c r="P193" i="9"/>
  <c r="W193" i="9" s="1"/>
  <c r="Q193" i="9"/>
  <c r="S193" i="9"/>
  <c r="T193" i="9" s="1"/>
  <c r="U193" i="9"/>
  <c r="V193" i="9" s="1"/>
  <c r="AB193" i="9"/>
  <c r="P194" i="9"/>
  <c r="R194" i="9" s="1"/>
  <c r="Q194" i="9"/>
  <c r="S194" i="9"/>
  <c r="T194" i="9" s="1"/>
  <c r="U194" i="9"/>
  <c r="V194" i="9" s="1"/>
  <c r="W194" i="9"/>
  <c r="AB194" i="9"/>
  <c r="P195" i="9"/>
  <c r="Q195" i="9"/>
  <c r="S195" i="9"/>
  <c r="T195" i="9" s="1"/>
  <c r="U195" i="9"/>
  <c r="V195" i="9" s="1"/>
  <c r="AB195" i="9"/>
  <c r="P196" i="9"/>
  <c r="R196" i="9" s="1"/>
  <c r="Q196" i="9"/>
  <c r="S196" i="9"/>
  <c r="T196" i="9" s="1"/>
  <c r="U196" i="9"/>
  <c r="V196" i="9" s="1"/>
  <c r="W196" i="9"/>
  <c r="AB196" i="9"/>
  <c r="P197" i="9"/>
  <c r="R197" i="9" s="1"/>
  <c r="Q197" i="9"/>
  <c r="S197" i="9"/>
  <c r="T197" i="9" s="1"/>
  <c r="U197" i="9"/>
  <c r="V197" i="9" s="1"/>
  <c r="W197" i="9"/>
  <c r="AB197" i="9"/>
  <c r="P198" i="9"/>
  <c r="Q198" i="9"/>
  <c r="R198" i="9"/>
  <c r="S198" i="9"/>
  <c r="T198" i="9" s="1"/>
  <c r="U198" i="9"/>
  <c r="V198" i="9" s="1"/>
  <c r="W198" i="9"/>
  <c r="AB198" i="9"/>
  <c r="P199" i="9"/>
  <c r="Q199" i="9"/>
  <c r="S199" i="9"/>
  <c r="T199" i="9" s="1"/>
  <c r="U199" i="9"/>
  <c r="V199" i="9" s="1"/>
  <c r="AB199" i="9"/>
  <c r="P200" i="9"/>
  <c r="R200" i="9" s="1"/>
  <c r="Q200" i="9"/>
  <c r="S200" i="9"/>
  <c r="T200" i="9" s="1"/>
  <c r="U200" i="9"/>
  <c r="V200" i="9" s="1"/>
  <c r="W200" i="9"/>
  <c r="AB200" i="9"/>
  <c r="P201" i="9"/>
  <c r="R201" i="9" s="1"/>
  <c r="Q201" i="9"/>
  <c r="S201" i="9"/>
  <c r="T201" i="9" s="1"/>
  <c r="U201" i="9"/>
  <c r="V201" i="9" s="1"/>
  <c r="W201" i="9"/>
  <c r="AB201" i="9"/>
  <c r="P202" i="9"/>
  <c r="Q202" i="9"/>
  <c r="R202" i="9"/>
  <c r="S202" i="9"/>
  <c r="T202" i="9" s="1"/>
  <c r="U202" i="9"/>
  <c r="V202" i="9" s="1"/>
  <c r="W202" i="9"/>
  <c r="AB202" i="9"/>
  <c r="P203" i="9"/>
  <c r="Q203" i="9"/>
  <c r="S203" i="9"/>
  <c r="T203" i="9" s="1"/>
  <c r="U203" i="9"/>
  <c r="V203" i="9" s="1"/>
  <c r="AB203" i="9"/>
  <c r="P204" i="9"/>
  <c r="R204" i="9" s="1"/>
  <c r="Q204" i="9"/>
  <c r="S204" i="9"/>
  <c r="T204" i="9" s="1"/>
  <c r="U204" i="9"/>
  <c r="V204" i="9" s="1"/>
  <c r="W204" i="9"/>
  <c r="AB204" i="9"/>
  <c r="P205" i="9"/>
  <c r="W205" i="9" s="1"/>
  <c r="Q205" i="9"/>
  <c r="S205" i="9"/>
  <c r="T205" i="9" s="1"/>
  <c r="U205" i="9"/>
  <c r="V205" i="9" s="1"/>
  <c r="AB205" i="9"/>
  <c r="P206" i="9"/>
  <c r="W206" i="9" s="1"/>
  <c r="Q206" i="9"/>
  <c r="S206" i="9"/>
  <c r="T206" i="9" s="1"/>
  <c r="U206" i="9"/>
  <c r="V206" i="9" s="1"/>
  <c r="AB206" i="9"/>
  <c r="P207" i="9"/>
  <c r="Q207" i="9"/>
  <c r="S207" i="9"/>
  <c r="T207" i="9" s="1"/>
  <c r="U207" i="9"/>
  <c r="V207" i="9" s="1"/>
  <c r="AB207" i="9"/>
  <c r="P208" i="9"/>
  <c r="R208" i="9" s="1"/>
  <c r="Q208" i="9"/>
  <c r="S208" i="9"/>
  <c r="T208" i="9" s="1"/>
  <c r="U208" i="9"/>
  <c r="V208" i="9" s="1"/>
  <c r="W208" i="9"/>
  <c r="AB208" i="9"/>
  <c r="P209" i="9"/>
  <c r="W209" i="9" s="1"/>
  <c r="Q209" i="9"/>
  <c r="S209" i="9"/>
  <c r="T209" i="9" s="1"/>
  <c r="U209" i="9"/>
  <c r="V209" i="9" s="1"/>
  <c r="AB209" i="9"/>
  <c r="P210" i="9"/>
  <c r="Q210" i="9"/>
  <c r="R210" i="9"/>
  <c r="S210" i="9"/>
  <c r="T210" i="9" s="1"/>
  <c r="U210" i="9"/>
  <c r="V210" i="9" s="1"/>
  <c r="W210" i="9"/>
  <c r="AB210" i="9"/>
  <c r="P211" i="9"/>
  <c r="Q211" i="9"/>
  <c r="S211" i="9"/>
  <c r="T211" i="9" s="1"/>
  <c r="U211" i="9"/>
  <c r="V211" i="9" s="1"/>
  <c r="AB211" i="9"/>
  <c r="P212" i="9"/>
  <c r="R212" i="9" s="1"/>
  <c r="Q212" i="9"/>
  <c r="S212" i="9"/>
  <c r="T212" i="9" s="1"/>
  <c r="U212" i="9"/>
  <c r="V212" i="9" s="1"/>
  <c r="W212" i="9"/>
  <c r="AB212" i="9"/>
  <c r="P213" i="9"/>
  <c r="R213" i="9" s="1"/>
  <c r="Q213" i="9"/>
  <c r="S213" i="9"/>
  <c r="T213" i="9" s="1"/>
  <c r="U213" i="9"/>
  <c r="V213" i="9" s="1"/>
  <c r="W213" i="9"/>
  <c r="AB213" i="9"/>
  <c r="P214" i="9"/>
  <c r="R214" i="9" s="1"/>
  <c r="Q214" i="9"/>
  <c r="S214" i="9"/>
  <c r="T214" i="9" s="1"/>
  <c r="U214" i="9"/>
  <c r="V214" i="9" s="1"/>
  <c r="W214" i="9"/>
  <c r="AB214" i="9"/>
  <c r="P215" i="9"/>
  <c r="Q215" i="9"/>
  <c r="S215" i="9"/>
  <c r="T215" i="9" s="1"/>
  <c r="U215" i="9"/>
  <c r="V215" i="9" s="1"/>
  <c r="AB215" i="9"/>
  <c r="P216" i="9"/>
  <c r="R216" i="9" s="1"/>
  <c r="Q216" i="9"/>
  <c r="S216" i="9"/>
  <c r="T216" i="9" s="1"/>
  <c r="U216" i="9"/>
  <c r="V216" i="9" s="1"/>
  <c r="W216" i="9"/>
  <c r="AB216" i="9"/>
  <c r="P217" i="9"/>
  <c r="W217" i="9" s="1"/>
  <c r="Q217" i="9"/>
  <c r="R217" i="9"/>
  <c r="S217" i="9"/>
  <c r="T217" i="9" s="1"/>
  <c r="U217" i="9"/>
  <c r="V217" i="9" s="1"/>
  <c r="AB217" i="9"/>
  <c r="P218" i="9"/>
  <c r="R218" i="9" s="1"/>
  <c r="Q218" i="9"/>
  <c r="S218" i="9"/>
  <c r="T218" i="9" s="1"/>
  <c r="U218" i="9"/>
  <c r="V218" i="9" s="1"/>
  <c r="W218" i="9"/>
  <c r="AB218" i="9"/>
  <c r="P219" i="9"/>
  <c r="Q219" i="9"/>
  <c r="S219" i="9"/>
  <c r="T219" i="9" s="1"/>
  <c r="U219" i="9"/>
  <c r="V219" i="9" s="1"/>
  <c r="AB219" i="9"/>
  <c r="P220" i="9"/>
  <c r="R220" i="9" s="1"/>
  <c r="Q220" i="9"/>
  <c r="S220" i="9"/>
  <c r="T220" i="9" s="1"/>
  <c r="U220" i="9"/>
  <c r="V220" i="9" s="1"/>
  <c r="W220" i="9"/>
  <c r="AB220" i="9"/>
  <c r="P221" i="9"/>
  <c r="Q221" i="9"/>
  <c r="R221" i="9"/>
  <c r="S221" i="9"/>
  <c r="T221" i="9" s="1"/>
  <c r="U221" i="9"/>
  <c r="V221" i="9" s="1"/>
  <c r="W221" i="9"/>
  <c r="AB221" i="9"/>
  <c r="P222" i="9"/>
  <c r="W222" i="9" s="1"/>
  <c r="Q222" i="9"/>
  <c r="S222" i="9"/>
  <c r="T222" i="9" s="1"/>
  <c r="U222" i="9"/>
  <c r="V222" i="9" s="1"/>
  <c r="AB222" i="9"/>
  <c r="P223" i="9"/>
  <c r="Q223" i="9"/>
  <c r="S223" i="9"/>
  <c r="T223" i="9" s="1"/>
  <c r="U223" i="9"/>
  <c r="V223" i="9" s="1"/>
  <c r="AB223" i="9"/>
  <c r="P224" i="9"/>
  <c r="R224" i="9" s="1"/>
  <c r="Q224" i="9"/>
  <c r="S224" i="9"/>
  <c r="T224" i="9" s="1"/>
  <c r="U224" i="9"/>
  <c r="V224" i="9" s="1"/>
  <c r="W224" i="9"/>
  <c r="AB224" i="9"/>
  <c r="P225" i="9"/>
  <c r="W225" i="9" s="1"/>
  <c r="Q225" i="9"/>
  <c r="S225" i="9"/>
  <c r="T225" i="9" s="1"/>
  <c r="U225" i="9"/>
  <c r="V225" i="9" s="1"/>
  <c r="AB225" i="9"/>
  <c r="P226" i="9"/>
  <c r="Q226" i="9"/>
  <c r="R226" i="9"/>
  <c r="S226" i="9"/>
  <c r="T226" i="9" s="1"/>
  <c r="U226" i="9"/>
  <c r="V226" i="9" s="1"/>
  <c r="W226" i="9"/>
  <c r="AB226" i="9"/>
  <c r="P227" i="9"/>
  <c r="Q227" i="9"/>
  <c r="S227" i="9"/>
  <c r="T227" i="9" s="1"/>
  <c r="U227" i="9"/>
  <c r="V227" i="9" s="1"/>
  <c r="AB227" i="9"/>
  <c r="P228" i="9"/>
  <c r="R228" i="9" s="1"/>
  <c r="Q228" i="9"/>
  <c r="S228" i="9"/>
  <c r="T228" i="9" s="1"/>
  <c r="U228" i="9"/>
  <c r="V228" i="9" s="1"/>
  <c r="W228" i="9"/>
  <c r="AB228" i="9"/>
  <c r="P229" i="9"/>
  <c r="W229" i="9" s="1"/>
  <c r="Q229" i="9"/>
  <c r="R229" i="9"/>
  <c r="S229" i="9"/>
  <c r="T229" i="9" s="1"/>
  <c r="U229" i="9"/>
  <c r="V229" i="9" s="1"/>
  <c r="AB229" i="9"/>
  <c r="P230" i="9"/>
  <c r="R230" i="9" s="1"/>
  <c r="Q230" i="9"/>
  <c r="S230" i="9"/>
  <c r="T230" i="9" s="1"/>
  <c r="U230" i="9"/>
  <c r="V230" i="9" s="1"/>
  <c r="W230" i="9"/>
  <c r="AB230" i="9"/>
  <c r="P231" i="9"/>
  <c r="Q231" i="9"/>
  <c r="S231" i="9"/>
  <c r="T231" i="9" s="1"/>
  <c r="U231" i="9"/>
  <c r="V231" i="9" s="1"/>
  <c r="AB231" i="9"/>
  <c r="P232" i="9"/>
  <c r="R232" i="9" s="1"/>
  <c r="Q232" i="9"/>
  <c r="S232" i="9"/>
  <c r="T232" i="9" s="1"/>
  <c r="U232" i="9"/>
  <c r="V232" i="9" s="1"/>
  <c r="W232" i="9"/>
  <c r="AB232" i="9"/>
  <c r="P233" i="9"/>
  <c r="Q233" i="9"/>
  <c r="R233" i="9"/>
  <c r="S233" i="9"/>
  <c r="T233" i="9" s="1"/>
  <c r="U233" i="9"/>
  <c r="V233" i="9" s="1"/>
  <c r="W233" i="9"/>
  <c r="AB233" i="9"/>
  <c r="P234" i="9"/>
  <c r="W234" i="9" s="1"/>
  <c r="Q234" i="9"/>
  <c r="S234" i="9"/>
  <c r="T234" i="9" s="1"/>
  <c r="U234" i="9"/>
  <c r="V234" i="9" s="1"/>
  <c r="AB234" i="9"/>
  <c r="P235" i="9"/>
  <c r="Q235" i="9"/>
  <c r="S235" i="9"/>
  <c r="T235" i="9" s="1"/>
  <c r="U235" i="9"/>
  <c r="V235" i="9" s="1"/>
  <c r="AB235" i="9"/>
  <c r="P236" i="9"/>
  <c r="R236" i="9" s="1"/>
  <c r="Q236" i="9"/>
  <c r="S236" i="9"/>
  <c r="T236" i="9" s="1"/>
  <c r="U236" i="9"/>
  <c r="V236" i="9" s="1"/>
  <c r="W236" i="9"/>
  <c r="AB236" i="9"/>
  <c r="P237" i="9"/>
  <c r="Q237" i="9"/>
  <c r="R237" i="9"/>
  <c r="S237" i="9"/>
  <c r="T237" i="9" s="1"/>
  <c r="U237" i="9"/>
  <c r="V237" i="9"/>
  <c r="W237" i="9"/>
  <c r="AB237" i="9"/>
  <c r="P238" i="9"/>
  <c r="Q238" i="9"/>
  <c r="R238" i="9"/>
  <c r="S238" i="9"/>
  <c r="T238" i="9" s="1"/>
  <c r="U238" i="9"/>
  <c r="V238" i="9" s="1"/>
  <c r="W238" i="9"/>
  <c r="AB238" i="9"/>
  <c r="P239" i="9"/>
  <c r="Q239" i="9"/>
  <c r="S239" i="9"/>
  <c r="T239" i="9" s="1"/>
  <c r="U239" i="9"/>
  <c r="V239" i="9" s="1"/>
  <c r="AB239" i="9"/>
  <c r="P240" i="9"/>
  <c r="R240" i="9" s="1"/>
  <c r="Q240" i="9"/>
  <c r="S240" i="9"/>
  <c r="T240" i="9" s="1"/>
  <c r="U240" i="9"/>
  <c r="V240" i="9" s="1"/>
  <c r="W240" i="9"/>
  <c r="AB240" i="9"/>
  <c r="P241" i="9"/>
  <c r="R241" i="9" s="1"/>
  <c r="Q241" i="9"/>
  <c r="S241" i="9"/>
  <c r="T241" i="9"/>
  <c r="U241" i="9"/>
  <c r="V241" i="9" s="1"/>
  <c r="AB241" i="9"/>
  <c r="P242" i="9"/>
  <c r="W242" i="9" s="1"/>
  <c r="Q242" i="9"/>
  <c r="S242" i="9"/>
  <c r="T242" i="9" s="1"/>
  <c r="U242" i="9"/>
  <c r="V242" i="9" s="1"/>
  <c r="AB242" i="9"/>
  <c r="P243" i="9"/>
  <c r="Q243" i="9"/>
  <c r="S243" i="9"/>
  <c r="T243" i="9" s="1"/>
  <c r="U243" i="9"/>
  <c r="V243" i="9" s="1"/>
  <c r="AB243" i="9"/>
  <c r="P244" i="9"/>
  <c r="R244" i="9" s="1"/>
  <c r="Q244" i="9"/>
  <c r="S244" i="9"/>
  <c r="T244" i="9" s="1"/>
  <c r="U244" i="9"/>
  <c r="V244" i="9" s="1"/>
  <c r="W244" i="9"/>
  <c r="AB244" i="9"/>
  <c r="P245" i="9"/>
  <c r="W245" i="9" s="1"/>
  <c r="Q245" i="9"/>
  <c r="S245" i="9"/>
  <c r="T245" i="9" s="1"/>
  <c r="U245" i="9"/>
  <c r="V245" i="9" s="1"/>
  <c r="AB245" i="9"/>
  <c r="P246" i="9"/>
  <c r="W246" i="9" s="1"/>
  <c r="Q246" i="9"/>
  <c r="R246" i="9"/>
  <c r="S246" i="9"/>
  <c r="T246" i="9" s="1"/>
  <c r="U246" i="9"/>
  <c r="V246" i="9" s="1"/>
  <c r="AB246" i="9"/>
  <c r="P247" i="9"/>
  <c r="Q247" i="9"/>
  <c r="S247" i="9"/>
  <c r="T247" i="9" s="1"/>
  <c r="U247" i="9"/>
  <c r="V247" i="9" s="1"/>
  <c r="AB247" i="9"/>
  <c r="P248" i="9"/>
  <c r="R248" i="9" s="1"/>
  <c r="Q248" i="9"/>
  <c r="S248" i="9"/>
  <c r="T248" i="9" s="1"/>
  <c r="U248" i="9"/>
  <c r="V248" i="9" s="1"/>
  <c r="W248" i="9"/>
  <c r="AB248" i="9"/>
  <c r="P249" i="9"/>
  <c r="W249" i="9" s="1"/>
  <c r="Q249" i="9"/>
  <c r="S249" i="9"/>
  <c r="T249" i="9" s="1"/>
  <c r="U249" i="9"/>
  <c r="V249" i="9" s="1"/>
  <c r="AB249" i="9"/>
  <c r="P250" i="9"/>
  <c r="W250" i="9" s="1"/>
  <c r="Q250" i="9"/>
  <c r="R250" i="9"/>
  <c r="S250" i="9"/>
  <c r="T250" i="9" s="1"/>
  <c r="U250" i="9"/>
  <c r="V250" i="9" s="1"/>
  <c r="AB250" i="9"/>
  <c r="P251" i="9"/>
  <c r="Q251" i="9"/>
  <c r="S251" i="9"/>
  <c r="T251" i="9" s="1"/>
  <c r="U251" i="9"/>
  <c r="V251" i="9" s="1"/>
  <c r="AB251" i="9"/>
  <c r="P252" i="9"/>
  <c r="R252" i="9" s="1"/>
  <c r="Q252" i="9"/>
  <c r="S252" i="9"/>
  <c r="T252" i="9" s="1"/>
  <c r="U252" i="9"/>
  <c r="V252" i="9" s="1"/>
  <c r="W252" i="9"/>
  <c r="AB252" i="9"/>
  <c r="P253" i="9"/>
  <c r="W253" i="9" s="1"/>
  <c r="Q253" i="9"/>
  <c r="R253" i="9"/>
  <c r="S253" i="9"/>
  <c r="T253" i="9" s="1"/>
  <c r="U253" i="9"/>
  <c r="V253" i="9" s="1"/>
  <c r="AB253" i="9"/>
  <c r="P254" i="9"/>
  <c r="W254" i="9" s="1"/>
  <c r="Q254" i="9"/>
  <c r="S254" i="9"/>
  <c r="T254" i="9" s="1"/>
  <c r="U254" i="9"/>
  <c r="V254" i="9" s="1"/>
  <c r="AB254" i="9"/>
  <c r="P255" i="9"/>
  <c r="Q255" i="9"/>
  <c r="S255" i="9"/>
  <c r="T255" i="9" s="1"/>
  <c r="U255" i="9"/>
  <c r="V255" i="9" s="1"/>
  <c r="AB255" i="9"/>
  <c r="P256" i="9"/>
  <c r="R256" i="9" s="1"/>
  <c r="Q256" i="9"/>
  <c r="S256" i="9"/>
  <c r="T256" i="9" s="1"/>
  <c r="U256" i="9"/>
  <c r="V256" i="9" s="1"/>
  <c r="W256" i="9"/>
  <c r="AB256" i="9"/>
  <c r="P257" i="9"/>
  <c r="W257" i="9" s="1"/>
  <c r="Q257" i="9"/>
  <c r="R257" i="9"/>
  <c r="S257" i="9"/>
  <c r="T257" i="9" s="1"/>
  <c r="U257" i="9"/>
  <c r="V257" i="9" s="1"/>
  <c r="AB257" i="9"/>
  <c r="P258" i="9"/>
  <c r="W258" i="9" s="1"/>
  <c r="Q258" i="9"/>
  <c r="S258" i="9"/>
  <c r="T258" i="9" s="1"/>
  <c r="U258" i="9"/>
  <c r="V258" i="9" s="1"/>
  <c r="AB258" i="9"/>
  <c r="P259" i="9"/>
  <c r="Q259" i="9"/>
  <c r="S259" i="9"/>
  <c r="T259" i="9" s="1"/>
  <c r="U259" i="9"/>
  <c r="V259" i="9" s="1"/>
  <c r="AB259" i="9"/>
  <c r="P260" i="9"/>
  <c r="R260" i="9" s="1"/>
  <c r="Q260" i="9"/>
  <c r="S260" i="9"/>
  <c r="T260" i="9" s="1"/>
  <c r="U260" i="9"/>
  <c r="V260" i="9" s="1"/>
  <c r="W260" i="9"/>
  <c r="AB260" i="9"/>
  <c r="P261" i="9"/>
  <c r="W261" i="9" s="1"/>
  <c r="Q261" i="9"/>
  <c r="S261" i="9"/>
  <c r="T261" i="9" s="1"/>
  <c r="U261" i="9"/>
  <c r="V261" i="9" s="1"/>
  <c r="AB261" i="9"/>
  <c r="P262" i="9"/>
  <c r="W262" i="9" s="1"/>
  <c r="Q262" i="9"/>
  <c r="R262" i="9"/>
  <c r="S262" i="9"/>
  <c r="T262" i="9" s="1"/>
  <c r="U262" i="9"/>
  <c r="V262" i="9" s="1"/>
  <c r="AB262" i="9"/>
  <c r="P263" i="9"/>
  <c r="Q263" i="9"/>
  <c r="S263" i="9"/>
  <c r="T263" i="9" s="1"/>
  <c r="U263" i="9"/>
  <c r="V263" i="9" s="1"/>
  <c r="AB263" i="9"/>
  <c r="P264" i="9"/>
  <c r="Q264" i="9"/>
  <c r="S264" i="9"/>
  <c r="T264" i="9" s="1"/>
  <c r="U264" i="9"/>
  <c r="V264" i="9" s="1"/>
  <c r="AB264" i="9"/>
  <c r="P265" i="9"/>
  <c r="Q265" i="9"/>
  <c r="S265" i="9"/>
  <c r="T265" i="9"/>
  <c r="U265" i="9"/>
  <c r="V265" i="9" s="1"/>
  <c r="AB265" i="9"/>
  <c r="P266" i="9"/>
  <c r="R266" i="9" s="1"/>
  <c r="Q266" i="9"/>
  <c r="S266" i="9"/>
  <c r="T266" i="9" s="1"/>
  <c r="U266" i="9"/>
  <c r="V266" i="9" s="1"/>
  <c r="W266" i="9"/>
  <c r="AB266" i="9"/>
  <c r="P267" i="9"/>
  <c r="W267" i="9" s="1"/>
  <c r="Q267" i="9"/>
  <c r="S267" i="9"/>
  <c r="T267" i="9" s="1"/>
  <c r="U267" i="9"/>
  <c r="V267" i="9" s="1"/>
  <c r="AB267" i="9"/>
  <c r="P268" i="9"/>
  <c r="Q268" i="9"/>
  <c r="S268" i="9"/>
  <c r="T268" i="9" s="1"/>
  <c r="U268" i="9"/>
  <c r="V268" i="9" s="1"/>
  <c r="AB268" i="9"/>
  <c r="P269" i="9"/>
  <c r="W269" i="9" s="1"/>
  <c r="Q269" i="9"/>
  <c r="R269" i="9"/>
  <c r="S269" i="9"/>
  <c r="T269" i="9" s="1"/>
  <c r="U269" i="9"/>
  <c r="V269" i="9" s="1"/>
  <c r="AB269" i="9"/>
  <c r="P270" i="9"/>
  <c r="R270" i="9" s="1"/>
  <c r="Q270" i="9"/>
  <c r="S270" i="9"/>
  <c r="T270" i="9" s="1"/>
  <c r="U270" i="9"/>
  <c r="V270" i="9" s="1"/>
  <c r="W270" i="9"/>
  <c r="AB270" i="9"/>
  <c r="P271" i="9"/>
  <c r="W271" i="9" s="1"/>
  <c r="Q271" i="9"/>
  <c r="R271" i="9"/>
  <c r="S271" i="9"/>
  <c r="T271" i="9"/>
  <c r="U271" i="9"/>
  <c r="V271" i="9" s="1"/>
  <c r="AB271" i="9"/>
  <c r="P272" i="9"/>
  <c r="Q272" i="9"/>
  <c r="S272" i="9"/>
  <c r="T272" i="9" s="1"/>
  <c r="U272" i="9"/>
  <c r="V272" i="9" s="1"/>
  <c r="AB272" i="9"/>
  <c r="P273" i="9"/>
  <c r="W273" i="9" s="1"/>
  <c r="Q273" i="9"/>
  <c r="R273" i="9"/>
  <c r="S273" i="9"/>
  <c r="T273" i="9"/>
  <c r="U273" i="9"/>
  <c r="V273" i="9" s="1"/>
  <c r="AB273" i="9"/>
  <c r="P274" i="9"/>
  <c r="Q274" i="9"/>
  <c r="R274" i="9"/>
  <c r="S274" i="9"/>
  <c r="T274" i="9" s="1"/>
  <c r="U274" i="9"/>
  <c r="V274" i="9" s="1"/>
  <c r="W274" i="9"/>
  <c r="AB274" i="9"/>
  <c r="P275" i="9"/>
  <c r="W275" i="9" s="1"/>
  <c r="Q275" i="9"/>
  <c r="S275" i="9"/>
  <c r="T275" i="9" s="1"/>
  <c r="U275" i="9"/>
  <c r="V275" i="9" s="1"/>
  <c r="AB275" i="9"/>
  <c r="P276" i="9"/>
  <c r="Q276" i="9"/>
  <c r="S276" i="9"/>
  <c r="T276" i="9" s="1"/>
  <c r="U276" i="9"/>
  <c r="V276" i="9" s="1"/>
  <c r="AB276" i="9"/>
  <c r="P277" i="9"/>
  <c r="W277" i="9" s="1"/>
  <c r="Q277" i="9"/>
  <c r="R277" i="9"/>
  <c r="S277" i="9"/>
  <c r="T277" i="9" s="1"/>
  <c r="U277" i="9"/>
  <c r="V277" i="9"/>
  <c r="AB277" i="9"/>
  <c r="P278" i="9"/>
  <c r="Q278" i="9"/>
  <c r="R278" i="9"/>
  <c r="S278" i="9"/>
  <c r="T278" i="9" s="1"/>
  <c r="U278" i="9"/>
  <c r="V278" i="9" s="1"/>
  <c r="W278" i="9"/>
  <c r="AB278" i="9"/>
  <c r="P279" i="9"/>
  <c r="W279" i="9" s="1"/>
  <c r="Q279" i="9"/>
  <c r="S279" i="9"/>
  <c r="T279" i="9"/>
  <c r="U279" i="9"/>
  <c r="V279" i="9" s="1"/>
  <c r="AB279" i="9"/>
  <c r="P280" i="9"/>
  <c r="Q280" i="9"/>
  <c r="S280" i="9"/>
  <c r="T280" i="9" s="1"/>
  <c r="U280" i="9"/>
  <c r="V280" i="9" s="1"/>
  <c r="AB280" i="9"/>
  <c r="P281" i="9"/>
  <c r="Q281" i="9"/>
  <c r="S281" i="9"/>
  <c r="T281" i="9"/>
  <c r="U281" i="9"/>
  <c r="V281" i="9" s="1"/>
  <c r="AB281" i="9"/>
  <c r="P282" i="9"/>
  <c r="Q282" i="9"/>
  <c r="R282" i="9"/>
  <c r="S282" i="9"/>
  <c r="T282" i="9" s="1"/>
  <c r="U282" i="9"/>
  <c r="V282" i="9" s="1"/>
  <c r="W282" i="9"/>
  <c r="AB282" i="9"/>
  <c r="P283" i="9"/>
  <c r="W283" i="9" s="1"/>
  <c r="Q283" i="9"/>
  <c r="S283" i="9"/>
  <c r="T283" i="9" s="1"/>
  <c r="U283" i="9"/>
  <c r="V283" i="9" s="1"/>
  <c r="AB283" i="9"/>
  <c r="P284" i="9"/>
  <c r="Q284" i="9"/>
  <c r="S284" i="9"/>
  <c r="T284" i="9" s="1"/>
  <c r="U284" i="9"/>
  <c r="V284" i="9" s="1"/>
  <c r="AB284" i="9"/>
  <c r="P285" i="9"/>
  <c r="Q285" i="9"/>
  <c r="S285" i="9"/>
  <c r="T285" i="9" s="1"/>
  <c r="U285" i="9"/>
  <c r="V285" i="9" s="1"/>
  <c r="AB285" i="9"/>
  <c r="P286" i="9"/>
  <c r="R286" i="9" s="1"/>
  <c r="Q286" i="9"/>
  <c r="S286" i="9"/>
  <c r="T286" i="9" s="1"/>
  <c r="U286" i="9"/>
  <c r="V286" i="9" s="1"/>
  <c r="AB286" i="9"/>
  <c r="P287" i="9"/>
  <c r="W287" i="9" s="1"/>
  <c r="Q287" i="9"/>
  <c r="S287" i="9"/>
  <c r="T287" i="9" s="1"/>
  <c r="U287" i="9"/>
  <c r="V287" i="9" s="1"/>
  <c r="AB287" i="9"/>
  <c r="P288" i="9"/>
  <c r="Q288" i="9"/>
  <c r="S288" i="9"/>
  <c r="T288" i="9" s="1"/>
  <c r="U288" i="9"/>
  <c r="V288" i="9" s="1"/>
  <c r="AB288" i="9"/>
  <c r="P289" i="9"/>
  <c r="R289" i="9" s="1"/>
  <c r="Q289" i="9"/>
  <c r="S289" i="9"/>
  <c r="T289" i="9" s="1"/>
  <c r="U289" i="9"/>
  <c r="V289" i="9" s="1"/>
  <c r="W289" i="9"/>
  <c r="AB289" i="9"/>
  <c r="P290" i="9"/>
  <c r="W290" i="9" s="1"/>
  <c r="Q290" i="9"/>
  <c r="R290" i="9"/>
  <c r="S290" i="9"/>
  <c r="T290" i="9" s="1"/>
  <c r="U290" i="9"/>
  <c r="V290" i="9" s="1"/>
  <c r="AB290" i="9"/>
  <c r="P291" i="9"/>
  <c r="W291" i="9" s="1"/>
  <c r="Q291" i="9"/>
  <c r="S291" i="9"/>
  <c r="T291" i="9" s="1"/>
  <c r="U291" i="9"/>
  <c r="V291" i="9" s="1"/>
  <c r="AB291" i="9"/>
  <c r="P292" i="9"/>
  <c r="Q292" i="9"/>
  <c r="S292" i="9"/>
  <c r="T292" i="9" s="1"/>
  <c r="U292" i="9"/>
  <c r="V292" i="9" s="1"/>
  <c r="AB292" i="9"/>
  <c r="P293" i="9"/>
  <c r="R293" i="9" s="1"/>
  <c r="Q293" i="9"/>
  <c r="S293" i="9"/>
  <c r="T293" i="9" s="1"/>
  <c r="U293" i="9"/>
  <c r="V293" i="9" s="1"/>
  <c r="W293" i="9"/>
  <c r="AB293" i="9"/>
  <c r="P294" i="9"/>
  <c r="W294" i="9" s="1"/>
  <c r="Q294" i="9"/>
  <c r="R294" i="9"/>
  <c r="S294" i="9"/>
  <c r="T294" i="9" s="1"/>
  <c r="U294" i="9"/>
  <c r="V294" i="9" s="1"/>
  <c r="AB294" i="9"/>
  <c r="P295" i="9"/>
  <c r="W295" i="9" s="1"/>
  <c r="Q295" i="9"/>
  <c r="S295" i="9"/>
  <c r="T295" i="9" s="1"/>
  <c r="U295" i="9"/>
  <c r="V295" i="9" s="1"/>
  <c r="AB295" i="9"/>
  <c r="P296" i="9"/>
  <c r="Q296" i="9"/>
  <c r="S296" i="9"/>
  <c r="T296" i="9" s="1"/>
  <c r="U296" i="9"/>
  <c r="V296" i="9" s="1"/>
  <c r="AB296" i="9"/>
  <c r="P297" i="9"/>
  <c r="R297" i="9" s="1"/>
  <c r="Q297" i="9"/>
  <c r="S297" i="9"/>
  <c r="T297" i="9" s="1"/>
  <c r="U297" i="9"/>
  <c r="V297" i="9" s="1"/>
  <c r="W297" i="9"/>
  <c r="AB297" i="9"/>
  <c r="P298" i="9"/>
  <c r="W298" i="9" s="1"/>
  <c r="Q298" i="9"/>
  <c r="R298" i="9"/>
  <c r="S298" i="9"/>
  <c r="T298" i="9" s="1"/>
  <c r="U298" i="9"/>
  <c r="V298" i="9" s="1"/>
  <c r="AB298" i="9"/>
  <c r="P299" i="9"/>
  <c r="W299" i="9" s="1"/>
  <c r="Q299" i="9"/>
  <c r="S299" i="9"/>
  <c r="T299" i="9" s="1"/>
  <c r="U299" i="9"/>
  <c r="V299" i="9" s="1"/>
  <c r="AB299" i="9"/>
  <c r="P300" i="9"/>
  <c r="Q300" i="9"/>
  <c r="S300" i="9"/>
  <c r="T300" i="9" s="1"/>
  <c r="U300" i="9"/>
  <c r="V300" i="9" s="1"/>
  <c r="AB300" i="9"/>
  <c r="P301" i="9"/>
  <c r="R301" i="9" s="1"/>
  <c r="Q301" i="9"/>
  <c r="S301" i="9"/>
  <c r="T301" i="9" s="1"/>
  <c r="U301" i="9"/>
  <c r="V301" i="9" s="1"/>
  <c r="W301" i="9"/>
  <c r="AB301" i="9"/>
  <c r="P302" i="9"/>
  <c r="W302" i="9" s="1"/>
  <c r="Q302" i="9"/>
  <c r="R302" i="9"/>
  <c r="S302" i="9"/>
  <c r="T302" i="9" s="1"/>
  <c r="U302" i="9"/>
  <c r="V302" i="9" s="1"/>
  <c r="AB302" i="9"/>
  <c r="P303" i="9"/>
  <c r="W303" i="9" s="1"/>
  <c r="Q303" i="9"/>
  <c r="S303" i="9"/>
  <c r="T303" i="9" s="1"/>
  <c r="U303" i="9"/>
  <c r="V303" i="9" s="1"/>
  <c r="AB303" i="9"/>
  <c r="P304" i="9"/>
  <c r="Q304" i="9"/>
  <c r="S304" i="9"/>
  <c r="T304" i="9" s="1"/>
  <c r="U304" i="9"/>
  <c r="V304" i="9" s="1"/>
  <c r="AB304" i="9"/>
  <c r="P305" i="9"/>
  <c r="R305" i="9" s="1"/>
  <c r="Q305" i="9"/>
  <c r="S305" i="9"/>
  <c r="T305" i="9" s="1"/>
  <c r="U305" i="9"/>
  <c r="V305" i="9" s="1"/>
  <c r="W305" i="9"/>
  <c r="AB305" i="9"/>
  <c r="P306" i="9"/>
  <c r="W306" i="9" s="1"/>
  <c r="Q306" i="9"/>
  <c r="R306" i="9"/>
  <c r="S306" i="9"/>
  <c r="T306" i="9" s="1"/>
  <c r="U306" i="9"/>
  <c r="V306" i="9" s="1"/>
  <c r="AB306" i="9"/>
  <c r="P307" i="9"/>
  <c r="W307" i="9" s="1"/>
  <c r="Q307" i="9"/>
  <c r="S307" i="9"/>
  <c r="T307" i="9" s="1"/>
  <c r="U307" i="9"/>
  <c r="V307" i="9" s="1"/>
  <c r="AB307" i="9"/>
  <c r="P308" i="9"/>
  <c r="Q308" i="9"/>
  <c r="S308" i="9"/>
  <c r="T308" i="9" s="1"/>
  <c r="U308" i="9"/>
  <c r="V308" i="9" s="1"/>
  <c r="AB308" i="9"/>
  <c r="P309" i="9"/>
  <c r="R309" i="9" s="1"/>
  <c r="Q309" i="9"/>
  <c r="S309" i="9"/>
  <c r="T309" i="9" s="1"/>
  <c r="U309" i="9"/>
  <c r="V309" i="9" s="1"/>
  <c r="W309" i="9"/>
  <c r="AB309" i="9"/>
  <c r="P310" i="9"/>
  <c r="W310" i="9" s="1"/>
  <c r="Q310" i="9"/>
  <c r="R310" i="9"/>
  <c r="S310" i="9"/>
  <c r="T310" i="9" s="1"/>
  <c r="U310" i="9"/>
  <c r="V310" i="9" s="1"/>
  <c r="AB310" i="9"/>
  <c r="P311" i="9"/>
  <c r="W311" i="9" s="1"/>
  <c r="Q311" i="9"/>
  <c r="S311" i="9"/>
  <c r="T311" i="9" s="1"/>
  <c r="U311" i="9"/>
  <c r="V311" i="9" s="1"/>
  <c r="AB311" i="9"/>
  <c r="P312" i="9"/>
  <c r="Q312" i="9"/>
  <c r="S312" i="9"/>
  <c r="T312" i="9" s="1"/>
  <c r="U312" i="9"/>
  <c r="V312" i="9" s="1"/>
  <c r="AB312" i="9"/>
  <c r="P313" i="9"/>
  <c r="R313" i="9" s="1"/>
  <c r="Q313" i="9"/>
  <c r="S313" i="9"/>
  <c r="T313" i="9" s="1"/>
  <c r="U313" i="9"/>
  <c r="V313" i="9" s="1"/>
  <c r="W313" i="9"/>
  <c r="AB313" i="9"/>
  <c r="P314" i="9"/>
  <c r="W314" i="9" s="1"/>
  <c r="Q314" i="9"/>
  <c r="R314" i="9"/>
  <c r="S314" i="9"/>
  <c r="T314" i="9" s="1"/>
  <c r="U314" i="9"/>
  <c r="V314" i="9" s="1"/>
  <c r="AB314" i="9"/>
  <c r="P315" i="9"/>
  <c r="W315" i="9" s="1"/>
  <c r="Q315" i="9"/>
  <c r="S315" i="9"/>
  <c r="T315" i="9" s="1"/>
  <c r="U315" i="9"/>
  <c r="V315" i="9" s="1"/>
  <c r="AB315" i="9"/>
  <c r="P316" i="9"/>
  <c r="Q316" i="9"/>
  <c r="S316" i="9"/>
  <c r="T316" i="9" s="1"/>
  <c r="U316" i="9"/>
  <c r="V316" i="9" s="1"/>
  <c r="AB316" i="9"/>
  <c r="P317" i="9"/>
  <c r="R317" i="9" s="1"/>
  <c r="Q317" i="9"/>
  <c r="S317" i="9"/>
  <c r="T317" i="9" s="1"/>
  <c r="U317" i="9"/>
  <c r="V317" i="9" s="1"/>
  <c r="W317" i="9"/>
  <c r="AB317" i="9"/>
  <c r="P318" i="9"/>
  <c r="W318" i="9" s="1"/>
  <c r="Q318" i="9"/>
  <c r="R318" i="9"/>
  <c r="S318" i="9"/>
  <c r="T318" i="9" s="1"/>
  <c r="U318" i="9"/>
  <c r="V318" i="9" s="1"/>
  <c r="AB318" i="9"/>
  <c r="P319" i="9"/>
  <c r="W319" i="9" s="1"/>
  <c r="Q319" i="9"/>
  <c r="S319" i="9"/>
  <c r="T319" i="9" s="1"/>
  <c r="U319" i="9"/>
  <c r="V319" i="9" s="1"/>
  <c r="AB319" i="9"/>
  <c r="P320" i="9"/>
  <c r="Q320" i="9"/>
  <c r="S320" i="9"/>
  <c r="T320" i="9" s="1"/>
  <c r="U320" i="9"/>
  <c r="V320" i="9" s="1"/>
  <c r="AB320" i="9"/>
  <c r="P321" i="9"/>
  <c r="R321" i="9" s="1"/>
  <c r="Q321" i="9"/>
  <c r="S321" i="9"/>
  <c r="T321" i="9" s="1"/>
  <c r="U321" i="9"/>
  <c r="V321" i="9" s="1"/>
  <c r="W321" i="9"/>
  <c r="AB321" i="9"/>
  <c r="P322" i="9"/>
  <c r="W322" i="9" s="1"/>
  <c r="Q322" i="9"/>
  <c r="R322" i="9"/>
  <c r="S322" i="9"/>
  <c r="T322" i="9" s="1"/>
  <c r="U322" i="9"/>
  <c r="V322" i="9" s="1"/>
  <c r="AB322" i="9"/>
  <c r="P323" i="9"/>
  <c r="W323" i="9" s="1"/>
  <c r="Q323" i="9"/>
  <c r="S323" i="9"/>
  <c r="T323" i="9" s="1"/>
  <c r="U323" i="9"/>
  <c r="V323" i="9" s="1"/>
  <c r="AB323" i="9"/>
  <c r="P324" i="9"/>
  <c r="Q324" i="9"/>
  <c r="S324" i="9"/>
  <c r="T324" i="9" s="1"/>
  <c r="U324" i="9"/>
  <c r="V324" i="9" s="1"/>
  <c r="AB324" i="9"/>
  <c r="P325" i="9"/>
  <c r="R325" i="9" s="1"/>
  <c r="Q325" i="9"/>
  <c r="S325" i="9"/>
  <c r="T325" i="9" s="1"/>
  <c r="U325" i="9"/>
  <c r="V325" i="9" s="1"/>
  <c r="W325" i="9"/>
  <c r="AB325" i="9"/>
  <c r="P326" i="9"/>
  <c r="W326" i="9" s="1"/>
  <c r="Q326" i="9"/>
  <c r="R326" i="9"/>
  <c r="S326" i="9"/>
  <c r="T326" i="9" s="1"/>
  <c r="U326" i="9"/>
  <c r="V326" i="9" s="1"/>
  <c r="AB326" i="9"/>
  <c r="P327" i="9"/>
  <c r="W327" i="9" s="1"/>
  <c r="Q327" i="9"/>
  <c r="S327" i="9"/>
  <c r="T327" i="9" s="1"/>
  <c r="U327" i="9"/>
  <c r="V327" i="9" s="1"/>
  <c r="AB327" i="9"/>
  <c r="P328" i="9"/>
  <c r="W328" i="9" s="1"/>
  <c r="Q328" i="9"/>
  <c r="R328" i="9"/>
  <c r="S328" i="9"/>
  <c r="T328" i="9" s="1"/>
  <c r="U328" i="9"/>
  <c r="V328" i="9" s="1"/>
  <c r="AB328" i="9"/>
  <c r="P329" i="9"/>
  <c r="R329" i="9" s="1"/>
  <c r="Q329" i="9"/>
  <c r="S329" i="9"/>
  <c r="T329" i="9" s="1"/>
  <c r="U329" i="9"/>
  <c r="V329" i="9" s="1"/>
  <c r="W329" i="9"/>
  <c r="AB329" i="9"/>
  <c r="P330" i="9"/>
  <c r="Q330" i="9"/>
  <c r="S330" i="9"/>
  <c r="T330" i="9" s="1"/>
  <c r="U330" i="9"/>
  <c r="V330" i="9" s="1"/>
  <c r="AB330" i="9"/>
  <c r="P331" i="9"/>
  <c r="W331" i="9" s="1"/>
  <c r="Q331" i="9"/>
  <c r="R331" i="9"/>
  <c r="S331" i="9"/>
  <c r="T331" i="9" s="1"/>
  <c r="U331" i="9"/>
  <c r="V331" i="9" s="1"/>
  <c r="AB331" i="9"/>
  <c r="P332" i="9"/>
  <c r="Q332" i="9"/>
  <c r="S332" i="9"/>
  <c r="T332" i="9" s="1"/>
  <c r="U332" i="9"/>
  <c r="V332" i="9" s="1"/>
  <c r="AB332" i="9"/>
  <c r="P333" i="9"/>
  <c r="R333" i="9" s="1"/>
  <c r="Q333" i="9"/>
  <c r="S333" i="9"/>
  <c r="T333" i="9" s="1"/>
  <c r="U333" i="9"/>
  <c r="V333" i="9" s="1"/>
  <c r="W333" i="9"/>
  <c r="AB333" i="9"/>
  <c r="P334" i="9"/>
  <c r="Q334" i="9"/>
  <c r="S334" i="9"/>
  <c r="T334" i="9" s="1"/>
  <c r="U334" i="9"/>
  <c r="V334" i="9" s="1"/>
  <c r="AB334" i="9"/>
  <c r="P335" i="9"/>
  <c r="W335" i="9" s="1"/>
  <c r="Q335" i="9"/>
  <c r="S335" i="9"/>
  <c r="T335" i="9" s="1"/>
  <c r="U335" i="9"/>
  <c r="V335" i="9" s="1"/>
  <c r="AB335" i="9"/>
  <c r="P336" i="9"/>
  <c r="Q336" i="9"/>
  <c r="S336" i="9"/>
  <c r="T336" i="9" s="1"/>
  <c r="U336" i="9"/>
  <c r="V336" i="9" s="1"/>
  <c r="AB336" i="9"/>
  <c r="P337" i="9"/>
  <c r="R337" i="9" s="1"/>
  <c r="Q337" i="9"/>
  <c r="S337" i="9"/>
  <c r="T337" i="9" s="1"/>
  <c r="U337" i="9"/>
  <c r="V337" i="9" s="1"/>
  <c r="W337" i="9"/>
  <c r="AB337" i="9"/>
  <c r="P338" i="9"/>
  <c r="W338" i="9" s="1"/>
  <c r="Q338" i="9"/>
  <c r="R338" i="9"/>
  <c r="S338" i="9"/>
  <c r="T338" i="9" s="1"/>
  <c r="U338" i="9"/>
  <c r="V338" i="9" s="1"/>
  <c r="AB338" i="9"/>
  <c r="P339" i="9"/>
  <c r="Q339" i="9"/>
  <c r="R339" i="9"/>
  <c r="S339" i="9"/>
  <c r="T339" i="9" s="1"/>
  <c r="U339" i="9"/>
  <c r="V339" i="9" s="1"/>
  <c r="W339" i="9"/>
  <c r="AB339" i="9"/>
  <c r="P340" i="9"/>
  <c r="W340" i="9" s="1"/>
  <c r="Q340" i="9"/>
  <c r="S340" i="9"/>
  <c r="T340" i="9" s="1"/>
  <c r="U340" i="9"/>
  <c r="V340" i="9" s="1"/>
  <c r="AB340" i="9"/>
  <c r="P341" i="9"/>
  <c r="R341" i="9" s="1"/>
  <c r="Q341" i="9"/>
  <c r="S341" i="9"/>
  <c r="T341" i="9" s="1"/>
  <c r="U341" i="9"/>
  <c r="V341" i="9" s="1"/>
  <c r="W341" i="9"/>
  <c r="AB341" i="9"/>
  <c r="P342" i="9"/>
  <c r="Q342" i="9"/>
  <c r="S342" i="9"/>
  <c r="T342" i="9" s="1"/>
  <c r="U342" i="9"/>
  <c r="V342" i="9" s="1"/>
  <c r="AB342" i="9"/>
  <c r="P343" i="9"/>
  <c r="Q343" i="9"/>
  <c r="R343" i="9"/>
  <c r="S343" i="9"/>
  <c r="T343" i="9" s="1"/>
  <c r="U343" i="9"/>
  <c r="V343" i="9" s="1"/>
  <c r="W343" i="9"/>
  <c r="AB343" i="9"/>
  <c r="P344" i="9"/>
  <c r="W344" i="9" s="1"/>
  <c r="Q344" i="9"/>
  <c r="S344" i="9"/>
  <c r="T344" i="9" s="1"/>
  <c r="U344" i="9"/>
  <c r="V344" i="9" s="1"/>
  <c r="AB344" i="9"/>
  <c r="P345" i="9"/>
  <c r="R345" i="9" s="1"/>
  <c r="Q345" i="9"/>
  <c r="S345" i="9"/>
  <c r="T345" i="9" s="1"/>
  <c r="U345" i="9"/>
  <c r="V345" i="9" s="1"/>
  <c r="W345" i="9"/>
  <c r="AB345" i="9"/>
  <c r="P346" i="9"/>
  <c r="W346" i="9" s="1"/>
  <c r="Q346" i="9"/>
  <c r="R346" i="9"/>
  <c r="S346" i="9"/>
  <c r="T346" i="9" s="1"/>
  <c r="U346" i="9"/>
  <c r="V346" i="9" s="1"/>
  <c r="AB346" i="9"/>
  <c r="P347" i="9"/>
  <c r="W347" i="9" s="1"/>
  <c r="Q347" i="9"/>
  <c r="R347" i="9"/>
  <c r="S347" i="9"/>
  <c r="T347" i="9" s="1"/>
  <c r="U347" i="9"/>
  <c r="V347" i="9" s="1"/>
  <c r="AB347" i="9"/>
  <c r="P348" i="9"/>
  <c r="Q348" i="9"/>
  <c r="S348" i="9"/>
  <c r="T348" i="9" s="1"/>
  <c r="U348" i="9"/>
  <c r="V348" i="9" s="1"/>
  <c r="AB348" i="9"/>
  <c r="P349" i="9"/>
  <c r="R349" i="9" s="1"/>
  <c r="Q349" i="9"/>
  <c r="S349" i="9"/>
  <c r="T349" i="9" s="1"/>
  <c r="U349" i="9"/>
  <c r="V349" i="9" s="1"/>
  <c r="W349" i="9"/>
  <c r="AB349" i="9"/>
  <c r="P350" i="9"/>
  <c r="Q350" i="9"/>
  <c r="S350" i="9"/>
  <c r="T350" i="9" s="1"/>
  <c r="U350" i="9"/>
  <c r="V350" i="9"/>
  <c r="AB350" i="9"/>
  <c r="P351" i="9"/>
  <c r="W351" i="9" s="1"/>
  <c r="Q351" i="9"/>
  <c r="S351" i="9"/>
  <c r="T351" i="9" s="1"/>
  <c r="U351" i="9"/>
  <c r="V351" i="9" s="1"/>
  <c r="AB351" i="9"/>
  <c r="P352" i="9"/>
  <c r="Q352" i="9"/>
  <c r="S352" i="9"/>
  <c r="T352" i="9" s="1"/>
  <c r="U352" i="9"/>
  <c r="V352" i="9" s="1"/>
  <c r="AB352" i="9"/>
  <c r="P353" i="9"/>
  <c r="R353" i="9" s="1"/>
  <c r="Q353" i="9"/>
  <c r="S353" i="9"/>
  <c r="T353" i="9" s="1"/>
  <c r="U353" i="9"/>
  <c r="V353" i="9" s="1"/>
  <c r="W353" i="9"/>
  <c r="AB353" i="9"/>
  <c r="P354" i="9"/>
  <c r="R354" i="9" s="1"/>
  <c r="Q354" i="9"/>
  <c r="S354" i="9"/>
  <c r="T354" i="9" s="1"/>
  <c r="U354" i="9"/>
  <c r="V354" i="9" s="1"/>
  <c r="W354" i="9"/>
  <c r="AB354" i="9"/>
  <c r="P355" i="9"/>
  <c r="R355" i="9" s="1"/>
  <c r="Q355" i="9"/>
  <c r="S355" i="9"/>
  <c r="T355" i="9" s="1"/>
  <c r="U355" i="9"/>
  <c r="V355" i="9"/>
  <c r="AB355" i="9"/>
  <c r="P356" i="9"/>
  <c r="R356" i="9" s="1"/>
  <c r="Q356" i="9"/>
  <c r="S356" i="9"/>
  <c r="T356" i="9" s="1"/>
  <c r="U356" i="9"/>
  <c r="V356" i="9" s="1"/>
  <c r="AB356" i="9"/>
  <c r="P357" i="9"/>
  <c r="W357" i="9" s="1"/>
  <c r="Q357" i="9"/>
  <c r="S357" i="9"/>
  <c r="T357" i="9" s="1"/>
  <c r="U357" i="9"/>
  <c r="V357" i="9" s="1"/>
  <c r="AB357" i="9"/>
  <c r="P358" i="9"/>
  <c r="Q358" i="9"/>
  <c r="S358" i="9"/>
  <c r="T358" i="9"/>
  <c r="U358" i="9"/>
  <c r="V358" i="9" s="1"/>
  <c r="AB358" i="9"/>
  <c r="P359" i="9"/>
  <c r="R359" i="9" s="1"/>
  <c r="Q359" i="9"/>
  <c r="S359" i="9"/>
  <c r="T359" i="9" s="1"/>
  <c r="U359" i="9"/>
  <c r="V359" i="9" s="1"/>
  <c r="W359" i="9"/>
  <c r="AB359" i="9"/>
  <c r="P360" i="9"/>
  <c r="Q360" i="9"/>
  <c r="R360" i="9"/>
  <c r="S360" i="9"/>
  <c r="T360" i="9" s="1"/>
  <c r="U360" i="9"/>
  <c r="V360" i="9" s="1"/>
  <c r="W360" i="9"/>
  <c r="AB360" i="9"/>
  <c r="P361" i="9"/>
  <c r="W361" i="9" s="1"/>
  <c r="Q361" i="9"/>
  <c r="R361" i="9"/>
  <c r="S361" i="9"/>
  <c r="T361" i="9" s="1"/>
  <c r="U361" i="9"/>
  <c r="V361" i="9" s="1"/>
  <c r="AB361" i="9"/>
  <c r="P362" i="9"/>
  <c r="Q362" i="9"/>
  <c r="S362" i="9"/>
  <c r="T362" i="9" s="1"/>
  <c r="U362" i="9"/>
  <c r="V362" i="9" s="1"/>
  <c r="AB362" i="9"/>
  <c r="P363" i="9"/>
  <c r="R363" i="9" s="1"/>
  <c r="Q363" i="9"/>
  <c r="S363" i="9"/>
  <c r="T363" i="9" s="1"/>
  <c r="U363" i="9"/>
  <c r="V363" i="9" s="1"/>
  <c r="W363" i="9"/>
  <c r="AB363" i="9"/>
  <c r="P364" i="9"/>
  <c r="W364" i="9" s="1"/>
  <c r="Q364" i="9"/>
  <c r="S364" i="9"/>
  <c r="T364" i="9" s="1"/>
  <c r="U364" i="9"/>
  <c r="V364" i="9" s="1"/>
  <c r="AB364" i="9"/>
  <c r="P365" i="9"/>
  <c r="W365" i="9" s="1"/>
  <c r="Q365" i="9"/>
  <c r="S365" i="9"/>
  <c r="T365" i="9" s="1"/>
  <c r="U365" i="9"/>
  <c r="V365" i="9" s="1"/>
  <c r="AB365" i="9"/>
  <c r="P366" i="9"/>
  <c r="Q366" i="9"/>
  <c r="S366" i="9"/>
  <c r="T366" i="9" s="1"/>
  <c r="U366" i="9"/>
  <c r="V366" i="9" s="1"/>
  <c r="AB366" i="9"/>
  <c r="P367" i="9"/>
  <c r="R367" i="9" s="1"/>
  <c r="Q367" i="9"/>
  <c r="S367" i="9"/>
  <c r="T367" i="9" s="1"/>
  <c r="U367" i="9"/>
  <c r="V367" i="9" s="1"/>
  <c r="W367" i="9"/>
  <c r="AB367" i="9"/>
  <c r="P368" i="9"/>
  <c r="W368" i="9" s="1"/>
  <c r="Q368" i="9"/>
  <c r="S368" i="9"/>
  <c r="T368" i="9" s="1"/>
  <c r="U368" i="9"/>
  <c r="V368" i="9" s="1"/>
  <c r="AB368" i="9"/>
  <c r="P369" i="9"/>
  <c r="W369" i="9" s="1"/>
  <c r="Q369" i="9"/>
  <c r="S369" i="9"/>
  <c r="T369" i="9" s="1"/>
  <c r="U369" i="9"/>
  <c r="V369" i="9" s="1"/>
  <c r="AB369" i="9"/>
  <c r="P370" i="9"/>
  <c r="Q370" i="9"/>
  <c r="S370" i="9"/>
  <c r="T370" i="9" s="1"/>
  <c r="U370" i="9"/>
  <c r="V370" i="9" s="1"/>
  <c r="AB370" i="9"/>
  <c r="P371" i="9"/>
  <c r="R371" i="9" s="1"/>
  <c r="Q371" i="9"/>
  <c r="S371" i="9"/>
  <c r="T371" i="9" s="1"/>
  <c r="U371" i="9"/>
  <c r="V371" i="9" s="1"/>
  <c r="W371" i="9"/>
  <c r="AB371" i="9"/>
  <c r="P372" i="9"/>
  <c r="Q372" i="9"/>
  <c r="R372" i="9"/>
  <c r="S372" i="9"/>
  <c r="T372" i="9" s="1"/>
  <c r="U372" i="9"/>
  <c r="V372" i="9" s="1"/>
  <c r="W372" i="9"/>
  <c r="AB372" i="9"/>
  <c r="P373" i="9"/>
  <c r="W373" i="9" s="1"/>
  <c r="Q373" i="9"/>
  <c r="R373" i="9"/>
  <c r="S373" i="9"/>
  <c r="T373" i="9" s="1"/>
  <c r="U373" i="9"/>
  <c r="V373" i="9" s="1"/>
  <c r="AB373" i="9"/>
  <c r="P374" i="9"/>
  <c r="Q374" i="9"/>
  <c r="S374" i="9"/>
  <c r="T374" i="9"/>
  <c r="U374" i="9"/>
  <c r="V374" i="9" s="1"/>
  <c r="AB374" i="9"/>
  <c r="P375" i="9"/>
  <c r="R375" i="9" s="1"/>
  <c r="Q375" i="9"/>
  <c r="S375" i="9"/>
  <c r="T375" i="9" s="1"/>
  <c r="U375" i="9"/>
  <c r="V375" i="9" s="1"/>
  <c r="W375" i="9"/>
  <c r="AB375" i="9"/>
  <c r="P376" i="9"/>
  <c r="R376" i="9" s="1"/>
  <c r="Q376" i="9"/>
  <c r="S376" i="9"/>
  <c r="T376" i="9" s="1"/>
  <c r="U376" i="9"/>
  <c r="V376" i="9" s="1"/>
  <c r="AB376" i="9"/>
  <c r="P377" i="9"/>
  <c r="W377" i="9" s="1"/>
  <c r="Q377" i="9"/>
  <c r="S377" i="9"/>
  <c r="T377" i="9" s="1"/>
  <c r="U377" i="9"/>
  <c r="V377" i="9" s="1"/>
  <c r="AB377" i="9"/>
  <c r="P378" i="9"/>
  <c r="Q378" i="9"/>
  <c r="S378" i="9"/>
  <c r="T378" i="9" s="1"/>
  <c r="U378" i="9"/>
  <c r="V378" i="9" s="1"/>
  <c r="AB378" i="9"/>
  <c r="P379" i="9"/>
  <c r="R379" i="9" s="1"/>
  <c r="Q379" i="9"/>
  <c r="S379" i="9"/>
  <c r="T379" i="9" s="1"/>
  <c r="U379" i="9"/>
  <c r="V379" i="9" s="1"/>
  <c r="W379" i="9"/>
  <c r="AB379" i="9"/>
  <c r="P380" i="9"/>
  <c r="Q380" i="9"/>
  <c r="R380" i="9"/>
  <c r="S380" i="9"/>
  <c r="T380" i="9" s="1"/>
  <c r="U380" i="9"/>
  <c r="V380" i="9" s="1"/>
  <c r="W380" i="9"/>
  <c r="AB380" i="9"/>
  <c r="P381" i="9"/>
  <c r="W381" i="9" s="1"/>
  <c r="Q381" i="9"/>
  <c r="R381" i="9"/>
  <c r="S381" i="9"/>
  <c r="T381" i="9" s="1"/>
  <c r="U381" i="9"/>
  <c r="V381" i="9" s="1"/>
  <c r="AB381" i="9"/>
  <c r="P382" i="9"/>
  <c r="Q382" i="9"/>
  <c r="S382" i="9"/>
  <c r="T382" i="9" s="1"/>
  <c r="U382" i="9"/>
  <c r="V382" i="9" s="1"/>
  <c r="AB382" i="9"/>
  <c r="P383" i="9"/>
  <c r="R383" i="9" s="1"/>
  <c r="Q383" i="9"/>
  <c r="S383" i="9"/>
  <c r="T383" i="9" s="1"/>
  <c r="U383" i="9"/>
  <c r="V383" i="9" s="1"/>
  <c r="W383" i="9"/>
  <c r="AB383" i="9"/>
  <c r="P384" i="9"/>
  <c r="Q384" i="9"/>
  <c r="R384" i="9"/>
  <c r="S384" i="9"/>
  <c r="T384" i="9" s="1"/>
  <c r="U384" i="9"/>
  <c r="V384" i="9" s="1"/>
  <c r="W384" i="9"/>
  <c r="AB384" i="9"/>
  <c r="P385" i="9"/>
  <c r="W385" i="9" s="1"/>
  <c r="Q385" i="9"/>
  <c r="R385" i="9"/>
  <c r="S385" i="9"/>
  <c r="T385" i="9" s="1"/>
  <c r="U385" i="9"/>
  <c r="V385" i="9" s="1"/>
  <c r="AB385" i="9"/>
  <c r="P386" i="9"/>
  <c r="Q386" i="9"/>
  <c r="S386" i="9"/>
  <c r="T386" i="9" s="1"/>
  <c r="U386" i="9"/>
  <c r="V386" i="9" s="1"/>
  <c r="AB386" i="9"/>
  <c r="P387" i="9"/>
  <c r="R387" i="9" s="1"/>
  <c r="Q387" i="9"/>
  <c r="S387" i="9"/>
  <c r="T387" i="9" s="1"/>
  <c r="U387" i="9"/>
  <c r="V387" i="9" s="1"/>
  <c r="AB387" i="9"/>
  <c r="P388" i="9"/>
  <c r="R388" i="9" s="1"/>
  <c r="Q388" i="9"/>
  <c r="S388" i="9"/>
  <c r="T388" i="9" s="1"/>
  <c r="U388" i="9"/>
  <c r="V388" i="9" s="1"/>
  <c r="AB388" i="9"/>
  <c r="P389" i="9"/>
  <c r="W389" i="9" s="1"/>
  <c r="Q389" i="9"/>
  <c r="S389" i="9"/>
  <c r="T389" i="9" s="1"/>
  <c r="U389" i="9"/>
  <c r="V389" i="9" s="1"/>
  <c r="AB389" i="9"/>
  <c r="P390" i="9"/>
  <c r="Q390" i="9"/>
  <c r="S390" i="9"/>
  <c r="T390" i="9"/>
  <c r="U390" i="9"/>
  <c r="V390" i="9" s="1"/>
  <c r="AB390" i="9"/>
  <c r="P391" i="9"/>
  <c r="R391" i="9" s="1"/>
  <c r="Q391" i="9"/>
  <c r="S391" i="9"/>
  <c r="T391" i="9" s="1"/>
  <c r="U391" i="9"/>
  <c r="V391" i="9" s="1"/>
  <c r="W391" i="9"/>
  <c r="AB391" i="9"/>
  <c r="P392" i="9"/>
  <c r="Q392" i="9"/>
  <c r="R392" i="9"/>
  <c r="S392" i="9"/>
  <c r="T392" i="9" s="1"/>
  <c r="U392" i="9"/>
  <c r="V392" i="9" s="1"/>
  <c r="W392" i="9"/>
  <c r="AB392" i="9"/>
  <c r="P393" i="9"/>
  <c r="W393" i="9" s="1"/>
  <c r="Q393" i="9"/>
  <c r="R393" i="9"/>
  <c r="S393" i="9"/>
  <c r="T393" i="9" s="1"/>
  <c r="U393" i="9"/>
  <c r="V393" i="9" s="1"/>
  <c r="AB393" i="9"/>
  <c r="P394" i="9"/>
  <c r="Q394" i="9"/>
  <c r="S394" i="9"/>
  <c r="T394" i="9" s="1"/>
  <c r="U394" i="9"/>
  <c r="V394" i="9" s="1"/>
  <c r="AB394" i="9"/>
  <c r="P395" i="9"/>
  <c r="R395" i="9" s="1"/>
  <c r="Q395" i="9"/>
  <c r="S395" i="9"/>
  <c r="T395" i="9" s="1"/>
  <c r="U395" i="9"/>
  <c r="V395" i="9" s="1"/>
  <c r="W395" i="9"/>
  <c r="AB395" i="9"/>
  <c r="P396" i="9"/>
  <c r="Q396" i="9"/>
  <c r="R396" i="9"/>
  <c r="S396" i="9"/>
  <c r="T396" i="9" s="1"/>
  <c r="U396" i="9"/>
  <c r="V396" i="9" s="1"/>
  <c r="W396" i="9"/>
  <c r="AB396" i="9"/>
  <c r="P397" i="9"/>
  <c r="W397" i="9" s="1"/>
  <c r="Q397" i="9"/>
  <c r="R397" i="9"/>
  <c r="S397" i="9"/>
  <c r="T397" i="9" s="1"/>
  <c r="U397" i="9"/>
  <c r="V397" i="9" s="1"/>
  <c r="AB397" i="9"/>
  <c r="P398" i="9"/>
  <c r="Q398" i="9"/>
  <c r="S398" i="9"/>
  <c r="T398" i="9" s="1"/>
  <c r="U398" i="9"/>
  <c r="V398" i="9" s="1"/>
  <c r="AB398" i="9"/>
  <c r="P399" i="9"/>
  <c r="R399" i="9" s="1"/>
  <c r="Q399" i="9"/>
  <c r="S399" i="9"/>
  <c r="T399" i="9" s="1"/>
  <c r="U399" i="9"/>
  <c r="V399" i="9" s="1"/>
  <c r="W399" i="9"/>
  <c r="AB399" i="9"/>
  <c r="P400" i="9"/>
  <c r="Q400" i="9"/>
  <c r="R400" i="9"/>
  <c r="S400" i="9"/>
  <c r="T400" i="9" s="1"/>
  <c r="U400" i="9"/>
  <c r="V400" i="9" s="1"/>
  <c r="W400" i="9"/>
  <c r="AB400" i="9"/>
  <c r="P401" i="9"/>
  <c r="W401" i="9" s="1"/>
  <c r="Q401" i="9"/>
  <c r="R401" i="9"/>
  <c r="S401" i="9"/>
  <c r="T401" i="9" s="1"/>
  <c r="U401" i="9"/>
  <c r="V401" i="9" s="1"/>
  <c r="AB401" i="9"/>
  <c r="P402" i="9"/>
  <c r="Q402" i="9"/>
  <c r="S402" i="9"/>
  <c r="T402" i="9" s="1"/>
  <c r="U402" i="9"/>
  <c r="V402" i="9" s="1"/>
  <c r="AB402" i="9"/>
  <c r="P403" i="9"/>
  <c r="R403" i="9" s="1"/>
  <c r="Q403" i="9"/>
  <c r="S403" i="9"/>
  <c r="T403" i="9" s="1"/>
  <c r="U403" i="9"/>
  <c r="V403" i="9"/>
  <c r="AB403" i="9"/>
  <c r="P404" i="9"/>
  <c r="R404" i="9" s="1"/>
  <c r="Q404" i="9"/>
  <c r="S404" i="9"/>
  <c r="T404" i="9" s="1"/>
  <c r="U404" i="9"/>
  <c r="V404" i="9" s="1"/>
  <c r="AB404" i="9"/>
  <c r="P405" i="9"/>
  <c r="W405" i="9" s="1"/>
  <c r="Q405" i="9"/>
  <c r="S405" i="9"/>
  <c r="T405" i="9" s="1"/>
  <c r="U405" i="9"/>
  <c r="V405" i="9" s="1"/>
  <c r="AB405" i="9"/>
  <c r="P406" i="9"/>
  <c r="Q406" i="9"/>
  <c r="S406" i="9"/>
  <c r="T406" i="9"/>
  <c r="U406" i="9"/>
  <c r="V406" i="9" s="1"/>
  <c r="AB406" i="9"/>
  <c r="P407" i="9"/>
  <c r="R407" i="9" s="1"/>
  <c r="Q407" i="9"/>
  <c r="S407" i="9"/>
  <c r="T407" i="9" s="1"/>
  <c r="U407" i="9"/>
  <c r="V407" i="9" s="1"/>
  <c r="W407" i="9"/>
  <c r="AB407" i="9"/>
  <c r="P408" i="9"/>
  <c r="Q408" i="9"/>
  <c r="R408" i="9"/>
  <c r="S408" i="9"/>
  <c r="T408" i="9" s="1"/>
  <c r="U408" i="9"/>
  <c r="V408" i="9" s="1"/>
  <c r="W408" i="9"/>
  <c r="AB408" i="9"/>
  <c r="P409" i="9"/>
  <c r="W409" i="9" s="1"/>
  <c r="Q409" i="9"/>
  <c r="R409" i="9"/>
  <c r="S409" i="9"/>
  <c r="T409" i="9" s="1"/>
  <c r="U409" i="9"/>
  <c r="V409" i="9" s="1"/>
  <c r="AB409" i="9"/>
  <c r="P410" i="9"/>
  <c r="Q410" i="9"/>
  <c r="S410" i="9"/>
  <c r="T410" i="9" s="1"/>
  <c r="U410" i="9"/>
  <c r="V410" i="9" s="1"/>
  <c r="AB410" i="9"/>
  <c r="P411" i="9"/>
  <c r="R411" i="9" s="1"/>
  <c r="Q411" i="9"/>
  <c r="S411" i="9"/>
  <c r="T411" i="9" s="1"/>
  <c r="U411" i="9"/>
  <c r="V411" i="9" s="1"/>
  <c r="W411" i="9"/>
  <c r="AB411" i="9"/>
  <c r="P412" i="9"/>
  <c r="Q412" i="9"/>
  <c r="R412" i="9"/>
  <c r="S412" i="9"/>
  <c r="T412" i="9" s="1"/>
  <c r="U412" i="9"/>
  <c r="V412" i="9" s="1"/>
  <c r="W412" i="9"/>
  <c r="AB412" i="9"/>
  <c r="P413" i="9"/>
  <c r="W413" i="9" s="1"/>
  <c r="Q413" i="9"/>
  <c r="R413" i="9"/>
  <c r="S413" i="9"/>
  <c r="T413" i="9" s="1"/>
  <c r="U413" i="9"/>
  <c r="V413" i="9" s="1"/>
  <c r="AB413" i="9"/>
  <c r="P414" i="9"/>
  <c r="Q414" i="9"/>
  <c r="S414" i="9"/>
  <c r="T414" i="9" s="1"/>
  <c r="U414" i="9"/>
  <c r="V414" i="9" s="1"/>
  <c r="AB414" i="9"/>
  <c r="P415" i="9"/>
  <c r="R415" i="9" s="1"/>
  <c r="Q415" i="9"/>
  <c r="S415" i="9"/>
  <c r="T415" i="9" s="1"/>
  <c r="U415" i="9"/>
  <c r="V415" i="9" s="1"/>
  <c r="W415" i="9"/>
  <c r="AB415" i="9"/>
  <c r="P416" i="9"/>
  <c r="Q416" i="9"/>
  <c r="R416" i="9"/>
  <c r="S416" i="9"/>
  <c r="T416" i="9" s="1"/>
  <c r="U416" i="9"/>
  <c r="V416" i="9" s="1"/>
  <c r="W416" i="9"/>
  <c r="AB416" i="9"/>
  <c r="P417" i="9"/>
  <c r="W417" i="9" s="1"/>
  <c r="Q417" i="9"/>
  <c r="R417" i="9"/>
  <c r="S417" i="9"/>
  <c r="T417" i="9" s="1"/>
  <c r="U417" i="9"/>
  <c r="V417" i="9" s="1"/>
  <c r="AB417" i="9"/>
  <c r="P418" i="9"/>
  <c r="Q418" i="9"/>
  <c r="S418" i="9"/>
  <c r="T418" i="9" s="1"/>
  <c r="U418" i="9"/>
  <c r="V418" i="9" s="1"/>
  <c r="AB418" i="9"/>
  <c r="P419" i="9"/>
  <c r="R419" i="9" s="1"/>
  <c r="Q419" i="9"/>
  <c r="S419" i="9"/>
  <c r="T419" i="9" s="1"/>
  <c r="U419" i="9"/>
  <c r="V419" i="9" s="1"/>
  <c r="AB419" i="9"/>
  <c r="P420" i="9"/>
  <c r="R420" i="9" s="1"/>
  <c r="Q420" i="9"/>
  <c r="S420" i="9"/>
  <c r="T420" i="9" s="1"/>
  <c r="U420" i="9"/>
  <c r="V420" i="9" s="1"/>
  <c r="AB420" i="9"/>
  <c r="P421" i="9"/>
  <c r="W421" i="9" s="1"/>
  <c r="Q421" i="9"/>
  <c r="S421" i="9"/>
  <c r="T421" i="9" s="1"/>
  <c r="U421" i="9"/>
  <c r="V421" i="9" s="1"/>
  <c r="AB421" i="9"/>
  <c r="P422" i="9"/>
  <c r="Q422" i="9"/>
  <c r="S422" i="9"/>
  <c r="T422" i="9"/>
  <c r="U422" i="9"/>
  <c r="V422" i="9" s="1"/>
  <c r="AB422" i="9"/>
  <c r="P423" i="9"/>
  <c r="R423" i="9" s="1"/>
  <c r="Q423" i="9"/>
  <c r="S423" i="9"/>
  <c r="T423" i="9" s="1"/>
  <c r="U423" i="9"/>
  <c r="V423" i="9" s="1"/>
  <c r="W423" i="9"/>
  <c r="AB423" i="9"/>
  <c r="P424" i="9"/>
  <c r="Q424" i="9"/>
  <c r="R424" i="9"/>
  <c r="S424" i="9"/>
  <c r="T424" i="9" s="1"/>
  <c r="U424" i="9"/>
  <c r="V424" i="9" s="1"/>
  <c r="W424" i="9"/>
  <c r="AB424" i="9"/>
  <c r="P425" i="9"/>
  <c r="W425" i="9" s="1"/>
  <c r="Q425" i="9"/>
  <c r="R425" i="9"/>
  <c r="S425" i="9"/>
  <c r="T425" i="9" s="1"/>
  <c r="U425" i="9"/>
  <c r="V425" i="9" s="1"/>
  <c r="AB425" i="9"/>
  <c r="P426" i="9"/>
  <c r="Q426" i="9"/>
  <c r="S426" i="9"/>
  <c r="T426" i="9" s="1"/>
  <c r="U426" i="9"/>
  <c r="V426" i="9" s="1"/>
  <c r="AB426" i="9"/>
  <c r="P427" i="9"/>
  <c r="R427" i="9" s="1"/>
  <c r="Q427" i="9"/>
  <c r="S427" i="9"/>
  <c r="T427" i="9" s="1"/>
  <c r="U427" i="9"/>
  <c r="V427" i="9" s="1"/>
  <c r="W427" i="9"/>
  <c r="AB427" i="9"/>
  <c r="P428" i="9"/>
  <c r="Q428" i="9"/>
  <c r="R428" i="9"/>
  <c r="S428" i="9"/>
  <c r="T428" i="9" s="1"/>
  <c r="U428" i="9"/>
  <c r="V428" i="9" s="1"/>
  <c r="W428" i="9"/>
  <c r="AB428" i="9"/>
  <c r="P429" i="9"/>
  <c r="W429" i="9" s="1"/>
  <c r="Q429" i="9"/>
  <c r="R429" i="9"/>
  <c r="S429" i="9"/>
  <c r="T429" i="9" s="1"/>
  <c r="U429" i="9"/>
  <c r="V429" i="9" s="1"/>
  <c r="AB429" i="9"/>
  <c r="P430" i="9"/>
  <c r="Q430" i="9"/>
  <c r="S430" i="9"/>
  <c r="T430" i="9" s="1"/>
  <c r="U430" i="9"/>
  <c r="V430" i="9" s="1"/>
  <c r="AB430" i="9"/>
  <c r="P431" i="9"/>
  <c r="R431" i="9" s="1"/>
  <c r="Q431" i="9"/>
  <c r="S431" i="9"/>
  <c r="T431" i="9" s="1"/>
  <c r="U431" i="9"/>
  <c r="V431" i="9" s="1"/>
  <c r="W431" i="9"/>
  <c r="AB431" i="9"/>
  <c r="P432" i="9"/>
  <c r="Q432" i="9"/>
  <c r="R432" i="9"/>
  <c r="S432" i="9"/>
  <c r="T432" i="9" s="1"/>
  <c r="U432" i="9"/>
  <c r="V432" i="9" s="1"/>
  <c r="W432" i="9"/>
  <c r="AB432" i="9"/>
  <c r="P433" i="9"/>
  <c r="W433" i="9" s="1"/>
  <c r="Q433" i="9"/>
  <c r="R433" i="9"/>
  <c r="S433" i="9"/>
  <c r="T433" i="9" s="1"/>
  <c r="U433" i="9"/>
  <c r="V433" i="9" s="1"/>
  <c r="AB433" i="9"/>
  <c r="P434" i="9"/>
  <c r="Q434" i="9"/>
  <c r="S434" i="9"/>
  <c r="T434" i="9" s="1"/>
  <c r="U434" i="9"/>
  <c r="V434" i="9" s="1"/>
  <c r="AB434" i="9"/>
  <c r="P435" i="9"/>
  <c r="R435" i="9" s="1"/>
  <c r="Q435" i="9"/>
  <c r="S435" i="9"/>
  <c r="T435" i="9" s="1"/>
  <c r="U435" i="9"/>
  <c r="V435" i="9"/>
  <c r="AB435" i="9"/>
  <c r="P436" i="9"/>
  <c r="R436" i="9" s="1"/>
  <c r="Q436" i="9"/>
  <c r="S436" i="9"/>
  <c r="T436" i="9" s="1"/>
  <c r="U436" i="9"/>
  <c r="V436" i="9" s="1"/>
  <c r="AB436" i="9"/>
  <c r="P437" i="9"/>
  <c r="W437" i="9" s="1"/>
  <c r="Q437" i="9"/>
  <c r="S437" i="9"/>
  <c r="T437" i="9" s="1"/>
  <c r="U437" i="9"/>
  <c r="V437" i="9" s="1"/>
  <c r="AB437" i="9"/>
  <c r="P438" i="9"/>
  <c r="Q438" i="9"/>
  <c r="S438" i="9"/>
  <c r="T438" i="9"/>
  <c r="U438" i="9"/>
  <c r="V438" i="9" s="1"/>
  <c r="AB438" i="9"/>
  <c r="P439" i="9"/>
  <c r="R439" i="9" s="1"/>
  <c r="Q439" i="9"/>
  <c r="S439" i="9"/>
  <c r="T439" i="9" s="1"/>
  <c r="U439" i="9"/>
  <c r="V439" i="9" s="1"/>
  <c r="W439" i="9"/>
  <c r="AB439" i="9"/>
  <c r="P440" i="9"/>
  <c r="Q440" i="9"/>
  <c r="R440" i="9"/>
  <c r="S440" i="9"/>
  <c r="T440" i="9" s="1"/>
  <c r="U440" i="9"/>
  <c r="V440" i="9" s="1"/>
  <c r="W440" i="9"/>
  <c r="AB440" i="9"/>
  <c r="P441" i="9"/>
  <c r="W441" i="9" s="1"/>
  <c r="Q441" i="9"/>
  <c r="R441" i="9"/>
  <c r="S441" i="9"/>
  <c r="T441" i="9" s="1"/>
  <c r="U441" i="9"/>
  <c r="V441" i="9" s="1"/>
  <c r="AB441" i="9"/>
  <c r="P442" i="9"/>
  <c r="Q442" i="9"/>
  <c r="S442" i="9"/>
  <c r="T442" i="9" s="1"/>
  <c r="U442" i="9"/>
  <c r="V442" i="9" s="1"/>
  <c r="AB442" i="9"/>
  <c r="P443" i="9"/>
  <c r="R443" i="9" s="1"/>
  <c r="Q443" i="9"/>
  <c r="S443" i="9"/>
  <c r="T443" i="9" s="1"/>
  <c r="U443" i="9"/>
  <c r="V443" i="9" s="1"/>
  <c r="W443" i="9"/>
  <c r="AB443" i="9"/>
  <c r="P444" i="9"/>
  <c r="Q444" i="9"/>
  <c r="R444" i="9"/>
  <c r="S444" i="9"/>
  <c r="T444" i="9" s="1"/>
  <c r="U444" i="9"/>
  <c r="V444" i="9" s="1"/>
  <c r="W444" i="9"/>
  <c r="AB444" i="9"/>
  <c r="P445" i="9"/>
  <c r="W445" i="9" s="1"/>
  <c r="Q445" i="9"/>
  <c r="R445" i="9"/>
  <c r="S445" i="9"/>
  <c r="T445" i="9" s="1"/>
  <c r="U445" i="9"/>
  <c r="V445" i="9" s="1"/>
  <c r="AB445" i="9"/>
  <c r="P446" i="9"/>
  <c r="Q446" i="9"/>
  <c r="S446" i="9"/>
  <c r="T446" i="9" s="1"/>
  <c r="U446" i="9"/>
  <c r="V446" i="9" s="1"/>
  <c r="AB446" i="9"/>
  <c r="P447" i="9"/>
  <c r="R447" i="9" s="1"/>
  <c r="Q447" i="9"/>
  <c r="S447" i="9"/>
  <c r="T447" i="9" s="1"/>
  <c r="U447" i="9"/>
  <c r="V447" i="9" s="1"/>
  <c r="W447" i="9"/>
  <c r="AB447" i="9"/>
  <c r="P448" i="9"/>
  <c r="Q448" i="9"/>
  <c r="R448" i="9"/>
  <c r="S448" i="9"/>
  <c r="T448" i="9" s="1"/>
  <c r="U448" i="9"/>
  <c r="V448" i="9" s="1"/>
  <c r="W448" i="9"/>
  <c r="AB448" i="9"/>
  <c r="P449" i="9"/>
  <c r="W449" i="9" s="1"/>
  <c r="Q449" i="9"/>
  <c r="R449" i="9"/>
  <c r="S449" i="9"/>
  <c r="T449" i="9" s="1"/>
  <c r="U449" i="9"/>
  <c r="V449" i="9" s="1"/>
  <c r="AB449" i="9"/>
  <c r="P450" i="9"/>
  <c r="Q450" i="9"/>
  <c r="S450" i="9"/>
  <c r="T450" i="9" s="1"/>
  <c r="U450" i="9"/>
  <c r="V450" i="9" s="1"/>
  <c r="AB450" i="9"/>
  <c r="P451" i="9"/>
  <c r="R451" i="9" s="1"/>
  <c r="Q451" i="9"/>
  <c r="S451" i="9"/>
  <c r="T451" i="9" s="1"/>
  <c r="U451" i="9"/>
  <c r="V451" i="9" s="1"/>
  <c r="AB451" i="9"/>
  <c r="P452" i="9"/>
  <c r="R452" i="9" s="1"/>
  <c r="Q452" i="9"/>
  <c r="S452" i="9"/>
  <c r="T452" i="9" s="1"/>
  <c r="U452" i="9"/>
  <c r="V452" i="9" s="1"/>
  <c r="AB452" i="9"/>
  <c r="P453" i="9"/>
  <c r="W453" i="9" s="1"/>
  <c r="Q453" i="9"/>
  <c r="S453" i="9"/>
  <c r="T453" i="9" s="1"/>
  <c r="U453" i="9"/>
  <c r="V453" i="9" s="1"/>
  <c r="AB453" i="9"/>
  <c r="P454" i="9"/>
  <c r="Q454" i="9"/>
  <c r="S454" i="9"/>
  <c r="T454" i="9" s="1"/>
  <c r="U454" i="9"/>
  <c r="V454" i="9" s="1"/>
  <c r="AB454" i="9"/>
  <c r="P455" i="9"/>
  <c r="R455" i="9" s="1"/>
  <c r="Q455" i="9"/>
  <c r="S455" i="9"/>
  <c r="T455" i="9" s="1"/>
  <c r="U455" i="9"/>
  <c r="V455" i="9" s="1"/>
  <c r="AB455" i="9"/>
  <c r="P456" i="9"/>
  <c r="Q456" i="9"/>
  <c r="R456" i="9"/>
  <c r="S456" i="9"/>
  <c r="T456" i="9" s="1"/>
  <c r="U456" i="9"/>
  <c r="V456" i="9" s="1"/>
  <c r="W456" i="9"/>
  <c r="AB456" i="9"/>
  <c r="P457" i="9"/>
  <c r="W457" i="9" s="1"/>
  <c r="Q457" i="9"/>
  <c r="S457" i="9"/>
  <c r="T457" i="9" s="1"/>
  <c r="U457" i="9"/>
  <c r="V457" i="9" s="1"/>
  <c r="AB457" i="9"/>
  <c r="P458" i="9"/>
  <c r="Q458" i="9"/>
  <c r="S458" i="9"/>
  <c r="T458" i="9" s="1"/>
  <c r="U458" i="9"/>
  <c r="V458" i="9" s="1"/>
  <c r="AB458" i="9"/>
  <c r="P459" i="9"/>
  <c r="R459" i="9" s="1"/>
  <c r="Q459" i="9"/>
  <c r="S459" i="9"/>
  <c r="T459" i="9" s="1"/>
  <c r="U459" i="9"/>
  <c r="V459" i="9" s="1"/>
  <c r="AB459" i="9"/>
  <c r="P460" i="9"/>
  <c r="R460" i="9" s="1"/>
  <c r="Q460" i="9"/>
  <c r="S460" i="9"/>
  <c r="T460" i="9" s="1"/>
  <c r="U460" i="9"/>
  <c r="V460" i="9" s="1"/>
  <c r="W460" i="9"/>
  <c r="AB460" i="9"/>
  <c r="P461" i="9"/>
  <c r="W461" i="9" s="1"/>
  <c r="Q461" i="9"/>
  <c r="R461" i="9"/>
  <c r="S461" i="9"/>
  <c r="T461" i="9" s="1"/>
  <c r="U461" i="9"/>
  <c r="V461" i="9" s="1"/>
  <c r="AB461" i="9"/>
  <c r="P462" i="9"/>
  <c r="Q462" i="9"/>
  <c r="S462" i="9"/>
  <c r="T462" i="9"/>
  <c r="U462" i="9"/>
  <c r="V462" i="9" s="1"/>
  <c r="AB462" i="9"/>
  <c r="P463" i="9"/>
  <c r="R463" i="9" s="1"/>
  <c r="Q463" i="9"/>
  <c r="S463" i="9"/>
  <c r="T463" i="9" s="1"/>
  <c r="U463" i="9"/>
  <c r="V463" i="9" s="1"/>
  <c r="AB463" i="9"/>
  <c r="P464" i="9"/>
  <c r="Q464" i="9"/>
  <c r="R464" i="9"/>
  <c r="S464" i="9"/>
  <c r="T464" i="9" s="1"/>
  <c r="U464" i="9"/>
  <c r="V464" i="9" s="1"/>
  <c r="W464" i="9"/>
  <c r="AB464" i="9"/>
  <c r="P465" i="9"/>
  <c r="W465" i="9" s="1"/>
  <c r="Q465" i="9"/>
  <c r="S465" i="9"/>
  <c r="T465" i="9" s="1"/>
  <c r="U465" i="9"/>
  <c r="V465" i="9" s="1"/>
  <c r="AB465" i="9"/>
  <c r="P466" i="9"/>
  <c r="Q466" i="9"/>
  <c r="S466" i="9"/>
  <c r="T466" i="9" s="1"/>
  <c r="U466" i="9"/>
  <c r="V466" i="9" s="1"/>
  <c r="AB466" i="9"/>
  <c r="P467" i="9"/>
  <c r="R467" i="9" s="1"/>
  <c r="Q467" i="9"/>
  <c r="S467" i="9"/>
  <c r="T467" i="9" s="1"/>
  <c r="U467" i="9"/>
  <c r="V467" i="9" s="1"/>
  <c r="W467" i="9"/>
  <c r="AB467" i="9"/>
  <c r="P468" i="9"/>
  <c r="Q468" i="9"/>
  <c r="R468" i="9"/>
  <c r="S468" i="9"/>
  <c r="T468" i="9" s="1"/>
  <c r="U468" i="9"/>
  <c r="V468" i="9" s="1"/>
  <c r="W468" i="9"/>
  <c r="AB468" i="9"/>
  <c r="P469" i="9"/>
  <c r="W469" i="9" s="1"/>
  <c r="Q469" i="9"/>
  <c r="S469" i="9"/>
  <c r="T469" i="9" s="1"/>
  <c r="U469" i="9"/>
  <c r="V469" i="9" s="1"/>
  <c r="AB469" i="9"/>
  <c r="P470" i="9"/>
  <c r="Q470" i="9"/>
  <c r="S470" i="9"/>
  <c r="T470" i="9" s="1"/>
  <c r="U470" i="9"/>
  <c r="V470" i="9" s="1"/>
  <c r="AB470" i="9"/>
  <c r="P471" i="9"/>
  <c r="R471" i="9" s="1"/>
  <c r="Q471" i="9"/>
  <c r="S471" i="9"/>
  <c r="T471" i="9" s="1"/>
  <c r="U471" i="9"/>
  <c r="V471" i="9" s="1"/>
  <c r="AB471" i="9"/>
  <c r="P472" i="9"/>
  <c r="Q472" i="9"/>
  <c r="R472" i="9"/>
  <c r="S472" i="9"/>
  <c r="T472" i="9" s="1"/>
  <c r="U472" i="9"/>
  <c r="V472" i="9" s="1"/>
  <c r="W472" i="9"/>
  <c r="AB472" i="9"/>
  <c r="P473" i="9"/>
  <c r="W473" i="9" s="1"/>
  <c r="Q473" i="9"/>
  <c r="R473" i="9"/>
  <c r="S473" i="9"/>
  <c r="T473" i="9" s="1"/>
  <c r="U473" i="9"/>
  <c r="V473" i="9" s="1"/>
  <c r="AB473" i="9"/>
  <c r="P474" i="9"/>
  <c r="Q474" i="9"/>
  <c r="S474" i="9"/>
  <c r="T474" i="9" s="1"/>
  <c r="U474" i="9"/>
  <c r="V474" i="9" s="1"/>
  <c r="AB474" i="9"/>
  <c r="P475" i="9"/>
  <c r="R475" i="9" s="1"/>
  <c r="Q475" i="9"/>
  <c r="S475" i="9"/>
  <c r="T475" i="9" s="1"/>
  <c r="U475" i="9"/>
  <c r="V475" i="9" s="1"/>
  <c r="AB475" i="9"/>
  <c r="P476" i="9"/>
  <c r="R476" i="9" s="1"/>
  <c r="Q476" i="9"/>
  <c r="S476" i="9"/>
  <c r="T476" i="9" s="1"/>
  <c r="U476" i="9"/>
  <c r="V476" i="9" s="1"/>
  <c r="W476" i="9"/>
  <c r="AB476" i="9"/>
  <c r="P477" i="9"/>
  <c r="W477" i="9" s="1"/>
  <c r="Q477" i="9"/>
  <c r="R477" i="9"/>
  <c r="S477" i="9"/>
  <c r="T477" i="9" s="1"/>
  <c r="U477" i="9"/>
  <c r="V477" i="9"/>
  <c r="AB477" i="9"/>
  <c r="P478" i="9"/>
  <c r="Q478" i="9"/>
  <c r="S478" i="9"/>
  <c r="T478" i="9" s="1"/>
  <c r="U478" i="9"/>
  <c r="V478" i="9" s="1"/>
  <c r="AB478" i="9"/>
  <c r="P479" i="9"/>
  <c r="R479" i="9" s="1"/>
  <c r="Q479" i="9"/>
  <c r="S479" i="9"/>
  <c r="T479" i="9" s="1"/>
  <c r="U479" i="9"/>
  <c r="V479" i="9" s="1"/>
  <c r="AB479" i="9"/>
  <c r="P480" i="9"/>
  <c r="R480" i="9" s="1"/>
  <c r="Q480" i="9"/>
  <c r="S480" i="9"/>
  <c r="T480" i="9" s="1"/>
  <c r="U480" i="9"/>
  <c r="V480" i="9" s="1"/>
  <c r="AB480" i="9"/>
  <c r="P481" i="9"/>
  <c r="W481" i="9" s="1"/>
  <c r="Q481" i="9"/>
  <c r="S481" i="9"/>
  <c r="T481" i="9" s="1"/>
  <c r="U481" i="9"/>
  <c r="V481" i="9" s="1"/>
  <c r="AB481" i="9"/>
  <c r="P482" i="9"/>
  <c r="R482" i="9" s="1"/>
  <c r="Q482" i="9"/>
  <c r="S482" i="9"/>
  <c r="T482" i="9" s="1"/>
  <c r="U482" i="9"/>
  <c r="V482" i="9" s="1"/>
  <c r="W482" i="9"/>
  <c r="AB482" i="9"/>
  <c r="P483" i="9"/>
  <c r="W483" i="9" s="1"/>
  <c r="Q483" i="9"/>
  <c r="S483" i="9"/>
  <c r="T483" i="9" s="1"/>
  <c r="U483" i="9"/>
  <c r="V483" i="9"/>
  <c r="AB483" i="9"/>
  <c r="P484" i="9"/>
  <c r="Q484" i="9"/>
  <c r="R484" i="9"/>
  <c r="S484" i="9"/>
  <c r="T484" i="9" s="1"/>
  <c r="U484" i="9"/>
  <c r="V484" i="9" s="1"/>
  <c r="W484" i="9"/>
  <c r="AB484" i="9"/>
  <c r="P485" i="9"/>
  <c r="W485" i="9" s="1"/>
  <c r="Q485" i="9"/>
  <c r="S485" i="9"/>
  <c r="T485" i="9"/>
  <c r="U485" i="9"/>
  <c r="V485" i="9" s="1"/>
  <c r="AB485" i="9"/>
  <c r="P486" i="9"/>
  <c r="R486" i="9" s="1"/>
  <c r="Q486" i="9"/>
  <c r="S486" i="9"/>
  <c r="T486" i="9" s="1"/>
  <c r="U486" i="9"/>
  <c r="V486" i="9" s="1"/>
  <c r="W486" i="9"/>
  <c r="AB486" i="9"/>
  <c r="P487" i="9"/>
  <c r="R487" i="9" s="1"/>
  <c r="Q487" i="9"/>
  <c r="S487" i="9"/>
  <c r="T487" i="9"/>
  <c r="U487" i="9"/>
  <c r="V487" i="9" s="1"/>
  <c r="AB487" i="9"/>
  <c r="P488" i="9"/>
  <c r="R488" i="9" s="1"/>
  <c r="Q488" i="9"/>
  <c r="S488" i="9"/>
  <c r="T488" i="9" s="1"/>
  <c r="U488" i="9"/>
  <c r="V488" i="9" s="1"/>
  <c r="W488" i="9"/>
  <c r="AB488" i="9"/>
  <c r="P489" i="9"/>
  <c r="W489" i="9" s="1"/>
  <c r="Q489" i="9"/>
  <c r="S489" i="9"/>
  <c r="T489" i="9" s="1"/>
  <c r="U489" i="9"/>
  <c r="V489" i="9" s="1"/>
  <c r="AB489" i="9"/>
  <c r="P490" i="9"/>
  <c r="R490" i="9" s="1"/>
  <c r="Q490" i="9"/>
  <c r="S490" i="9"/>
  <c r="T490" i="9" s="1"/>
  <c r="U490" i="9"/>
  <c r="V490" i="9" s="1"/>
  <c r="W490" i="9"/>
  <c r="AB490" i="9"/>
  <c r="P491" i="9"/>
  <c r="W491" i="9" s="1"/>
  <c r="Q491" i="9"/>
  <c r="S491" i="9"/>
  <c r="T491" i="9" s="1"/>
  <c r="U491" i="9"/>
  <c r="V491" i="9" s="1"/>
  <c r="AB491" i="9"/>
  <c r="P492" i="9"/>
  <c r="R492" i="9" s="1"/>
  <c r="Q492" i="9"/>
  <c r="S492" i="9"/>
  <c r="T492" i="9" s="1"/>
  <c r="U492" i="9"/>
  <c r="V492" i="9" s="1"/>
  <c r="W492" i="9"/>
  <c r="AB492" i="9"/>
  <c r="P493" i="9"/>
  <c r="W493" i="9" s="1"/>
  <c r="Q493" i="9"/>
  <c r="S493" i="9"/>
  <c r="T493" i="9" s="1"/>
  <c r="U493" i="9"/>
  <c r="V493" i="9" s="1"/>
  <c r="AB493" i="9"/>
  <c r="P494" i="9"/>
  <c r="R494" i="9" s="1"/>
  <c r="Q494" i="9"/>
  <c r="S494" i="9"/>
  <c r="T494" i="9" s="1"/>
  <c r="U494" i="9"/>
  <c r="V494" i="9" s="1"/>
  <c r="W494" i="9"/>
  <c r="AB494" i="9"/>
  <c r="P495" i="9"/>
  <c r="R495" i="9" s="1"/>
  <c r="Q495" i="9"/>
  <c r="S495" i="9"/>
  <c r="T495" i="9" s="1"/>
  <c r="U495" i="9"/>
  <c r="V495" i="9" s="1"/>
  <c r="AB495" i="9"/>
  <c r="P496" i="9"/>
  <c r="W496" i="9" s="1"/>
  <c r="Q496" i="9"/>
  <c r="S496" i="9"/>
  <c r="T496" i="9" s="1"/>
  <c r="U496" i="9"/>
  <c r="V496" i="9" s="1"/>
  <c r="AB496" i="9"/>
  <c r="P497" i="9"/>
  <c r="W497" i="9" s="1"/>
  <c r="Q497" i="9"/>
  <c r="S497" i="9"/>
  <c r="T497" i="9" s="1"/>
  <c r="U497" i="9"/>
  <c r="V497" i="9" s="1"/>
  <c r="AB497" i="9"/>
  <c r="P498" i="9"/>
  <c r="R498" i="9" s="1"/>
  <c r="Q498" i="9"/>
  <c r="S498" i="9"/>
  <c r="T498" i="9" s="1"/>
  <c r="U498" i="9"/>
  <c r="V498" i="9" s="1"/>
  <c r="W498" i="9"/>
  <c r="AB498" i="9"/>
  <c r="P499" i="9"/>
  <c r="R499" i="9" s="1"/>
  <c r="Q499" i="9"/>
  <c r="S499" i="9"/>
  <c r="T499" i="9" s="1"/>
  <c r="U499" i="9"/>
  <c r="V499" i="9" s="1"/>
  <c r="AB499" i="9"/>
  <c r="P500" i="9"/>
  <c r="W500" i="9" s="1"/>
  <c r="Q500" i="9"/>
  <c r="S500" i="9"/>
  <c r="T500" i="9" s="1"/>
  <c r="U500" i="9"/>
  <c r="V500" i="9" s="1"/>
  <c r="AB500" i="9"/>
  <c r="P501" i="9"/>
  <c r="W501" i="9" s="1"/>
  <c r="Q501" i="9"/>
  <c r="S501" i="9"/>
  <c r="T501" i="9" s="1"/>
  <c r="U501" i="9"/>
  <c r="V501" i="9" s="1"/>
  <c r="AB501" i="9"/>
  <c r="P502" i="9"/>
  <c r="R502" i="9" s="1"/>
  <c r="Q502" i="9"/>
  <c r="S502" i="9"/>
  <c r="T502" i="9" s="1"/>
  <c r="U502" i="9"/>
  <c r="V502" i="9" s="1"/>
  <c r="W502" i="9"/>
  <c r="AB502" i="9"/>
  <c r="P503" i="9"/>
  <c r="R503" i="9" s="1"/>
  <c r="Q503" i="9"/>
  <c r="S503" i="9"/>
  <c r="T503" i="9" s="1"/>
  <c r="U503" i="9"/>
  <c r="V503" i="9" s="1"/>
  <c r="AB503" i="9"/>
  <c r="P504" i="9"/>
  <c r="Q504" i="9"/>
  <c r="R504" i="9"/>
  <c r="S504" i="9"/>
  <c r="T504" i="9" s="1"/>
  <c r="U504" i="9"/>
  <c r="V504" i="9" s="1"/>
  <c r="W504" i="9"/>
  <c r="AB504" i="9"/>
  <c r="P505" i="9"/>
  <c r="W505" i="9" s="1"/>
  <c r="Q505" i="9"/>
  <c r="S505" i="9"/>
  <c r="T505" i="9" s="1"/>
  <c r="U505" i="9"/>
  <c r="V505" i="9" s="1"/>
  <c r="AB505" i="9"/>
  <c r="P506" i="9"/>
  <c r="R506" i="9" s="1"/>
  <c r="Q506" i="9"/>
  <c r="S506" i="9"/>
  <c r="T506" i="9" s="1"/>
  <c r="U506" i="9"/>
  <c r="V506" i="9" s="1"/>
  <c r="W506" i="9"/>
  <c r="AB506" i="9"/>
  <c r="P507" i="9"/>
  <c r="R507" i="9" s="1"/>
  <c r="Q507" i="9"/>
  <c r="S507" i="9"/>
  <c r="T507" i="9" s="1"/>
  <c r="U507" i="9"/>
  <c r="V507" i="9" s="1"/>
  <c r="AB507" i="9"/>
  <c r="P9" i="9"/>
  <c r="W9" i="9" s="1"/>
  <c r="AF9" i="9"/>
  <c r="AE9" i="9"/>
  <c r="AB9" i="9"/>
  <c r="U9" i="9"/>
  <c r="V9" i="9" s="1"/>
  <c r="S9" i="9"/>
  <c r="T9" i="9" s="1"/>
  <c r="Q9" i="9"/>
  <c r="W332" i="9" l="1"/>
  <c r="R332" i="9"/>
  <c r="W263" i="9"/>
  <c r="R263" i="9"/>
  <c r="W281" i="9"/>
  <c r="R281" i="9"/>
  <c r="W265" i="9"/>
  <c r="R265" i="9"/>
  <c r="W63" i="9"/>
  <c r="R63" i="9"/>
  <c r="R500" i="9"/>
  <c r="R496" i="9"/>
  <c r="R481" i="9"/>
  <c r="W480" i="9"/>
  <c r="R469" i="9"/>
  <c r="R465" i="9"/>
  <c r="R457" i="9"/>
  <c r="R377" i="9"/>
  <c r="W376" i="9"/>
  <c r="R368" i="9"/>
  <c r="R364" i="9"/>
  <c r="R351" i="9"/>
  <c r="R335" i="9"/>
  <c r="R327" i="9"/>
  <c r="R323" i="9"/>
  <c r="R319" i="9"/>
  <c r="R315" i="9"/>
  <c r="R311" i="9"/>
  <c r="R307" i="9"/>
  <c r="R303" i="9"/>
  <c r="R299" i="9"/>
  <c r="R295" i="9"/>
  <c r="R291" i="9"/>
  <c r="R287" i="9"/>
  <c r="W286" i="9"/>
  <c r="W285" i="9"/>
  <c r="R285" i="9"/>
  <c r="R261" i="9"/>
  <c r="R254" i="9"/>
  <c r="R245" i="9"/>
  <c r="R234" i="9"/>
  <c r="R225" i="9"/>
  <c r="R209" i="9"/>
  <c r="R205" i="9"/>
  <c r="R193" i="9"/>
  <c r="R181" i="9"/>
  <c r="R174" i="9"/>
  <c r="R113" i="9"/>
  <c r="R92" i="9"/>
  <c r="W79" i="9"/>
  <c r="R79" i="9"/>
  <c r="R78" i="9"/>
  <c r="R59" i="9"/>
  <c r="R50" i="9"/>
  <c r="W50" i="9"/>
  <c r="R39" i="9"/>
  <c r="R26" i="9"/>
  <c r="R14" i="9"/>
  <c r="W475" i="9"/>
  <c r="W459" i="9"/>
  <c r="R453" i="9"/>
  <c r="W452" i="9"/>
  <c r="W451" i="9"/>
  <c r="R437" i="9"/>
  <c r="W436" i="9"/>
  <c r="W435" i="9"/>
  <c r="R421" i="9"/>
  <c r="W420" i="9"/>
  <c r="W419" i="9"/>
  <c r="R405" i="9"/>
  <c r="W404" i="9"/>
  <c r="W403" i="9"/>
  <c r="R389" i="9"/>
  <c r="W388" i="9"/>
  <c r="W387" i="9"/>
  <c r="R369" i="9"/>
  <c r="R365" i="9"/>
  <c r="R357" i="9"/>
  <c r="W356" i="9"/>
  <c r="W355" i="9"/>
  <c r="R344" i="9"/>
  <c r="R340" i="9"/>
  <c r="R267" i="9"/>
  <c r="R258" i="9"/>
  <c r="R249" i="9"/>
  <c r="R242" i="9"/>
  <c r="W241" i="9"/>
  <c r="R222" i="9"/>
  <c r="R206" i="9"/>
  <c r="R178" i="9"/>
  <c r="R167" i="9"/>
  <c r="W110" i="9"/>
  <c r="R110" i="9"/>
  <c r="R109" i="9"/>
  <c r="R96" i="9"/>
  <c r="R67" i="9"/>
  <c r="W259" i="9"/>
  <c r="R259" i="9"/>
  <c r="W507" i="9"/>
  <c r="W503" i="9"/>
  <c r="R470" i="9"/>
  <c r="W470" i="9"/>
  <c r="R491" i="9"/>
  <c r="R483" i="9"/>
  <c r="R9" i="9"/>
  <c r="R505" i="9"/>
  <c r="R501" i="9"/>
  <c r="R497" i="9"/>
  <c r="R493" i="9"/>
  <c r="R489" i="9"/>
  <c r="R485" i="9"/>
  <c r="W479" i="9"/>
  <c r="R474" i="9"/>
  <c r="W474" i="9"/>
  <c r="W471" i="9"/>
  <c r="R466" i="9"/>
  <c r="W466" i="9"/>
  <c r="W463" i="9"/>
  <c r="R458" i="9"/>
  <c r="W458" i="9"/>
  <c r="W455" i="9"/>
  <c r="W330" i="9"/>
  <c r="R330" i="9"/>
  <c r="W499" i="9"/>
  <c r="R462" i="9"/>
  <c r="W462" i="9"/>
  <c r="R454" i="9"/>
  <c r="W454" i="9"/>
  <c r="R350" i="9"/>
  <c r="W350" i="9"/>
  <c r="W342" i="9"/>
  <c r="R342" i="9"/>
  <c r="W336" i="9"/>
  <c r="R336" i="9"/>
  <c r="W495" i="9"/>
  <c r="W487" i="9"/>
  <c r="R478" i="9"/>
  <c r="W478" i="9"/>
  <c r="R450" i="9"/>
  <c r="W450" i="9"/>
  <c r="R446" i="9"/>
  <c r="W446" i="9"/>
  <c r="R442" i="9"/>
  <c r="W442" i="9"/>
  <c r="R438" i="9"/>
  <c r="W438" i="9"/>
  <c r="R434" i="9"/>
  <c r="W434" i="9"/>
  <c r="R430" i="9"/>
  <c r="W430" i="9"/>
  <c r="R426" i="9"/>
  <c r="W426" i="9"/>
  <c r="R422" i="9"/>
  <c r="W422" i="9"/>
  <c r="R418" i="9"/>
  <c r="W418" i="9"/>
  <c r="R414" i="9"/>
  <c r="W414" i="9"/>
  <c r="R410" i="9"/>
  <c r="W410" i="9"/>
  <c r="R406" i="9"/>
  <c r="W406" i="9"/>
  <c r="R402" i="9"/>
  <c r="W402" i="9"/>
  <c r="R398" i="9"/>
  <c r="W398" i="9"/>
  <c r="R394" i="9"/>
  <c r="W394" i="9"/>
  <c r="R390" i="9"/>
  <c r="W390" i="9"/>
  <c r="R386" i="9"/>
  <c r="W386" i="9"/>
  <c r="R382" i="9"/>
  <c r="W382" i="9"/>
  <c r="R378" i="9"/>
  <c r="W378" i="9"/>
  <c r="R374" i="9"/>
  <c r="W374" i="9"/>
  <c r="R370" i="9"/>
  <c r="W370" i="9"/>
  <c r="R366" i="9"/>
  <c r="W366" i="9"/>
  <c r="R362" i="9"/>
  <c r="W362" i="9"/>
  <c r="R358" i="9"/>
  <c r="W358" i="9"/>
  <c r="W352" i="9"/>
  <c r="R352" i="9"/>
  <c r="W324" i="9"/>
  <c r="R324" i="9"/>
  <c r="R276" i="9"/>
  <c r="W276" i="9"/>
  <c r="W348" i="9"/>
  <c r="R348" i="9"/>
  <c r="W334" i="9"/>
  <c r="R334" i="9"/>
  <c r="R280" i="9"/>
  <c r="W280" i="9"/>
  <c r="R268" i="9"/>
  <c r="W268" i="9"/>
  <c r="R320" i="9"/>
  <c r="W320" i="9"/>
  <c r="R316" i="9"/>
  <c r="W316" i="9"/>
  <c r="R312" i="9"/>
  <c r="W312" i="9"/>
  <c r="R308" i="9"/>
  <c r="W308" i="9"/>
  <c r="R304" i="9"/>
  <c r="W304" i="9"/>
  <c r="R300" i="9"/>
  <c r="W300" i="9"/>
  <c r="R296" i="9"/>
  <c r="W296" i="9"/>
  <c r="R292" i="9"/>
  <c r="W292" i="9"/>
  <c r="R288" i="9"/>
  <c r="W288" i="9"/>
  <c r="R272" i="9"/>
  <c r="W272" i="9"/>
  <c r="R264" i="9"/>
  <c r="W264" i="9"/>
  <c r="R255" i="9"/>
  <c r="W255" i="9"/>
  <c r="R251" i="9"/>
  <c r="W251" i="9"/>
  <c r="R247" i="9"/>
  <c r="W247" i="9"/>
  <c r="R243" i="9"/>
  <c r="W243" i="9"/>
  <c r="W169" i="9"/>
  <c r="R169" i="9"/>
  <c r="R284" i="9"/>
  <c r="W284" i="9"/>
  <c r="R239" i="9"/>
  <c r="W239" i="9"/>
  <c r="R223" i="9"/>
  <c r="W223" i="9"/>
  <c r="R207" i="9"/>
  <c r="W207" i="9"/>
  <c r="R191" i="9"/>
  <c r="W191" i="9"/>
  <c r="R283" i="9"/>
  <c r="R279" i="9"/>
  <c r="R275" i="9"/>
  <c r="R227" i="9"/>
  <c r="W227" i="9"/>
  <c r="R211" i="9"/>
  <c r="W211" i="9"/>
  <c r="R195" i="9"/>
  <c r="W195" i="9"/>
  <c r="R231" i="9"/>
  <c r="W231" i="9"/>
  <c r="R215" i="9"/>
  <c r="W215" i="9"/>
  <c r="R199" i="9"/>
  <c r="W199" i="9"/>
  <c r="W183" i="9"/>
  <c r="R183" i="9"/>
  <c r="R235" i="9"/>
  <c r="W235" i="9"/>
  <c r="R219" i="9"/>
  <c r="W219" i="9"/>
  <c r="R203" i="9"/>
  <c r="W203" i="9"/>
  <c r="R187" i="9"/>
  <c r="W187" i="9"/>
  <c r="W175" i="9"/>
  <c r="R175" i="9"/>
  <c r="W159" i="9"/>
  <c r="R159" i="9"/>
  <c r="R179" i="9"/>
  <c r="R173" i="9"/>
  <c r="R163" i="9"/>
  <c r="R157" i="9"/>
  <c r="R108" i="9"/>
  <c r="W108" i="9"/>
  <c r="R151" i="9"/>
  <c r="W151" i="9"/>
  <c r="R147" i="9"/>
  <c r="W147" i="9"/>
  <c r="R143" i="9"/>
  <c r="W143" i="9"/>
  <c r="R139" i="9"/>
  <c r="W139" i="9"/>
  <c r="R135" i="9"/>
  <c r="W135" i="9"/>
  <c r="R131" i="9"/>
  <c r="W131" i="9"/>
  <c r="R127" i="9"/>
  <c r="W127" i="9"/>
  <c r="R123" i="9"/>
  <c r="W123" i="9"/>
  <c r="R119" i="9"/>
  <c r="W119" i="9"/>
  <c r="R115" i="9"/>
  <c r="W115" i="9"/>
  <c r="R112" i="9"/>
  <c r="W112" i="9"/>
  <c r="W104" i="9"/>
  <c r="R104" i="9"/>
  <c r="W111" i="9"/>
  <c r="W107" i="9"/>
  <c r="R98" i="9"/>
  <c r="R94" i="9"/>
  <c r="W94" i="9"/>
  <c r="R90" i="9"/>
  <c r="W90" i="9"/>
  <c r="R86" i="9"/>
  <c r="W86" i="9"/>
  <c r="W71" i="9"/>
  <c r="R71" i="9"/>
  <c r="R75" i="9"/>
  <c r="R69" i="9"/>
  <c r="R65" i="9"/>
  <c r="W65" i="9"/>
  <c r="R61" i="9"/>
  <c r="W61" i="9"/>
  <c r="R57" i="9"/>
  <c r="W57" i="9"/>
  <c r="R53" i="9"/>
  <c r="W53" i="9"/>
  <c r="R40" i="9"/>
  <c r="W40" i="9"/>
  <c r="R24" i="9"/>
  <c r="W24" i="9"/>
  <c r="R48" i="9"/>
  <c r="W48" i="9"/>
  <c r="W45" i="9"/>
  <c r="R28" i="9"/>
  <c r="W28" i="9"/>
  <c r="R12" i="9"/>
  <c r="W12" i="9"/>
  <c r="R44" i="9"/>
  <c r="W44" i="9"/>
  <c r="R32" i="9"/>
  <c r="W32" i="9"/>
  <c r="R16" i="9"/>
  <c r="W16" i="9"/>
  <c r="R36" i="9"/>
  <c r="W36" i="9"/>
  <c r="R20" i="9"/>
  <c r="W20" i="9"/>
  <c r="AE19" i="9"/>
  <c r="AF19" i="9"/>
  <c r="AE20" i="9"/>
  <c r="AF20" i="9"/>
  <c r="AE21" i="9"/>
  <c r="AF21" i="9"/>
  <c r="AE22" i="9"/>
  <c r="AF22" i="9"/>
  <c r="AE23" i="9"/>
  <c r="AF23" i="9"/>
  <c r="AE24" i="9"/>
  <c r="AF24" i="9"/>
  <c r="AE25" i="9"/>
  <c r="AF25" i="9"/>
  <c r="AE26" i="9"/>
  <c r="AF26" i="9"/>
  <c r="AE27" i="9"/>
  <c r="AF27" i="9"/>
  <c r="AE28" i="9"/>
  <c r="AF28" i="9"/>
  <c r="AE29" i="9"/>
  <c r="AF29" i="9"/>
  <c r="AE30" i="9"/>
  <c r="AF30" i="9"/>
  <c r="AE31" i="9"/>
  <c r="AF31" i="9"/>
  <c r="AE32" i="9"/>
  <c r="AF32" i="9"/>
  <c r="AE33" i="9"/>
  <c r="AF33" i="9"/>
  <c r="AE34" i="9"/>
  <c r="AF34" i="9"/>
  <c r="AE35" i="9"/>
  <c r="AF35" i="9"/>
  <c r="AE36" i="9"/>
  <c r="AF36" i="9"/>
  <c r="AE37" i="9"/>
  <c r="AF37" i="9"/>
  <c r="AE38" i="9"/>
  <c r="AF38" i="9"/>
  <c r="AE39" i="9"/>
  <c r="AF39" i="9"/>
  <c r="AE40" i="9"/>
  <c r="AF40" i="9"/>
  <c r="AE41" i="9"/>
  <c r="AF41" i="9"/>
  <c r="AE42" i="9"/>
  <c r="AF42" i="9"/>
  <c r="AE43" i="9"/>
  <c r="AF43" i="9"/>
  <c r="AE44" i="9"/>
  <c r="AF44" i="9"/>
  <c r="AE45" i="9"/>
  <c r="AF45" i="9"/>
  <c r="AE46" i="9"/>
  <c r="AF46" i="9"/>
  <c r="AE47" i="9"/>
  <c r="AF47" i="9"/>
  <c r="AE48" i="9"/>
  <c r="AF48" i="9"/>
  <c r="AE49" i="9"/>
  <c r="AF49" i="9"/>
  <c r="AE50" i="9"/>
  <c r="AF50" i="9"/>
  <c r="AE51" i="9"/>
  <c r="AF51" i="9"/>
  <c r="AE52" i="9"/>
  <c r="AF52" i="9"/>
  <c r="AE53" i="9"/>
  <c r="AF53" i="9"/>
  <c r="AE54" i="9"/>
  <c r="AF54" i="9"/>
  <c r="AE55" i="9"/>
  <c r="AF55" i="9"/>
  <c r="AE56" i="9"/>
  <c r="AF56" i="9"/>
  <c r="AE57" i="9"/>
  <c r="AF57" i="9"/>
  <c r="AE58" i="9"/>
  <c r="AF58" i="9"/>
  <c r="AE59" i="9"/>
  <c r="AF59" i="9"/>
  <c r="AE60" i="9"/>
  <c r="AF60" i="9"/>
  <c r="AE61" i="9"/>
  <c r="AF61" i="9"/>
  <c r="AE62" i="9"/>
  <c r="AF62" i="9"/>
  <c r="AE63" i="9"/>
  <c r="AF63" i="9"/>
  <c r="AE64" i="9"/>
  <c r="AF64" i="9"/>
  <c r="AE65" i="9"/>
  <c r="AF65" i="9"/>
  <c r="AE66" i="9"/>
  <c r="AF66" i="9"/>
  <c r="AE67" i="9"/>
  <c r="AF67" i="9"/>
  <c r="AE68" i="9"/>
  <c r="AF68" i="9"/>
  <c r="AE69" i="9"/>
  <c r="AF69" i="9"/>
  <c r="AE70" i="9"/>
  <c r="AF70" i="9"/>
  <c r="AE71" i="9"/>
  <c r="AF71" i="9"/>
  <c r="AE72" i="9"/>
  <c r="AF72" i="9"/>
  <c r="AE73" i="9"/>
  <c r="AF73" i="9"/>
  <c r="AE74" i="9"/>
  <c r="AF74" i="9"/>
  <c r="AE75" i="9"/>
  <c r="AF75" i="9"/>
  <c r="AE76" i="9"/>
  <c r="AF76" i="9"/>
  <c r="AE77" i="9"/>
  <c r="AF77" i="9"/>
  <c r="AE78" i="9"/>
  <c r="AF78" i="9"/>
  <c r="AE79" i="9"/>
  <c r="AF79" i="9"/>
  <c r="AE80" i="9"/>
  <c r="AF80" i="9"/>
  <c r="AE81" i="9"/>
  <c r="AF81" i="9"/>
  <c r="AE82" i="9"/>
  <c r="AF82" i="9"/>
  <c r="AE83" i="9"/>
  <c r="AF83" i="9"/>
  <c r="AE84" i="9"/>
  <c r="AF84" i="9"/>
  <c r="AE85" i="9"/>
  <c r="AF85" i="9"/>
  <c r="AE86" i="9"/>
  <c r="AF86" i="9"/>
  <c r="AE87" i="9"/>
  <c r="AF87" i="9"/>
  <c r="AE88" i="9"/>
  <c r="AF88" i="9"/>
  <c r="AE89" i="9"/>
  <c r="AF89" i="9"/>
  <c r="AE90" i="9"/>
  <c r="AF90" i="9"/>
  <c r="AE91" i="9"/>
  <c r="AF91" i="9"/>
  <c r="AE92" i="9"/>
  <c r="AF92" i="9"/>
  <c r="AE93" i="9"/>
  <c r="AF93" i="9"/>
  <c r="AE94" i="9"/>
  <c r="AF94" i="9"/>
  <c r="AE95" i="9"/>
  <c r="AF95" i="9"/>
  <c r="AE96" i="9"/>
  <c r="AF96" i="9"/>
  <c r="AE97" i="9"/>
  <c r="AF97" i="9"/>
  <c r="AE98" i="9"/>
  <c r="AF98" i="9"/>
  <c r="AE99" i="9"/>
  <c r="AF99" i="9"/>
  <c r="AE100" i="9"/>
  <c r="AF100" i="9"/>
  <c r="AE101" i="9"/>
  <c r="AF101" i="9"/>
  <c r="AE102" i="9"/>
  <c r="AF102" i="9"/>
  <c r="AE103" i="9"/>
  <c r="AF103" i="9"/>
  <c r="AE104" i="9"/>
  <c r="AF104" i="9"/>
  <c r="AE105" i="9"/>
  <c r="AF105" i="9"/>
  <c r="AE106" i="9"/>
  <c r="AF106" i="9"/>
  <c r="AE107" i="9"/>
  <c r="AF107" i="9"/>
  <c r="AE108" i="9"/>
  <c r="AF108" i="9"/>
  <c r="AE109" i="9"/>
  <c r="AF109" i="9"/>
  <c r="AE110" i="9"/>
  <c r="AF110" i="9"/>
  <c r="AE111" i="9"/>
  <c r="AF111" i="9"/>
  <c r="AE112" i="9"/>
  <c r="AF112" i="9"/>
  <c r="AE113" i="9"/>
  <c r="AF113" i="9"/>
  <c r="AE114" i="9"/>
  <c r="AF114" i="9"/>
  <c r="AE115" i="9"/>
  <c r="AF115" i="9"/>
  <c r="AE116" i="9"/>
  <c r="AF116" i="9"/>
  <c r="AE117" i="9"/>
  <c r="AF117" i="9"/>
  <c r="AE118" i="9"/>
  <c r="AF118" i="9"/>
  <c r="AE119" i="9"/>
  <c r="AF119" i="9"/>
  <c r="AE120" i="9"/>
  <c r="AF120" i="9"/>
  <c r="AE121" i="9"/>
  <c r="AF121" i="9"/>
  <c r="AE122" i="9"/>
  <c r="AF122" i="9"/>
  <c r="AE123" i="9"/>
  <c r="AF123" i="9"/>
  <c r="AE124" i="9"/>
  <c r="AF124" i="9"/>
  <c r="AE125" i="9"/>
  <c r="AF125" i="9"/>
  <c r="AE126" i="9"/>
  <c r="AF126" i="9"/>
  <c r="AE127" i="9"/>
  <c r="AF127" i="9"/>
  <c r="AE128" i="9"/>
  <c r="AF128" i="9"/>
  <c r="AE129" i="9"/>
  <c r="AF129" i="9"/>
  <c r="AE130" i="9"/>
  <c r="AF130" i="9"/>
  <c r="AE131" i="9"/>
  <c r="AF131" i="9"/>
  <c r="AE132" i="9"/>
  <c r="AF132" i="9"/>
  <c r="AE133" i="9"/>
  <c r="AF133" i="9"/>
  <c r="AE134" i="9"/>
  <c r="AF134" i="9"/>
  <c r="AE135" i="9"/>
  <c r="AF135" i="9"/>
  <c r="AE136" i="9"/>
  <c r="AF136" i="9"/>
  <c r="AE137" i="9"/>
  <c r="AF137" i="9"/>
  <c r="AE138" i="9"/>
  <c r="AF138" i="9"/>
  <c r="AE139" i="9"/>
  <c r="AF139" i="9"/>
  <c r="AE140" i="9"/>
  <c r="AF140" i="9"/>
  <c r="AE141" i="9"/>
  <c r="AF141" i="9"/>
  <c r="AE142" i="9"/>
  <c r="AF142" i="9"/>
  <c r="AE143" i="9"/>
  <c r="AF143" i="9"/>
  <c r="AE144" i="9"/>
  <c r="AF144" i="9"/>
  <c r="AE145" i="9"/>
  <c r="AF145" i="9"/>
  <c r="AE146" i="9"/>
  <c r="AF146" i="9"/>
  <c r="AE147" i="9"/>
  <c r="AF147" i="9"/>
  <c r="AE148" i="9"/>
  <c r="AF148" i="9"/>
  <c r="AE149" i="9"/>
  <c r="AF149" i="9"/>
  <c r="AE150" i="9"/>
  <c r="AF150" i="9"/>
  <c r="AE151" i="9"/>
  <c r="AF151" i="9"/>
  <c r="AE152" i="9"/>
  <c r="AF152" i="9"/>
  <c r="AE153" i="9"/>
  <c r="AF153" i="9"/>
  <c r="AE154" i="9"/>
  <c r="AF154" i="9"/>
  <c r="AE155" i="9"/>
  <c r="AF155" i="9"/>
  <c r="AE156" i="9"/>
  <c r="AF156" i="9"/>
  <c r="AE157" i="9"/>
  <c r="AF157" i="9"/>
  <c r="AE158" i="9"/>
  <c r="AF158" i="9"/>
  <c r="AE159" i="9"/>
  <c r="AF159" i="9"/>
  <c r="AE160" i="9"/>
  <c r="AF160" i="9"/>
  <c r="AE161" i="9"/>
  <c r="AF161" i="9"/>
  <c r="AE162" i="9"/>
  <c r="AF162" i="9"/>
  <c r="AE163" i="9"/>
  <c r="AF163" i="9"/>
  <c r="AE164" i="9"/>
  <c r="AF164" i="9"/>
  <c r="AE165" i="9"/>
  <c r="AF165" i="9"/>
  <c r="AE166" i="9"/>
  <c r="AF166" i="9"/>
  <c r="AE167" i="9"/>
  <c r="AF167" i="9"/>
  <c r="AE168" i="9"/>
  <c r="AF168" i="9"/>
  <c r="AE169" i="9"/>
  <c r="AF169" i="9"/>
  <c r="AE170" i="9"/>
  <c r="AF170" i="9"/>
  <c r="AE171" i="9"/>
  <c r="AF171" i="9"/>
  <c r="AE172" i="9"/>
  <c r="AF172" i="9"/>
  <c r="AE173" i="9"/>
  <c r="AF173" i="9"/>
  <c r="AE174" i="9"/>
  <c r="AF174" i="9"/>
  <c r="AE175" i="9"/>
  <c r="AF175" i="9"/>
  <c r="AE176" i="9"/>
  <c r="AF176" i="9"/>
  <c r="AE177" i="9"/>
  <c r="AF177" i="9"/>
  <c r="AE178" i="9"/>
  <c r="AF178" i="9"/>
  <c r="AE179" i="9"/>
  <c r="AF179" i="9"/>
  <c r="AE180" i="9"/>
  <c r="AF180" i="9"/>
  <c r="AE181" i="9"/>
  <c r="AF181" i="9"/>
  <c r="AE182" i="9"/>
  <c r="AF182" i="9"/>
  <c r="AE183" i="9"/>
  <c r="AF183" i="9"/>
  <c r="AE184" i="9"/>
  <c r="AF184" i="9"/>
  <c r="AE185" i="9"/>
  <c r="AF185" i="9"/>
  <c r="AE186" i="9"/>
  <c r="AF186" i="9"/>
  <c r="AE187" i="9"/>
  <c r="AF187" i="9"/>
  <c r="AE188" i="9"/>
  <c r="AF188" i="9"/>
  <c r="AE189" i="9"/>
  <c r="AF189" i="9"/>
  <c r="AE190" i="9"/>
  <c r="AF190" i="9"/>
  <c r="AE191" i="9"/>
  <c r="AF191" i="9"/>
  <c r="AE192" i="9"/>
  <c r="AF192" i="9"/>
  <c r="AE193" i="9"/>
  <c r="AF193" i="9"/>
  <c r="AE194" i="9"/>
  <c r="AF194" i="9"/>
  <c r="AE195" i="9"/>
  <c r="AF195" i="9"/>
  <c r="AE196" i="9"/>
  <c r="AF196" i="9"/>
  <c r="AE197" i="9"/>
  <c r="AF197" i="9"/>
  <c r="AE198" i="9"/>
  <c r="AF198" i="9"/>
  <c r="AE199" i="9"/>
  <c r="AF199" i="9"/>
  <c r="AE200" i="9"/>
  <c r="AF200" i="9"/>
  <c r="AE201" i="9"/>
  <c r="AF201" i="9"/>
  <c r="AE202" i="9"/>
  <c r="AF202" i="9"/>
  <c r="AE203" i="9"/>
  <c r="AF203" i="9"/>
  <c r="AE204" i="9"/>
  <c r="AF204" i="9"/>
  <c r="AE205" i="9"/>
  <c r="AF205" i="9"/>
  <c r="AE206" i="9"/>
  <c r="AF206" i="9"/>
  <c r="AE207" i="9"/>
  <c r="AF207" i="9"/>
  <c r="AE208" i="9"/>
  <c r="AF208" i="9"/>
  <c r="AE209" i="9"/>
  <c r="AF209" i="9"/>
  <c r="AE210" i="9"/>
  <c r="AF210" i="9"/>
  <c r="AE211" i="9"/>
  <c r="AF211" i="9"/>
  <c r="AE212" i="9"/>
  <c r="AF212" i="9"/>
  <c r="AE213" i="9"/>
  <c r="AF213" i="9"/>
  <c r="AE214" i="9"/>
  <c r="AF214" i="9"/>
  <c r="AE215" i="9"/>
  <c r="AF215" i="9"/>
  <c r="AE216" i="9"/>
  <c r="AF216" i="9"/>
  <c r="AE217" i="9"/>
  <c r="AF217" i="9"/>
  <c r="AE218" i="9"/>
  <c r="AF218" i="9"/>
  <c r="AE219" i="9"/>
  <c r="AF219" i="9"/>
  <c r="AE220" i="9"/>
  <c r="AF220" i="9"/>
  <c r="AE221" i="9"/>
  <c r="AF221" i="9"/>
  <c r="AE222" i="9"/>
  <c r="AF222" i="9"/>
  <c r="AE223" i="9"/>
  <c r="AF223" i="9"/>
  <c r="AE224" i="9"/>
  <c r="AF224" i="9"/>
  <c r="AE225" i="9"/>
  <c r="AF225" i="9"/>
  <c r="AE226" i="9"/>
  <c r="AF226" i="9"/>
  <c r="AE227" i="9"/>
  <c r="AF227" i="9"/>
  <c r="AE228" i="9"/>
  <c r="AF228" i="9"/>
  <c r="AE229" i="9"/>
  <c r="AF229" i="9"/>
  <c r="AE230" i="9"/>
  <c r="AF230" i="9"/>
  <c r="AE231" i="9"/>
  <c r="AF231" i="9"/>
  <c r="AE232" i="9"/>
  <c r="AF232" i="9"/>
  <c r="AE233" i="9"/>
  <c r="AF233" i="9"/>
  <c r="AE234" i="9"/>
  <c r="AF234" i="9"/>
  <c r="AE235" i="9"/>
  <c r="AF235" i="9"/>
  <c r="AE236" i="9"/>
  <c r="AF236" i="9"/>
  <c r="AE237" i="9"/>
  <c r="AF237" i="9"/>
  <c r="AE238" i="9"/>
  <c r="AF238" i="9"/>
  <c r="AE239" i="9"/>
  <c r="AF239" i="9"/>
  <c r="AE240" i="9"/>
  <c r="AF240" i="9"/>
  <c r="AE241" i="9"/>
  <c r="AF241" i="9"/>
  <c r="AE242" i="9"/>
  <c r="AF242" i="9"/>
  <c r="AE243" i="9"/>
  <c r="AF243" i="9"/>
  <c r="AE244" i="9"/>
  <c r="AF244" i="9"/>
  <c r="AE245" i="9"/>
  <c r="AF245" i="9"/>
  <c r="AE246" i="9"/>
  <c r="AF246" i="9"/>
  <c r="AE247" i="9"/>
  <c r="AF247" i="9"/>
  <c r="AE248" i="9"/>
  <c r="AF248" i="9"/>
  <c r="AE249" i="9"/>
  <c r="AF249" i="9"/>
  <c r="AE250" i="9"/>
  <c r="AF250" i="9"/>
  <c r="AE251" i="9"/>
  <c r="AF251" i="9"/>
  <c r="AE252" i="9"/>
  <c r="AF252" i="9"/>
  <c r="AE253" i="9"/>
  <c r="AF253" i="9"/>
  <c r="AE254" i="9"/>
  <c r="AF254" i="9"/>
  <c r="AE255" i="9"/>
  <c r="AF255" i="9"/>
  <c r="AE256" i="9"/>
  <c r="AF256" i="9"/>
  <c r="AE257" i="9"/>
  <c r="AF257" i="9"/>
  <c r="AE258" i="9"/>
  <c r="AF258" i="9"/>
  <c r="AE259" i="9"/>
  <c r="AF259" i="9"/>
  <c r="AE260" i="9"/>
  <c r="AF260" i="9"/>
  <c r="AE261" i="9"/>
  <c r="AF261" i="9"/>
  <c r="AE262" i="9"/>
  <c r="AF262" i="9"/>
  <c r="AE263" i="9"/>
  <c r="AF263" i="9"/>
  <c r="AE264" i="9"/>
  <c r="AF264" i="9"/>
  <c r="AE265" i="9"/>
  <c r="AF265" i="9"/>
  <c r="AE266" i="9"/>
  <c r="AF266" i="9"/>
  <c r="AE267" i="9"/>
  <c r="AF267" i="9"/>
  <c r="AE268" i="9"/>
  <c r="AF268" i="9"/>
  <c r="AE269" i="9"/>
  <c r="AF269" i="9"/>
  <c r="AE270" i="9"/>
  <c r="AF270" i="9"/>
  <c r="AE271" i="9"/>
  <c r="AF271" i="9"/>
  <c r="AE272" i="9"/>
  <c r="AF272" i="9"/>
  <c r="AE273" i="9"/>
  <c r="AF273" i="9"/>
  <c r="AE274" i="9"/>
  <c r="AF274" i="9"/>
  <c r="AE275" i="9"/>
  <c r="AF275" i="9"/>
  <c r="AE276" i="9"/>
  <c r="AF276" i="9"/>
  <c r="AE277" i="9"/>
  <c r="AF277" i="9"/>
  <c r="AE278" i="9"/>
  <c r="AF278" i="9"/>
  <c r="AE279" i="9"/>
  <c r="AF279" i="9"/>
  <c r="AE280" i="9"/>
  <c r="AF280" i="9"/>
  <c r="AE281" i="9"/>
  <c r="AF281" i="9"/>
  <c r="AE282" i="9"/>
  <c r="AF282" i="9"/>
  <c r="AE283" i="9"/>
  <c r="AF283" i="9"/>
  <c r="AE284" i="9"/>
  <c r="AF284" i="9"/>
  <c r="AE285" i="9"/>
  <c r="AF285" i="9"/>
  <c r="AE286" i="9"/>
  <c r="AF286" i="9"/>
  <c r="AE287" i="9"/>
  <c r="AF287" i="9"/>
  <c r="AE288" i="9"/>
  <c r="AF288" i="9"/>
  <c r="AE289" i="9"/>
  <c r="AF289" i="9"/>
  <c r="AE290" i="9"/>
  <c r="AF290" i="9"/>
  <c r="AE291" i="9"/>
  <c r="AF291" i="9"/>
  <c r="AE292" i="9"/>
  <c r="AF292" i="9"/>
  <c r="AE293" i="9"/>
  <c r="AF293" i="9"/>
  <c r="AE294" i="9"/>
  <c r="AF294" i="9"/>
  <c r="AE295" i="9"/>
  <c r="AF295" i="9"/>
  <c r="AE296" i="9"/>
  <c r="AF296" i="9"/>
  <c r="AE297" i="9"/>
  <c r="AF297" i="9"/>
  <c r="AE298" i="9"/>
  <c r="AF298" i="9"/>
  <c r="AE299" i="9"/>
  <c r="AF299" i="9"/>
  <c r="AE300" i="9"/>
  <c r="AF300" i="9"/>
  <c r="AE301" i="9"/>
  <c r="AF301" i="9"/>
  <c r="AE302" i="9"/>
  <c r="AF302" i="9"/>
  <c r="AE303" i="9"/>
  <c r="AF303" i="9"/>
  <c r="AE304" i="9"/>
  <c r="AF304" i="9"/>
  <c r="AE305" i="9"/>
  <c r="AF305" i="9"/>
  <c r="AE306" i="9"/>
  <c r="AF306" i="9"/>
  <c r="AE307" i="9"/>
  <c r="AF307" i="9"/>
  <c r="AE308" i="9"/>
  <c r="AF308" i="9"/>
  <c r="AE309" i="9"/>
  <c r="AF309" i="9"/>
  <c r="AE310" i="9"/>
  <c r="AF310" i="9"/>
  <c r="AE311" i="9"/>
  <c r="AF311" i="9"/>
  <c r="AE312" i="9"/>
  <c r="AF312" i="9"/>
  <c r="AE313" i="9"/>
  <c r="AF313" i="9"/>
  <c r="AE314" i="9"/>
  <c r="AF314" i="9"/>
  <c r="AE315" i="9"/>
  <c r="AF315" i="9"/>
  <c r="AE316" i="9"/>
  <c r="AF316" i="9"/>
  <c r="AE317" i="9"/>
  <c r="AF317" i="9"/>
  <c r="AE318" i="9"/>
  <c r="AF318" i="9"/>
  <c r="AE319" i="9"/>
  <c r="AF319" i="9"/>
  <c r="AE320" i="9"/>
  <c r="AF320" i="9"/>
  <c r="AE321" i="9"/>
  <c r="AF321" i="9"/>
  <c r="AE322" i="9"/>
  <c r="AF322" i="9"/>
  <c r="AE323" i="9"/>
  <c r="AF323" i="9"/>
  <c r="AE324" i="9"/>
  <c r="AF324" i="9"/>
  <c r="AE325" i="9"/>
  <c r="AF325" i="9"/>
  <c r="AE326" i="9"/>
  <c r="AF326" i="9"/>
  <c r="AE327" i="9"/>
  <c r="AF327" i="9"/>
  <c r="AE328" i="9"/>
  <c r="AF328" i="9"/>
  <c r="AE329" i="9"/>
  <c r="AF329" i="9"/>
  <c r="AE330" i="9"/>
  <c r="AF330" i="9"/>
  <c r="AE331" i="9"/>
  <c r="AF331" i="9"/>
  <c r="AE332" i="9"/>
  <c r="AF332" i="9"/>
  <c r="AE333" i="9"/>
  <c r="AF333" i="9"/>
  <c r="AE334" i="9"/>
  <c r="AF334" i="9"/>
  <c r="AE335" i="9"/>
  <c r="AF335" i="9"/>
  <c r="AE336" i="9"/>
  <c r="AF336" i="9"/>
  <c r="AE337" i="9"/>
  <c r="AF337" i="9"/>
  <c r="AE338" i="9"/>
  <c r="AF338" i="9"/>
  <c r="AE339" i="9"/>
  <c r="AF339" i="9"/>
  <c r="AE340" i="9"/>
  <c r="AF340" i="9"/>
  <c r="AE341" i="9"/>
  <c r="AF341" i="9"/>
  <c r="AE342" i="9"/>
  <c r="AF342" i="9"/>
  <c r="AE343" i="9"/>
  <c r="AF343" i="9"/>
  <c r="AE344" i="9"/>
  <c r="AF344" i="9"/>
  <c r="AE345" i="9"/>
  <c r="AF345" i="9"/>
  <c r="AE346" i="9"/>
  <c r="AF346" i="9"/>
  <c r="AE347" i="9"/>
  <c r="AF347" i="9"/>
  <c r="AE348" i="9"/>
  <c r="AF348" i="9"/>
  <c r="AE349" i="9"/>
  <c r="AF349" i="9"/>
  <c r="AE350" i="9"/>
  <c r="AF350" i="9"/>
  <c r="AE351" i="9"/>
  <c r="AF351" i="9"/>
  <c r="AE352" i="9"/>
  <c r="AF352" i="9"/>
  <c r="AE353" i="9"/>
  <c r="AF353" i="9"/>
  <c r="AE354" i="9"/>
  <c r="AF354" i="9"/>
  <c r="AE355" i="9"/>
  <c r="AF355" i="9"/>
  <c r="AE356" i="9"/>
  <c r="AF356" i="9"/>
  <c r="AE357" i="9"/>
  <c r="AF357" i="9"/>
  <c r="AE358" i="9"/>
  <c r="AF358" i="9"/>
  <c r="AE359" i="9"/>
  <c r="AF359" i="9"/>
  <c r="AE360" i="9"/>
  <c r="AF360" i="9"/>
  <c r="AE361" i="9"/>
  <c r="AF361" i="9"/>
  <c r="AE362" i="9"/>
  <c r="AF362" i="9"/>
  <c r="AE363" i="9"/>
  <c r="AF363" i="9"/>
  <c r="AE364" i="9"/>
  <c r="AF364" i="9"/>
  <c r="AE365" i="9"/>
  <c r="AF365" i="9"/>
  <c r="AE366" i="9"/>
  <c r="AF366" i="9"/>
  <c r="AE367" i="9"/>
  <c r="AF367" i="9"/>
  <c r="AE368" i="9"/>
  <c r="AF368" i="9"/>
  <c r="AE369" i="9"/>
  <c r="AF369" i="9"/>
  <c r="AE370" i="9"/>
  <c r="AF370" i="9"/>
  <c r="AE371" i="9"/>
  <c r="AF371" i="9"/>
  <c r="AE372" i="9"/>
  <c r="AF372" i="9"/>
  <c r="AE373" i="9"/>
  <c r="AF373" i="9"/>
  <c r="AE374" i="9"/>
  <c r="AF374" i="9"/>
  <c r="AE375" i="9"/>
  <c r="AF375" i="9"/>
  <c r="AE376" i="9"/>
  <c r="AF376" i="9"/>
  <c r="AE377" i="9"/>
  <c r="AF377" i="9"/>
  <c r="AE378" i="9"/>
  <c r="AF378" i="9"/>
  <c r="AE379" i="9"/>
  <c r="AF379" i="9"/>
  <c r="AE380" i="9"/>
  <c r="AF380" i="9"/>
  <c r="AE381" i="9"/>
  <c r="AF381" i="9"/>
  <c r="AE382" i="9"/>
  <c r="AF382" i="9"/>
  <c r="AE383" i="9"/>
  <c r="AF383" i="9"/>
  <c r="AE384" i="9"/>
  <c r="AF384" i="9"/>
  <c r="AE385" i="9"/>
  <c r="AF385" i="9"/>
  <c r="AE386" i="9"/>
  <c r="AF386" i="9"/>
  <c r="AE387" i="9"/>
  <c r="AF387" i="9"/>
  <c r="AE388" i="9"/>
  <c r="AF388" i="9"/>
  <c r="AE389" i="9"/>
  <c r="AF389" i="9"/>
  <c r="AE390" i="9"/>
  <c r="AF390" i="9"/>
  <c r="AE391" i="9"/>
  <c r="AF391" i="9"/>
  <c r="AE392" i="9"/>
  <c r="AF392" i="9"/>
  <c r="AE393" i="9"/>
  <c r="AF393" i="9"/>
  <c r="AE394" i="9"/>
  <c r="AF394" i="9"/>
  <c r="AE395" i="9"/>
  <c r="AF395" i="9"/>
  <c r="AE396" i="9"/>
  <c r="AF396" i="9"/>
  <c r="AE397" i="9"/>
  <c r="AF397" i="9"/>
  <c r="AE398" i="9"/>
  <c r="AF398" i="9"/>
  <c r="AE399" i="9"/>
  <c r="AF399" i="9"/>
  <c r="AE400" i="9"/>
  <c r="AF400" i="9"/>
  <c r="AE401" i="9"/>
  <c r="AF401" i="9"/>
  <c r="AE402" i="9"/>
  <c r="AF402" i="9"/>
  <c r="AE403" i="9"/>
  <c r="AF403" i="9"/>
  <c r="AE404" i="9"/>
  <c r="AF404" i="9"/>
  <c r="AE405" i="9"/>
  <c r="AF405" i="9"/>
  <c r="AE406" i="9"/>
  <c r="AF406" i="9"/>
  <c r="AE407" i="9"/>
  <c r="AF407" i="9"/>
  <c r="AE408" i="9"/>
  <c r="AF408" i="9"/>
  <c r="AE409" i="9"/>
  <c r="AF409" i="9"/>
  <c r="AE410" i="9"/>
  <c r="AF410" i="9"/>
  <c r="AE411" i="9"/>
  <c r="AF411" i="9"/>
  <c r="AE412" i="9"/>
  <c r="AF412" i="9"/>
  <c r="AE413" i="9"/>
  <c r="AF413" i="9"/>
  <c r="AE414" i="9"/>
  <c r="AF414" i="9"/>
  <c r="AE415" i="9"/>
  <c r="AF415" i="9"/>
  <c r="AE416" i="9"/>
  <c r="AF416" i="9"/>
  <c r="AE417" i="9"/>
  <c r="AF417" i="9"/>
  <c r="AE418" i="9"/>
  <c r="AF418" i="9"/>
  <c r="AE419" i="9"/>
  <c r="AF419" i="9"/>
  <c r="AE420" i="9"/>
  <c r="AF420" i="9"/>
  <c r="AE421" i="9"/>
  <c r="AF421" i="9"/>
  <c r="AE422" i="9"/>
  <c r="AF422" i="9"/>
  <c r="AE423" i="9"/>
  <c r="AF423" i="9"/>
  <c r="AE424" i="9"/>
  <c r="AF424" i="9"/>
  <c r="AE425" i="9"/>
  <c r="AF425" i="9"/>
  <c r="AE426" i="9"/>
  <c r="AF426" i="9"/>
  <c r="AE427" i="9"/>
  <c r="AF427" i="9"/>
  <c r="AE428" i="9"/>
  <c r="AF428" i="9"/>
  <c r="AE429" i="9"/>
  <c r="AF429" i="9"/>
  <c r="AE430" i="9"/>
  <c r="AF430" i="9"/>
  <c r="AE431" i="9"/>
  <c r="AF431" i="9"/>
  <c r="AE432" i="9"/>
  <c r="AF432" i="9"/>
  <c r="AE433" i="9"/>
  <c r="AF433" i="9"/>
  <c r="AE434" i="9"/>
  <c r="AF434" i="9"/>
  <c r="AE435" i="9"/>
  <c r="AF435" i="9"/>
  <c r="AE436" i="9"/>
  <c r="AF436" i="9"/>
  <c r="AE437" i="9"/>
  <c r="AF437" i="9"/>
  <c r="AE438" i="9"/>
  <c r="AF438" i="9"/>
  <c r="AE439" i="9"/>
  <c r="AF439" i="9"/>
  <c r="AE440" i="9"/>
  <c r="AF440" i="9"/>
  <c r="AE441" i="9"/>
  <c r="AF441" i="9"/>
  <c r="AE442" i="9"/>
  <c r="AF442" i="9"/>
  <c r="AE443" i="9"/>
  <c r="AF443" i="9"/>
  <c r="AE444" i="9"/>
  <c r="AF444" i="9"/>
  <c r="AE445" i="9"/>
  <c r="AF445" i="9"/>
  <c r="AE446" i="9"/>
  <c r="AF446" i="9"/>
  <c r="AE447" i="9"/>
  <c r="AF447" i="9"/>
  <c r="AE448" i="9"/>
  <c r="AF448" i="9"/>
  <c r="AE449" i="9"/>
  <c r="AF449" i="9"/>
  <c r="AE450" i="9"/>
  <c r="AF450" i="9"/>
  <c r="AE451" i="9"/>
  <c r="AF451" i="9"/>
  <c r="AE452" i="9"/>
  <c r="AF452" i="9"/>
  <c r="AE453" i="9"/>
  <c r="AF453" i="9"/>
  <c r="AE454" i="9"/>
  <c r="AF454" i="9"/>
  <c r="AE455" i="9"/>
  <c r="AF455" i="9"/>
  <c r="AE456" i="9"/>
  <c r="AF456" i="9"/>
  <c r="AE457" i="9"/>
  <c r="AF457" i="9"/>
  <c r="AE458" i="9"/>
  <c r="AF458" i="9"/>
  <c r="AE459" i="9"/>
  <c r="AF459" i="9"/>
  <c r="AE460" i="9"/>
  <c r="AF460" i="9"/>
  <c r="AE461" i="9"/>
  <c r="AF461" i="9"/>
  <c r="AE462" i="9"/>
  <c r="AF462" i="9"/>
  <c r="AE463" i="9"/>
  <c r="AF463" i="9"/>
  <c r="AE464" i="9"/>
  <c r="AF464" i="9"/>
  <c r="AE465" i="9"/>
  <c r="AF465" i="9"/>
  <c r="AE466" i="9"/>
  <c r="AF466" i="9"/>
  <c r="AE467" i="9"/>
  <c r="AF467" i="9"/>
  <c r="AE468" i="9"/>
  <c r="AF468" i="9"/>
  <c r="AE469" i="9"/>
  <c r="AF469" i="9"/>
  <c r="AE470" i="9"/>
  <c r="AF470" i="9"/>
  <c r="AE471" i="9"/>
  <c r="AF471" i="9"/>
  <c r="AE472" i="9"/>
  <c r="AF472" i="9"/>
  <c r="AE473" i="9"/>
  <c r="AF473" i="9"/>
  <c r="AE474" i="9"/>
  <c r="AF474" i="9"/>
  <c r="AE475" i="9"/>
  <c r="AF475" i="9"/>
  <c r="AE476" i="9"/>
  <c r="AF476" i="9"/>
  <c r="AE477" i="9"/>
  <c r="AF477" i="9"/>
  <c r="AE478" i="9"/>
  <c r="AF478" i="9"/>
  <c r="AE479" i="9"/>
  <c r="AF479" i="9"/>
  <c r="AE480" i="9"/>
  <c r="AF480" i="9"/>
  <c r="AE481" i="9"/>
  <c r="AF481" i="9"/>
  <c r="AE482" i="9"/>
  <c r="AF482" i="9"/>
  <c r="AE483" i="9"/>
  <c r="AF483" i="9"/>
  <c r="AE484" i="9"/>
  <c r="AF484" i="9"/>
  <c r="AE485" i="9"/>
  <c r="AF485" i="9"/>
  <c r="AE486" i="9"/>
  <c r="AF486" i="9"/>
  <c r="AE487" i="9"/>
  <c r="AF487" i="9"/>
  <c r="AE488" i="9"/>
  <c r="AF488" i="9"/>
  <c r="AE489" i="9"/>
  <c r="AF489" i="9"/>
  <c r="AE490" i="9"/>
  <c r="AF490" i="9"/>
  <c r="AE491" i="9"/>
  <c r="AF491" i="9"/>
  <c r="AE492" i="9"/>
  <c r="AF492" i="9"/>
  <c r="AE493" i="9"/>
  <c r="AF493" i="9"/>
  <c r="AE494" i="9"/>
  <c r="AF494" i="9"/>
  <c r="AE495" i="9"/>
  <c r="AF495" i="9"/>
  <c r="AE496" i="9"/>
  <c r="AF496" i="9"/>
  <c r="AE497" i="9"/>
  <c r="AF497" i="9"/>
  <c r="AE498" i="9"/>
  <c r="AF498" i="9"/>
  <c r="AE499" i="9"/>
  <c r="AF499" i="9"/>
  <c r="AE500" i="9"/>
  <c r="AF500" i="9"/>
  <c r="AE501" i="9"/>
  <c r="AF501" i="9"/>
  <c r="AE502" i="9"/>
  <c r="AF502" i="9"/>
  <c r="AE503" i="9"/>
  <c r="AF503" i="9"/>
  <c r="AE504" i="9"/>
  <c r="AF504" i="9"/>
  <c r="AE505" i="9"/>
  <c r="AF505" i="9"/>
  <c r="AE506" i="9"/>
  <c r="AF506" i="9"/>
  <c r="AE507" i="9"/>
  <c r="AF507" i="9"/>
  <c r="X20" i="9" l="1"/>
  <c r="Y20" i="9" s="1"/>
  <c r="X493" i="9"/>
  <c r="Y493" i="9" s="1"/>
  <c r="X32" i="9"/>
  <c r="Y32" i="9" s="1"/>
  <c r="X48" i="9"/>
  <c r="Y48" i="9" s="1"/>
  <c r="X54" i="9"/>
  <c r="Y54" i="9" s="1"/>
  <c r="X51" i="9"/>
  <c r="Y51" i="9" s="1"/>
  <c r="X42" i="9"/>
  <c r="Y42" i="9" s="1"/>
  <c r="X101" i="9"/>
  <c r="Y101" i="9" s="1"/>
  <c r="X136" i="9"/>
  <c r="Y136" i="9" s="1"/>
  <c r="X152" i="9"/>
  <c r="Y152" i="9" s="1"/>
  <c r="X138" i="9"/>
  <c r="Y138" i="9" s="1"/>
  <c r="X154" i="9"/>
  <c r="Y154" i="9" s="1"/>
  <c r="X182" i="9"/>
  <c r="Y182" i="9" s="1"/>
  <c r="X202" i="9"/>
  <c r="Y202" i="9" s="1"/>
  <c r="X117" i="9"/>
  <c r="Y117" i="9" s="1"/>
  <c r="X192" i="9"/>
  <c r="Y192" i="9" s="1"/>
  <c r="X213" i="9"/>
  <c r="Y213" i="9" s="1"/>
  <c r="X207" i="9"/>
  <c r="Y207" i="9" s="1"/>
  <c r="X252" i="9"/>
  <c r="Y252" i="9" s="1"/>
  <c r="X247" i="9"/>
  <c r="Y247" i="9" s="1"/>
  <c r="X293" i="9"/>
  <c r="Y293" i="9" s="1"/>
  <c r="X316" i="9"/>
  <c r="Y316" i="9" s="1"/>
  <c r="X193" i="9"/>
  <c r="Y193" i="9" s="1"/>
  <c r="X225" i="9"/>
  <c r="Y225" i="9" s="1"/>
  <c r="X319" i="9"/>
  <c r="Y319" i="9" s="1"/>
  <c r="X17" i="9"/>
  <c r="Y17" i="9" s="1"/>
  <c r="X23" i="9"/>
  <c r="Y23" i="9" s="1"/>
  <c r="X38" i="9"/>
  <c r="Y38" i="9" s="1"/>
  <c r="X16" i="9"/>
  <c r="Y16" i="9" s="1"/>
  <c r="X29" i="9"/>
  <c r="Y29" i="9" s="1"/>
  <c r="X35" i="9"/>
  <c r="Y35" i="9" s="1"/>
  <c r="X50" i="9"/>
  <c r="Y50" i="9" s="1"/>
  <c r="X15" i="9"/>
  <c r="Y15" i="9" s="1"/>
  <c r="X30" i="9"/>
  <c r="Y30" i="9" s="1"/>
  <c r="X47" i="9"/>
  <c r="Y47" i="9" s="1"/>
  <c r="X74" i="9"/>
  <c r="Y74" i="9" s="1"/>
  <c r="X55" i="9"/>
  <c r="Y55" i="9" s="1"/>
  <c r="X61" i="9"/>
  <c r="Y61" i="9" s="1"/>
  <c r="X27" i="9"/>
  <c r="Y27" i="9" s="1"/>
  <c r="X60" i="9"/>
  <c r="Y60" i="9" s="1"/>
  <c r="X26" i="9"/>
  <c r="Y26" i="9" s="1"/>
  <c r="X84" i="9"/>
  <c r="Y84" i="9" s="1"/>
  <c r="X37" i="9"/>
  <c r="Y37" i="9" s="1"/>
  <c r="X86" i="9"/>
  <c r="Y86" i="9" s="1"/>
  <c r="X95" i="9"/>
  <c r="Y95" i="9" s="1"/>
  <c r="X70" i="9"/>
  <c r="Y70" i="9" s="1"/>
  <c r="X93" i="9"/>
  <c r="Y93" i="9" s="1"/>
  <c r="X107" i="9"/>
  <c r="Y107" i="9" s="1"/>
  <c r="X115" i="9"/>
  <c r="Y115" i="9" s="1"/>
  <c r="X124" i="9"/>
  <c r="Y124" i="9" s="1"/>
  <c r="X131" i="9"/>
  <c r="Y131" i="9" s="1"/>
  <c r="X140" i="9"/>
  <c r="Y140" i="9" s="1"/>
  <c r="X147" i="9"/>
  <c r="Y147" i="9" s="1"/>
  <c r="X172" i="9"/>
  <c r="Y172" i="9" s="1"/>
  <c r="X118" i="9"/>
  <c r="Y118" i="9" s="1"/>
  <c r="X134" i="9"/>
  <c r="Y134" i="9" s="1"/>
  <c r="X150" i="9"/>
  <c r="Y150" i="9" s="1"/>
  <c r="X83" i="9"/>
  <c r="Y83" i="9" s="1"/>
  <c r="X164" i="9"/>
  <c r="Y164" i="9" s="1"/>
  <c r="X180" i="9"/>
  <c r="Y180" i="9" s="1"/>
  <c r="X203" i="9"/>
  <c r="Y203" i="9" s="1"/>
  <c r="X216" i="9"/>
  <c r="Y216" i="9" s="1"/>
  <c r="X222" i="9"/>
  <c r="Y222" i="9" s="1"/>
  <c r="X237" i="9"/>
  <c r="Y237" i="9" s="1"/>
  <c r="X246" i="9"/>
  <c r="Y246" i="9" s="1"/>
  <c r="X168" i="9"/>
  <c r="Y168" i="9" s="1"/>
  <c r="X186" i="9"/>
  <c r="Y186" i="9" s="1"/>
  <c r="X201" i="9"/>
  <c r="Y201" i="9" s="1"/>
  <c r="X231" i="9"/>
  <c r="Y231" i="9" s="1"/>
  <c r="X260" i="9"/>
  <c r="Y260" i="9" s="1"/>
  <c r="X129" i="9"/>
  <c r="Y129" i="9" s="1"/>
  <c r="X145" i="9"/>
  <c r="Y145" i="9" s="1"/>
  <c r="X174" i="9"/>
  <c r="Y174" i="9" s="1"/>
  <c r="X197" i="9"/>
  <c r="Y197" i="9" s="1"/>
  <c r="X227" i="9"/>
  <c r="Y227" i="9" s="1"/>
  <c r="X240" i="9"/>
  <c r="Y240" i="9" s="1"/>
  <c r="X248" i="9"/>
  <c r="Y248" i="9" s="1"/>
  <c r="X284" i="9"/>
  <c r="Y284" i="9" s="1"/>
  <c r="X298" i="9"/>
  <c r="Y298" i="9" s="1"/>
  <c r="X314" i="9"/>
  <c r="Y314" i="9" s="1"/>
  <c r="X331" i="9"/>
  <c r="Y331" i="9" s="1"/>
  <c r="X264" i="9"/>
  <c r="Y264" i="9" s="1"/>
  <c r="X272" i="9"/>
  <c r="Y272" i="9" s="1"/>
  <c r="X288" i="9"/>
  <c r="Y288" i="9" s="1"/>
  <c r="X297" i="9"/>
  <c r="Y297" i="9" s="1"/>
  <c r="X304" i="9"/>
  <c r="Y304" i="9" s="1"/>
  <c r="X313" i="9"/>
  <c r="Y313" i="9" s="1"/>
  <c r="X320" i="9"/>
  <c r="Y320" i="9" s="1"/>
  <c r="X188" i="9"/>
  <c r="Y188" i="9" s="1"/>
  <c r="X220" i="9"/>
  <c r="Y220" i="9" s="1"/>
  <c r="X265" i="9"/>
  <c r="Y265" i="9" s="1"/>
  <c r="X273" i="9"/>
  <c r="Y273" i="9" s="1"/>
  <c r="X327" i="9"/>
  <c r="Y327" i="9" s="1"/>
  <c r="X303" i="9"/>
  <c r="Y303" i="9" s="1"/>
  <c r="X323" i="9"/>
  <c r="Y323" i="9" s="1"/>
  <c r="X347" i="9"/>
  <c r="Y347" i="9" s="1"/>
  <c r="X210" i="9"/>
  <c r="Y210" i="9" s="1"/>
  <c r="X299" i="9"/>
  <c r="Y299" i="9" s="1"/>
  <c r="X329" i="9"/>
  <c r="Y329" i="9" s="1"/>
  <c r="X358" i="9"/>
  <c r="Y358" i="9" s="1"/>
  <c r="X362" i="9"/>
  <c r="Y362" i="9" s="1"/>
  <c r="X366" i="9"/>
  <c r="Y366" i="9" s="1"/>
  <c r="X370" i="9"/>
  <c r="Y370" i="9" s="1"/>
  <c r="X374" i="9"/>
  <c r="Y374" i="9" s="1"/>
  <c r="X378" i="9"/>
  <c r="Y378" i="9" s="1"/>
  <c r="X382" i="9"/>
  <c r="Y382" i="9" s="1"/>
  <c r="X386" i="9"/>
  <c r="Y386" i="9" s="1"/>
  <c r="X390" i="9"/>
  <c r="Y390" i="9" s="1"/>
  <c r="X394" i="9"/>
  <c r="Y394" i="9" s="1"/>
  <c r="X398" i="9"/>
  <c r="Y398" i="9" s="1"/>
  <c r="X402" i="9"/>
  <c r="Y402" i="9" s="1"/>
  <c r="X406" i="9"/>
  <c r="Y406" i="9" s="1"/>
  <c r="X410" i="9"/>
  <c r="Y410" i="9" s="1"/>
  <c r="X414" i="9"/>
  <c r="Y414" i="9" s="1"/>
  <c r="X418" i="9"/>
  <c r="Y418" i="9" s="1"/>
  <c r="X422" i="9"/>
  <c r="Y422" i="9" s="1"/>
  <c r="X426" i="9"/>
  <c r="Y426" i="9" s="1"/>
  <c r="X430" i="9"/>
  <c r="Y430" i="9" s="1"/>
  <c r="X434" i="9"/>
  <c r="Y434" i="9" s="1"/>
  <c r="X438" i="9"/>
  <c r="Y438" i="9" s="1"/>
  <c r="X442" i="9"/>
  <c r="Y442" i="9" s="1"/>
  <c r="X446" i="9"/>
  <c r="Y446" i="9" s="1"/>
  <c r="X450" i="9"/>
  <c r="Y450" i="9" s="1"/>
  <c r="X492" i="9"/>
  <c r="Y492" i="9" s="1"/>
  <c r="X487" i="9"/>
  <c r="Y487" i="9" s="1"/>
  <c r="X342" i="9"/>
  <c r="Y342" i="9" s="1"/>
  <c r="X354" i="9"/>
  <c r="Y354" i="9" s="1"/>
  <c r="X368" i="9"/>
  <c r="Y368" i="9" s="1"/>
  <c r="X384" i="9"/>
  <c r="Y384" i="9" s="1"/>
  <c r="X400" i="9"/>
  <c r="Y400" i="9" s="1"/>
  <c r="X416" i="9"/>
  <c r="Y416" i="9" s="1"/>
  <c r="X432" i="9"/>
  <c r="Y432" i="9" s="1"/>
  <c r="X448" i="9"/>
  <c r="Y448" i="9" s="1"/>
  <c r="X457" i="9"/>
  <c r="Y457" i="9" s="1"/>
  <c r="X465" i="9"/>
  <c r="Y465" i="9" s="1"/>
  <c r="X340" i="9"/>
  <c r="Y340" i="9" s="1"/>
  <c r="X263" i="9"/>
  <c r="Y263" i="9" s="1"/>
  <c r="X257" i="9"/>
  <c r="Y257" i="9" s="1"/>
  <c r="X179" i="9"/>
  <c r="Y179" i="9" s="1"/>
  <c r="X171" i="9"/>
  <c r="Y171" i="9" s="1"/>
  <c r="X177" i="9"/>
  <c r="Y177" i="9" s="1"/>
  <c r="X106" i="9"/>
  <c r="Y106" i="9" s="1"/>
  <c r="X77" i="9"/>
  <c r="Y77" i="9" s="1"/>
  <c r="X351" i="9"/>
  <c r="Y351" i="9" s="1"/>
  <c r="X341" i="9"/>
  <c r="Y341" i="9" s="1"/>
  <c r="X453" i="9"/>
  <c r="Y453" i="9" s="1"/>
  <c r="X460" i="9"/>
  <c r="Y460" i="9" s="1"/>
  <c r="X474" i="9"/>
  <c r="Y474" i="9" s="1"/>
  <c r="X479" i="9"/>
  <c r="Y479" i="9" s="1"/>
  <c r="X504" i="9"/>
  <c r="Y504" i="9" s="1"/>
  <c r="X480" i="9"/>
  <c r="Y480" i="9" s="1"/>
  <c r="X259" i="9"/>
  <c r="Y259" i="9" s="1"/>
  <c r="X491" i="9"/>
  <c r="Y491" i="9" s="1"/>
  <c r="X489" i="9"/>
  <c r="Y489" i="9" s="1"/>
  <c r="X43" i="9"/>
  <c r="Y43" i="9" s="1"/>
  <c r="X25" i="9"/>
  <c r="Y25" i="9" s="1"/>
  <c r="X40" i="9"/>
  <c r="Y40" i="9" s="1"/>
  <c r="X82" i="9"/>
  <c r="Y82" i="9" s="1"/>
  <c r="X72" i="9"/>
  <c r="Y72" i="9" s="1"/>
  <c r="X62" i="9"/>
  <c r="Y62" i="9" s="1"/>
  <c r="X111" i="9"/>
  <c r="Y111" i="9" s="1"/>
  <c r="X127" i="9"/>
  <c r="Y127" i="9" s="1"/>
  <c r="X122" i="9"/>
  <c r="Y122" i="9" s="1"/>
  <c r="X102" i="9"/>
  <c r="Y102" i="9" s="1"/>
  <c r="X170" i="9"/>
  <c r="Y170" i="9" s="1"/>
  <c r="X219" i="9"/>
  <c r="Y219" i="9" s="1"/>
  <c r="X238" i="9"/>
  <c r="Y238" i="9" s="1"/>
  <c r="X196" i="9"/>
  <c r="Y196" i="9" s="1"/>
  <c r="X217" i="9"/>
  <c r="Y217" i="9" s="1"/>
  <c r="X133" i="9"/>
  <c r="Y133" i="9" s="1"/>
  <c r="X318" i="9"/>
  <c r="Y318" i="9" s="1"/>
  <c r="X255" i="9"/>
  <c r="Y255" i="9" s="1"/>
  <c r="X309" i="9"/>
  <c r="Y309" i="9" s="1"/>
  <c r="X268" i="9"/>
  <c r="Y268" i="9" s="1"/>
  <c r="X337" i="9"/>
  <c r="Y337" i="9" s="1"/>
  <c r="X315" i="9"/>
  <c r="Y315" i="9" s="1"/>
  <c r="X332" i="9"/>
  <c r="Y332" i="9" s="1"/>
  <c r="X495" i="9"/>
  <c r="Y495" i="9" s="1"/>
  <c r="X345" i="9"/>
  <c r="Y345" i="9" s="1"/>
  <c r="X372" i="9"/>
  <c r="Y372" i="9" s="1"/>
  <c r="X404" i="9"/>
  <c r="Y404" i="9" s="1"/>
  <c r="X436" i="9"/>
  <c r="Y436" i="9" s="1"/>
  <c r="X462" i="9"/>
  <c r="Y462" i="9" s="1"/>
  <c r="X283" i="9"/>
  <c r="Y283" i="9" s="1"/>
  <c r="X275" i="9"/>
  <c r="Y275" i="9" s="1"/>
  <c r="X165" i="9"/>
  <c r="Y165" i="9" s="1"/>
  <c r="X100" i="9"/>
  <c r="Y100" i="9" s="1"/>
  <c r="X67" i="9"/>
  <c r="Y67" i="9" s="1"/>
  <c r="X278" i="9"/>
  <c r="Y278" i="9" s="1"/>
  <c r="X346" i="9"/>
  <c r="Y346" i="9" s="1"/>
  <c r="X461" i="9"/>
  <c r="Y461" i="9" s="1"/>
  <c r="X468" i="9"/>
  <c r="Y468" i="9" s="1"/>
  <c r="X311" i="9"/>
  <c r="Y311" i="9" s="1"/>
  <c r="X505" i="9"/>
  <c r="Y505" i="9" s="1"/>
  <c r="X36" i="9"/>
  <c r="Y36" i="9" s="1"/>
  <c r="X46" i="9"/>
  <c r="Y46" i="9" s="1"/>
  <c r="X18" i="9"/>
  <c r="Y18" i="9" s="1"/>
  <c r="X44" i="9"/>
  <c r="Y44" i="9" s="1"/>
  <c r="X28" i="9"/>
  <c r="Y28" i="9" s="1"/>
  <c r="X41" i="9"/>
  <c r="Y41" i="9" s="1"/>
  <c r="X53" i="9"/>
  <c r="Y53" i="9" s="1"/>
  <c r="X63" i="9"/>
  <c r="Y63" i="9" s="1"/>
  <c r="X78" i="9"/>
  <c r="Y78" i="9" s="1"/>
  <c r="X56" i="9"/>
  <c r="Y56" i="9" s="1"/>
  <c r="X64" i="9"/>
  <c r="Y64" i="9" s="1"/>
  <c r="X76" i="9"/>
  <c r="Y76" i="9" s="1"/>
  <c r="X92" i="9"/>
  <c r="Y92" i="9" s="1"/>
  <c r="X49" i="9"/>
  <c r="Y49" i="9" s="1"/>
  <c r="X87" i="9"/>
  <c r="Y87" i="9" s="1"/>
  <c r="X94" i="9"/>
  <c r="Y94" i="9" s="1"/>
  <c r="X109" i="9"/>
  <c r="Y109" i="9" s="1"/>
  <c r="X85" i="9"/>
  <c r="Y85" i="9" s="1"/>
  <c r="X99" i="9"/>
  <c r="Y99" i="9" s="1"/>
  <c r="X81" i="9"/>
  <c r="Y81" i="9" s="1"/>
  <c r="X112" i="9"/>
  <c r="Y112" i="9" s="1"/>
  <c r="X116" i="9"/>
  <c r="Y116" i="9" s="1"/>
  <c r="X123" i="9"/>
  <c r="Y123" i="9" s="1"/>
  <c r="X132" i="9"/>
  <c r="Y132" i="9" s="1"/>
  <c r="X139" i="9"/>
  <c r="Y139" i="9" s="1"/>
  <c r="X148" i="9"/>
  <c r="Y148" i="9" s="1"/>
  <c r="X156" i="9"/>
  <c r="Y156" i="9" s="1"/>
  <c r="X73" i="9"/>
  <c r="Y73" i="9" s="1"/>
  <c r="X126" i="9"/>
  <c r="Y126" i="9" s="1"/>
  <c r="X142" i="9"/>
  <c r="Y142" i="9" s="1"/>
  <c r="X166" i="9"/>
  <c r="Y166" i="9" s="1"/>
  <c r="X103" i="9"/>
  <c r="Y103" i="9" s="1"/>
  <c r="X184" i="9"/>
  <c r="Y184" i="9" s="1"/>
  <c r="X190" i="9"/>
  <c r="Y190" i="9" s="1"/>
  <c r="X205" i="9"/>
  <c r="Y205" i="9" s="1"/>
  <c r="X235" i="9"/>
  <c r="Y235" i="9" s="1"/>
  <c r="X241" i="9"/>
  <c r="Y241" i="9" s="1"/>
  <c r="X254" i="9"/>
  <c r="Y254" i="9" s="1"/>
  <c r="X183" i="9"/>
  <c r="Y183" i="9" s="1"/>
  <c r="X199" i="9"/>
  <c r="Y199" i="9" s="1"/>
  <c r="X212" i="9"/>
  <c r="Y212" i="9" s="1"/>
  <c r="X218" i="9"/>
  <c r="Y218" i="9" s="1"/>
  <c r="X233" i="9"/>
  <c r="Y233" i="9" s="1"/>
  <c r="X121" i="9"/>
  <c r="Y121" i="9" s="1"/>
  <c r="X137" i="9"/>
  <c r="Y137" i="9" s="1"/>
  <c r="X153" i="9"/>
  <c r="Y153" i="9" s="1"/>
  <c r="X195" i="9"/>
  <c r="Y195" i="9" s="1"/>
  <c r="X208" i="9"/>
  <c r="Y208" i="9" s="1"/>
  <c r="X214" i="9"/>
  <c r="Y214" i="9" s="1"/>
  <c r="X229" i="9"/>
  <c r="Y229" i="9" s="1"/>
  <c r="X249" i="9"/>
  <c r="Y249" i="9" s="1"/>
  <c r="X258" i="9"/>
  <c r="Y258" i="9" s="1"/>
  <c r="X290" i="9"/>
  <c r="Y290" i="9" s="1"/>
  <c r="X306" i="9"/>
  <c r="Y306" i="9" s="1"/>
  <c r="X322" i="9"/>
  <c r="Y322" i="9" s="1"/>
  <c r="X169" i="9"/>
  <c r="Y169" i="9" s="1"/>
  <c r="X266" i="9"/>
  <c r="Y266" i="9" s="1"/>
  <c r="X274" i="9"/>
  <c r="Y274" i="9" s="1"/>
  <c r="X289" i="9"/>
  <c r="Y289" i="9" s="1"/>
  <c r="X296" i="9"/>
  <c r="Y296" i="9" s="1"/>
  <c r="X305" i="9"/>
  <c r="Y305" i="9" s="1"/>
  <c r="X312" i="9"/>
  <c r="Y312" i="9" s="1"/>
  <c r="X321" i="9"/>
  <c r="Y321" i="9" s="1"/>
  <c r="X204" i="9"/>
  <c r="Y204" i="9" s="1"/>
  <c r="X236" i="9"/>
  <c r="Y236" i="9" s="1"/>
  <c r="X343" i="9"/>
  <c r="Y343" i="9" s="1"/>
  <c r="X291" i="9"/>
  <c r="Y291" i="9" s="1"/>
  <c r="X334" i="9"/>
  <c r="Y334" i="9" s="1"/>
  <c r="X348" i="9"/>
  <c r="Y348" i="9" s="1"/>
  <c r="X276" i="9"/>
  <c r="Y276" i="9" s="1"/>
  <c r="X333" i="9"/>
  <c r="Y333" i="9" s="1"/>
  <c r="X355" i="9"/>
  <c r="Y355" i="9" s="1"/>
  <c r="X359" i="9"/>
  <c r="Y359" i="9" s="1"/>
  <c r="X363" i="9"/>
  <c r="Y363" i="9" s="1"/>
  <c r="X367" i="9"/>
  <c r="Y367" i="9" s="1"/>
  <c r="X371" i="9"/>
  <c r="Y371" i="9" s="1"/>
  <c r="X375" i="9"/>
  <c r="Y375" i="9" s="1"/>
  <c r="X379" i="9"/>
  <c r="Y379" i="9" s="1"/>
  <c r="X383" i="9"/>
  <c r="Y383" i="9" s="1"/>
  <c r="X387" i="9"/>
  <c r="Y387" i="9" s="1"/>
  <c r="X391" i="9"/>
  <c r="Y391" i="9" s="1"/>
  <c r="X395" i="9"/>
  <c r="Y395" i="9" s="1"/>
  <c r="X399" i="9"/>
  <c r="Y399" i="9" s="1"/>
  <c r="X403" i="9"/>
  <c r="Y403" i="9" s="1"/>
  <c r="X407" i="9"/>
  <c r="Y407" i="9" s="1"/>
  <c r="X411" i="9"/>
  <c r="Y411" i="9" s="1"/>
  <c r="X415" i="9"/>
  <c r="Y415" i="9" s="1"/>
  <c r="X419" i="9"/>
  <c r="Y419" i="9" s="1"/>
  <c r="X423" i="9"/>
  <c r="Y423" i="9" s="1"/>
  <c r="X427" i="9"/>
  <c r="Y427" i="9" s="1"/>
  <c r="X431" i="9"/>
  <c r="Y431" i="9" s="1"/>
  <c r="X435" i="9"/>
  <c r="Y435" i="9" s="1"/>
  <c r="X439" i="9"/>
  <c r="Y439" i="9" s="1"/>
  <c r="X443" i="9"/>
  <c r="Y443" i="9" s="1"/>
  <c r="X447" i="9"/>
  <c r="Y447" i="9" s="1"/>
  <c r="X484" i="9"/>
  <c r="Y484" i="9" s="1"/>
  <c r="X478" i="9"/>
  <c r="Y478" i="9" s="1"/>
  <c r="X285" i="9"/>
  <c r="Y285" i="9" s="1"/>
  <c r="X338" i="9"/>
  <c r="Y338" i="9" s="1"/>
  <c r="X350" i="9"/>
  <c r="Y350" i="9" s="1"/>
  <c r="X360" i="9"/>
  <c r="Y360" i="9" s="1"/>
  <c r="X376" i="9"/>
  <c r="Y376" i="9" s="1"/>
  <c r="X392" i="9"/>
  <c r="Y392" i="9" s="1"/>
  <c r="X408" i="9"/>
  <c r="Y408" i="9" s="1"/>
  <c r="X424" i="9"/>
  <c r="Y424" i="9" s="1"/>
  <c r="X440" i="9"/>
  <c r="Y440" i="9" s="1"/>
  <c r="X499" i="9"/>
  <c r="Y499" i="9" s="1"/>
  <c r="X328" i="9"/>
  <c r="Y328" i="9" s="1"/>
  <c r="X279" i="9"/>
  <c r="Y279" i="9" s="1"/>
  <c r="X157" i="9"/>
  <c r="Y157" i="9" s="1"/>
  <c r="X69" i="9"/>
  <c r="Y69" i="9" s="1"/>
  <c r="X155" i="9"/>
  <c r="Y155" i="9" s="1"/>
  <c r="X161" i="9"/>
  <c r="Y161" i="9" s="1"/>
  <c r="X75" i="9"/>
  <c r="Y75" i="9" s="1"/>
  <c r="X9" i="9"/>
  <c r="Y9" i="9" s="1"/>
  <c r="X349" i="9"/>
  <c r="Y349" i="9" s="1"/>
  <c r="X458" i="9"/>
  <c r="Y458" i="9" s="1"/>
  <c r="X463" i="9"/>
  <c r="Y463" i="9" s="1"/>
  <c r="X469" i="9"/>
  <c r="Y469" i="9" s="1"/>
  <c r="X476" i="9"/>
  <c r="Y476" i="9" s="1"/>
  <c r="X496" i="9"/>
  <c r="Y496" i="9" s="1"/>
  <c r="X470" i="9"/>
  <c r="Y470" i="9" s="1"/>
  <c r="X507" i="9"/>
  <c r="Y507" i="9" s="1"/>
  <c r="X353" i="9"/>
  <c r="Y353" i="9" s="1"/>
  <c r="X501" i="9"/>
  <c r="Y501" i="9" s="1"/>
  <c r="X33" i="9"/>
  <c r="Y33" i="9" s="1"/>
  <c r="X39" i="9"/>
  <c r="Y39" i="9" s="1"/>
  <c r="X12" i="9"/>
  <c r="Y12" i="9" s="1"/>
  <c r="X459" i="9"/>
  <c r="Y459" i="9" s="1"/>
  <c r="X467" i="9"/>
  <c r="Y467" i="9" s="1"/>
  <c r="X498" i="9"/>
  <c r="Y498" i="9" s="1"/>
  <c r="X502" i="9"/>
  <c r="Y502" i="9" s="1"/>
  <c r="X475" i="9"/>
  <c r="Y475" i="9" s="1"/>
  <c r="X482" i="9"/>
  <c r="Y482" i="9" s="1"/>
  <c r="X486" i="9"/>
  <c r="Y486" i="9" s="1"/>
  <c r="X506" i="9"/>
  <c r="Y506" i="9" s="1"/>
  <c r="X451" i="9"/>
  <c r="Y451" i="9" s="1"/>
  <c r="X490" i="9"/>
  <c r="Y490" i="9" s="1"/>
  <c r="X494" i="9"/>
  <c r="Y494" i="9" s="1"/>
  <c r="X31" i="9"/>
  <c r="Y31" i="9" s="1"/>
  <c r="X57" i="9"/>
  <c r="Y57" i="9" s="1"/>
  <c r="X88" i="9"/>
  <c r="Y88" i="9" s="1"/>
  <c r="X91" i="9"/>
  <c r="Y91" i="9" s="1"/>
  <c r="X80" i="9"/>
  <c r="Y80" i="9" s="1"/>
  <c r="X104" i="9"/>
  <c r="Y104" i="9" s="1"/>
  <c r="X120" i="9"/>
  <c r="Y120" i="9" s="1"/>
  <c r="X143" i="9"/>
  <c r="Y143" i="9" s="1"/>
  <c r="X178" i="9"/>
  <c r="Y178" i="9" s="1"/>
  <c r="X160" i="9"/>
  <c r="Y160" i="9" s="1"/>
  <c r="X175" i="9"/>
  <c r="Y175" i="9" s="1"/>
  <c r="X189" i="9"/>
  <c r="Y189" i="9" s="1"/>
  <c r="X232" i="9"/>
  <c r="Y232" i="9" s="1"/>
  <c r="X250" i="9"/>
  <c r="Y250" i="9" s="1"/>
  <c r="X149" i="9"/>
  <c r="Y149" i="9" s="1"/>
  <c r="X198" i="9"/>
  <c r="Y198" i="9" s="1"/>
  <c r="X245" i="9"/>
  <c r="Y245" i="9" s="1"/>
  <c r="X239" i="9"/>
  <c r="Y239" i="9" s="1"/>
  <c r="X302" i="9"/>
  <c r="Y302" i="9" s="1"/>
  <c r="X300" i="9"/>
  <c r="Y300" i="9" s="1"/>
  <c r="X280" i="9"/>
  <c r="Y280" i="9" s="1"/>
  <c r="X226" i="9"/>
  <c r="Y226" i="9" s="1"/>
  <c r="X352" i="9"/>
  <c r="Y352" i="9" s="1"/>
  <c r="X472" i="9"/>
  <c r="Y472" i="9" s="1"/>
  <c r="X336" i="9"/>
  <c r="Y336" i="9" s="1"/>
  <c r="X356" i="9"/>
  <c r="Y356" i="9" s="1"/>
  <c r="X388" i="9"/>
  <c r="Y388" i="9" s="1"/>
  <c r="X420" i="9"/>
  <c r="Y420" i="9" s="1"/>
  <c r="X454" i="9"/>
  <c r="Y454" i="9" s="1"/>
  <c r="X473" i="9"/>
  <c r="Y473" i="9" s="1"/>
  <c r="X173" i="9"/>
  <c r="Y173" i="9" s="1"/>
  <c r="X163" i="9"/>
  <c r="Y163" i="9" s="1"/>
  <c r="X167" i="9"/>
  <c r="Y167" i="9" s="1"/>
  <c r="X455" i="9"/>
  <c r="Y455" i="9" s="1"/>
  <c r="X503" i="9"/>
  <c r="Y503" i="9" s="1"/>
  <c r="X497" i="9"/>
  <c r="Y497" i="9" s="1"/>
  <c r="X22" i="9"/>
  <c r="Y22" i="9" s="1"/>
  <c r="X13" i="9"/>
  <c r="Y13" i="9" s="1"/>
  <c r="X19" i="9"/>
  <c r="Y19" i="9" s="1"/>
  <c r="X34" i="9"/>
  <c r="Y34" i="9" s="1"/>
  <c r="X14" i="9"/>
  <c r="Y14" i="9" s="1"/>
  <c r="X45" i="9"/>
  <c r="Y45" i="9" s="1"/>
  <c r="X24" i="9"/>
  <c r="Y24" i="9" s="1"/>
  <c r="X68" i="9"/>
  <c r="Y68" i="9" s="1"/>
  <c r="X59" i="9"/>
  <c r="Y59" i="9" s="1"/>
  <c r="X65" i="9"/>
  <c r="Y65" i="9" s="1"/>
  <c r="X11" i="9"/>
  <c r="Y11" i="9" s="1"/>
  <c r="X58" i="9"/>
  <c r="Y58" i="9" s="1"/>
  <c r="X66" i="9"/>
  <c r="Y66" i="9" s="1"/>
  <c r="X21" i="9"/>
  <c r="Y21" i="9" s="1"/>
  <c r="X71" i="9"/>
  <c r="Y71" i="9" s="1"/>
  <c r="X97" i="9"/>
  <c r="Y97" i="9" s="1"/>
  <c r="X79" i="9"/>
  <c r="Y79" i="9" s="1"/>
  <c r="X90" i="9"/>
  <c r="Y90" i="9" s="1"/>
  <c r="X113" i="9"/>
  <c r="Y113" i="9" s="1"/>
  <c r="X89" i="9"/>
  <c r="Y89" i="9" s="1"/>
  <c r="X105" i="9"/>
  <c r="Y105" i="9" s="1"/>
  <c r="X96" i="9"/>
  <c r="Y96" i="9" s="1"/>
  <c r="X119" i="9"/>
  <c r="Y119" i="9" s="1"/>
  <c r="X128" i="9"/>
  <c r="Y128" i="9" s="1"/>
  <c r="X135" i="9"/>
  <c r="Y135" i="9" s="1"/>
  <c r="X144" i="9"/>
  <c r="Y144" i="9" s="1"/>
  <c r="X151" i="9"/>
  <c r="Y151" i="9" s="1"/>
  <c r="X162" i="9"/>
  <c r="Y162" i="9" s="1"/>
  <c r="X114" i="9"/>
  <c r="Y114" i="9" s="1"/>
  <c r="X130" i="9"/>
  <c r="Y130" i="9" s="1"/>
  <c r="X146" i="9"/>
  <c r="Y146" i="9" s="1"/>
  <c r="X176" i="9"/>
  <c r="Y176" i="9" s="1"/>
  <c r="X108" i="9"/>
  <c r="Y108" i="9" s="1"/>
  <c r="X159" i="9"/>
  <c r="Y159" i="9" s="1"/>
  <c r="X187" i="9"/>
  <c r="Y187" i="9" s="1"/>
  <c r="X200" i="9"/>
  <c r="Y200" i="9" s="1"/>
  <c r="X206" i="9"/>
  <c r="Y206" i="9" s="1"/>
  <c r="X221" i="9"/>
  <c r="Y221" i="9" s="1"/>
  <c r="X242" i="9"/>
  <c r="Y242" i="9" s="1"/>
  <c r="X256" i="9"/>
  <c r="Y256" i="9" s="1"/>
  <c r="X185" i="9"/>
  <c r="Y185" i="9" s="1"/>
  <c r="X215" i="9"/>
  <c r="Y215" i="9" s="1"/>
  <c r="X228" i="9"/>
  <c r="Y228" i="9" s="1"/>
  <c r="X234" i="9"/>
  <c r="Y234" i="9" s="1"/>
  <c r="X125" i="9"/>
  <c r="Y125" i="9" s="1"/>
  <c r="X141" i="9"/>
  <c r="Y141" i="9" s="1"/>
  <c r="X158" i="9"/>
  <c r="Y158" i="9" s="1"/>
  <c r="X211" i="9"/>
  <c r="Y211" i="9" s="1"/>
  <c r="X224" i="9"/>
  <c r="Y224" i="9" s="1"/>
  <c r="X230" i="9"/>
  <c r="Y230" i="9" s="1"/>
  <c r="X253" i="9"/>
  <c r="Y253" i="9" s="1"/>
  <c r="X191" i="9"/>
  <c r="Y191" i="9" s="1"/>
  <c r="X223" i="9"/>
  <c r="Y223" i="9" s="1"/>
  <c r="X244" i="9"/>
  <c r="Y244" i="9" s="1"/>
  <c r="X277" i="9"/>
  <c r="Y277" i="9" s="1"/>
  <c r="X294" i="9"/>
  <c r="Y294" i="9" s="1"/>
  <c r="X310" i="9"/>
  <c r="Y310" i="9" s="1"/>
  <c r="X325" i="9"/>
  <c r="Y325" i="9" s="1"/>
  <c r="X243" i="9"/>
  <c r="Y243" i="9" s="1"/>
  <c r="X251" i="9"/>
  <c r="Y251" i="9" s="1"/>
  <c r="X261" i="9"/>
  <c r="Y261" i="9" s="1"/>
  <c r="X269" i="9"/>
  <c r="Y269" i="9" s="1"/>
  <c r="X281" i="9"/>
  <c r="Y281" i="9" s="1"/>
  <c r="X292" i="9"/>
  <c r="Y292" i="9" s="1"/>
  <c r="X301" i="9"/>
  <c r="Y301" i="9" s="1"/>
  <c r="X308" i="9"/>
  <c r="Y308" i="9" s="1"/>
  <c r="X317" i="9"/>
  <c r="Y317" i="9" s="1"/>
  <c r="X10" i="9"/>
  <c r="Y10" i="9" s="1"/>
  <c r="X209" i="9"/>
  <c r="Y209" i="9" s="1"/>
  <c r="X262" i="9"/>
  <c r="Y262" i="9" s="1"/>
  <c r="X270" i="9"/>
  <c r="Y270" i="9" s="1"/>
  <c r="X282" i="9"/>
  <c r="Y282" i="9" s="1"/>
  <c r="X287" i="9"/>
  <c r="Y287" i="9" s="1"/>
  <c r="X307" i="9"/>
  <c r="Y307" i="9" s="1"/>
  <c r="X339" i="9"/>
  <c r="Y339" i="9" s="1"/>
  <c r="X194" i="9"/>
  <c r="Y194" i="9" s="1"/>
  <c r="X324" i="9"/>
  <c r="Y324" i="9" s="1"/>
  <c r="X335" i="9"/>
  <c r="Y335" i="9" s="1"/>
  <c r="X357" i="9"/>
  <c r="Y357" i="9" s="1"/>
  <c r="X361" i="9"/>
  <c r="Y361" i="9" s="1"/>
  <c r="X365" i="9"/>
  <c r="Y365" i="9" s="1"/>
  <c r="X369" i="9"/>
  <c r="Y369" i="9" s="1"/>
  <c r="X373" i="9"/>
  <c r="Y373" i="9" s="1"/>
  <c r="X377" i="9"/>
  <c r="Y377" i="9" s="1"/>
  <c r="X381" i="9"/>
  <c r="Y381" i="9" s="1"/>
  <c r="X385" i="9"/>
  <c r="Y385" i="9" s="1"/>
  <c r="X389" i="9"/>
  <c r="Y389" i="9" s="1"/>
  <c r="X393" i="9"/>
  <c r="Y393" i="9" s="1"/>
  <c r="X397" i="9"/>
  <c r="Y397" i="9" s="1"/>
  <c r="X401" i="9"/>
  <c r="Y401" i="9" s="1"/>
  <c r="X405" i="9"/>
  <c r="Y405" i="9" s="1"/>
  <c r="X409" i="9"/>
  <c r="Y409" i="9" s="1"/>
  <c r="X413" i="9"/>
  <c r="Y413" i="9" s="1"/>
  <c r="X417" i="9"/>
  <c r="Y417" i="9" s="1"/>
  <c r="X421" i="9"/>
  <c r="Y421" i="9" s="1"/>
  <c r="X425" i="9"/>
  <c r="Y425" i="9" s="1"/>
  <c r="X429" i="9"/>
  <c r="Y429" i="9" s="1"/>
  <c r="X433" i="9"/>
  <c r="Y433" i="9" s="1"/>
  <c r="X437" i="9"/>
  <c r="Y437" i="9" s="1"/>
  <c r="X441" i="9"/>
  <c r="Y441" i="9" s="1"/>
  <c r="X445" i="9"/>
  <c r="Y445" i="9" s="1"/>
  <c r="X449" i="9"/>
  <c r="Y449" i="9" s="1"/>
  <c r="X488" i="9"/>
  <c r="Y488" i="9" s="1"/>
  <c r="X295" i="9"/>
  <c r="Y295" i="9" s="1"/>
  <c r="X364" i="9"/>
  <c r="Y364" i="9" s="1"/>
  <c r="X380" i="9"/>
  <c r="Y380" i="9" s="1"/>
  <c r="X396" i="9"/>
  <c r="Y396" i="9" s="1"/>
  <c r="X412" i="9"/>
  <c r="Y412" i="9" s="1"/>
  <c r="X428" i="9"/>
  <c r="Y428" i="9" s="1"/>
  <c r="X444" i="9"/>
  <c r="Y444" i="9" s="1"/>
  <c r="X456" i="9"/>
  <c r="Y456" i="9" s="1"/>
  <c r="X464" i="9"/>
  <c r="Y464" i="9" s="1"/>
  <c r="X344" i="9"/>
  <c r="Y344" i="9" s="1"/>
  <c r="X271" i="9"/>
  <c r="Y271" i="9" s="1"/>
  <c r="X267" i="9"/>
  <c r="Y267" i="9" s="1"/>
  <c r="X286" i="9"/>
  <c r="Y286" i="9" s="1"/>
  <c r="X181" i="9"/>
  <c r="Y181" i="9" s="1"/>
  <c r="X98" i="9"/>
  <c r="Y98" i="9" s="1"/>
  <c r="X110" i="9"/>
  <c r="Y110" i="9" s="1"/>
  <c r="X52" i="9"/>
  <c r="Y52" i="9" s="1"/>
  <c r="X326" i="9"/>
  <c r="Y326" i="9" s="1"/>
  <c r="X330" i="9"/>
  <c r="Y330" i="9" s="1"/>
  <c r="X452" i="9"/>
  <c r="Y452" i="9" s="1"/>
  <c r="X466" i="9"/>
  <c r="Y466" i="9" s="1"/>
  <c r="X471" i="9"/>
  <c r="Y471" i="9" s="1"/>
  <c r="X477" i="9"/>
  <c r="Y477" i="9" s="1"/>
  <c r="X500" i="9"/>
  <c r="Y500" i="9" s="1"/>
  <c r="X481" i="9"/>
  <c r="Y481" i="9" s="1"/>
  <c r="X483" i="9"/>
  <c r="Y483" i="9" s="1"/>
  <c r="X485" i="9"/>
  <c r="Y485" i="9" s="1"/>
  <c r="Q13" i="1"/>
  <c r="Q12" i="1"/>
  <c r="Q11" i="1"/>
  <c r="Z493" i="9" l="1"/>
  <c r="AA493" i="9" s="1"/>
  <c r="Z485" i="9"/>
  <c r="AA485" i="9" s="1"/>
  <c r="Z477" i="9"/>
  <c r="AA477" i="9" s="1"/>
  <c r="Z330" i="9"/>
  <c r="AA330" i="9" s="1"/>
  <c r="Z271" i="9"/>
  <c r="AA271" i="9" s="1"/>
  <c r="Z380" i="9"/>
  <c r="AA380" i="9" s="1"/>
  <c r="Z417" i="9"/>
  <c r="AA417" i="9" s="1"/>
  <c r="Z369" i="9"/>
  <c r="AA369" i="9" s="1"/>
  <c r="Z262" i="9"/>
  <c r="AA262" i="9" s="1"/>
  <c r="Z244" i="9"/>
  <c r="AA244" i="9" s="1"/>
  <c r="Z215" i="9"/>
  <c r="AA215" i="9" s="1"/>
  <c r="Z130" i="9"/>
  <c r="AA130" i="9" s="1"/>
  <c r="Z90" i="9"/>
  <c r="AA90" i="9" s="1"/>
  <c r="Z45" i="9"/>
  <c r="AA45" i="9" s="1"/>
  <c r="Z473" i="9"/>
  <c r="AA473" i="9" s="1"/>
  <c r="Z239" i="9"/>
  <c r="AA239" i="9" s="1"/>
  <c r="Z104" i="9"/>
  <c r="AA104" i="9" s="1"/>
  <c r="Z475" i="9"/>
  <c r="AA475" i="9" s="1"/>
  <c r="Z496" i="9"/>
  <c r="AA496" i="9" s="1"/>
  <c r="Z279" i="9"/>
  <c r="AA279" i="9" s="1"/>
  <c r="Z478" i="9"/>
  <c r="AA478" i="9" s="1"/>
  <c r="Z407" i="9"/>
  <c r="AA407" i="9" s="1"/>
  <c r="Z359" i="9"/>
  <c r="AA359" i="9" s="1"/>
  <c r="Z305" i="9"/>
  <c r="AA305" i="9" s="1"/>
  <c r="Z214" i="9"/>
  <c r="AA214" i="9" s="1"/>
  <c r="Z241" i="9"/>
  <c r="AA241" i="9" s="1"/>
  <c r="Z139" i="9"/>
  <c r="AA139" i="9" s="1"/>
  <c r="Z92" i="9"/>
  <c r="AA92" i="9" s="1"/>
  <c r="Z36" i="9"/>
  <c r="AA36" i="9" s="1"/>
  <c r="Z283" i="9"/>
  <c r="AA283" i="9" s="1"/>
  <c r="Z255" i="9"/>
  <c r="AA255" i="9" s="1"/>
  <c r="Z62" i="9"/>
  <c r="AA62" i="9" s="1"/>
  <c r="Z479" i="9"/>
  <c r="AA479" i="9" s="1"/>
  <c r="Z263" i="9"/>
  <c r="AA263" i="9" s="1"/>
  <c r="Z487" i="9"/>
  <c r="AA487" i="9" s="1"/>
  <c r="Z410" i="9"/>
  <c r="AA410" i="9" s="1"/>
  <c r="Z362" i="9"/>
  <c r="AA362" i="9" s="1"/>
  <c r="Z188" i="9"/>
  <c r="AA188" i="9" s="1"/>
  <c r="Z248" i="9"/>
  <c r="AA248" i="9" s="1"/>
  <c r="Z246" i="9"/>
  <c r="AA246" i="9" s="1"/>
  <c r="Z147" i="9"/>
  <c r="AA147" i="9" s="1"/>
  <c r="Z26" i="9"/>
  <c r="AA26" i="9" s="1"/>
  <c r="Z16" i="9"/>
  <c r="AA16" i="9" s="1"/>
  <c r="Z213" i="9"/>
  <c r="AA213" i="9" s="1"/>
  <c r="Z54" i="9"/>
  <c r="AA54" i="9" s="1"/>
  <c r="Z471" i="9"/>
  <c r="AA471" i="9" s="1"/>
  <c r="Z181" i="9"/>
  <c r="AA181" i="9" s="1"/>
  <c r="Z344" i="9"/>
  <c r="AA344" i="9" s="1"/>
  <c r="Z428" i="9"/>
  <c r="AA428" i="9" s="1"/>
  <c r="Z364" i="9"/>
  <c r="AA364" i="9" s="1"/>
  <c r="Z445" i="9"/>
  <c r="AA445" i="9" s="1"/>
  <c r="Z429" i="9"/>
  <c r="AA429" i="9" s="1"/>
  <c r="Z413" i="9"/>
  <c r="AA413" i="9" s="1"/>
  <c r="Z397" i="9"/>
  <c r="AA397" i="9" s="1"/>
  <c r="Z381" i="9"/>
  <c r="AA381" i="9" s="1"/>
  <c r="Z365" i="9"/>
  <c r="AA365" i="9" s="1"/>
  <c r="Z324" i="9"/>
  <c r="AA324" i="9" s="1"/>
  <c r="Z287" i="9"/>
  <c r="AA287" i="9" s="1"/>
  <c r="Z209" i="9"/>
  <c r="AA209" i="9" s="1"/>
  <c r="Z301" i="9"/>
  <c r="AA301" i="9" s="1"/>
  <c r="Z261" i="9"/>
  <c r="AA261" i="9" s="1"/>
  <c r="Z310" i="9"/>
  <c r="AA310" i="9" s="1"/>
  <c r="Z223" i="9"/>
  <c r="AA223" i="9" s="1"/>
  <c r="Z224" i="9"/>
  <c r="AA224" i="9" s="1"/>
  <c r="Z125" i="9"/>
  <c r="AA125" i="9" s="1"/>
  <c r="Z185" i="9"/>
  <c r="AA185" i="9" s="1"/>
  <c r="Z206" i="9"/>
  <c r="AA206" i="9" s="1"/>
  <c r="Z108" i="9"/>
  <c r="AA108" i="9" s="1"/>
  <c r="Z114" i="9"/>
  <c r="AA114" i="9" s="1"/>
  <c r="Z135" i="9"/>
  <c r="AA135" i="9" s="1"/>
  <c r="Z105" i="9"/>
  <c r="AA105" i="9" s="1"/>
  <c r="Z79" i="9"/>
  <c r="AA79" i="9" s="1"/>
  <c r="Z66" i="9"/>
  <c r="AA66" i="9" s="1"/>
  <c r="Z59" i="9"/>
  <c r="AA59" i="9" s="1"/>
  <c r="Z14" i="9"/>
  <c r="AA14" i="9" s="1"/>
  <c r="Z22" i="9"/>
  <c r="AA22" i="9" s="1"/>
  <c r="Z167" i="9"/>
  <c r="AA167" i="9" s="1"/>
  <c r="Z454" i="9"/>
  <c r="AA454" i="9" s="1"/>
  <c r="Z336" i="9"/>
  <c r="AA336" i="9" s="1"/>
  <c r="Z280" i="9"/>
  <c r="AA280" i="9" s="1"/>
  <c r="Z245" i="9"/>
  <c r="AA245" i="9" s="1"/>
  <c r="Z232" i="9"/>
  <c r="AA232" i="9" s="1"/>
  <c r="Z178" i="9"/>
  <c r="AA178" i="9" s="1"/>
  <c r="Z80" i="9"/>
  <c r="AA80" i="9" s="1"/>
  <c r="Z31" i="9"/>
  <c r="AA31" i="9" s="1"/>
  <c r="Z506" i="9"/>
  <c r="AA506" i="9" s="1"/>
  <c r="Z502" i="9"/>
  <c r="AA502" i="9" s="1"/>
  <c r="Z12" i="9"/>
  <c r="AA12" i="9" s="1"/>
  <c r="Z353" i="9"/>
  <c r="AA353" i="9" s="1"/>
  <c r="Z476" i="9"/>
  <c r="AA476" i="9" s="1"/>
  <c r="Z349" i="9"/>
  <c r="AA349" i="9" s="1"/>
  <c r="Z155" i="9"/>
  <c r="AA155" i="9" s="1"/>
  <c r="Z328" i="9"/>
  <c r="AA328" i="9" s="1"/>
  <c r="Z408" i="9"/>
  <c r="AA408" i="9" s="1"/>
  <c r="Z350" i="9"/>
  <c r="AA350" i="9" s="1"/>
  <c r="Z484" i="9"/>
  <c r="AA484" i="9" s="1"/>
  <c r="Z435" i="9"/>
  <c r="AA435" i="9" s="1"/>
  <c r="Z419" i="9"/>
  <c r="AA419" i="9" s="1"/>
  <c r="Z403" i="9"/>
  <c r="AA403" i="9" s="1"/>
  <c r="Z387" i="9"/>
  <c r="AA387" i="9" s="1"/>
  <c r="Z371" i="9"/>
  <c r="AA371" i="9" s="1"/>
  <c r="Z355" i="9"/>
  <c r="AA355" i="9" s="1"/>
  <c r="Z334" i="9"/>
  <c r="AA334" i="9" s="1"/>
  <c r="Z204" i="9"/>
  <c r="AA204" i="9" s="1"/>
  <c r="Z296" i="9"/>
  <c r="AA296" i="9" s="1"/>
  <c r="Z169" i="9"/>
  <c r="AA169" i="9" s="1"/>
  <c r="Z258" i="9"/>
  <c r="AA258" i="9" s="1"/>
  <c r="Z208" i="9"/>
  <c r="AA208" i="9" s="1"/>
  <c r="Z121" i="9"/>
  <c r="AA121" i="9" s="1"/>
  <c r="Z199" i="9"/>
  <c r="AA199" i="9" s="1"/>
  <c r="Z235" i="9"/>
  <c r="AA235" i="9" s="1"/>
  <c r="Z103" i="9"/>
  <c r="AA103" i="9" s="1"/>
  <c r="Z73" i="9"/>
  <c r="AA73" i="9" s="1"/>
  <c r="Z132" i="9"/>
  <c r="AA132" i="9" s="1"/>
  <c r="Z81" i="9"/>
  <c r="AA81" i="9" s="1"/>
  <c r="Z94" i="9"/>
  <c r="AA94" i="9" s="1"/>
  <c r="Z76" i="9"/>
  <c r="AA76" i="9" s="1"/>
  <c r="Z63" i="9"/>
  <c r="AA63" i="9" s="1"/>
  <c r="Z44" i="9"/>
  <c r="AA44" i="9" s="1"/>
  <c r="Z505" i="9"/>
  <c r="AA505" i="9" s="1"/>
  <c r="Z461" i="9"/>
  <c r="AA461" i="9" s="1"/>
  <c r="Z100" i="9"/>
  <c r="AA100" i="9" s="1"/>
  <c r="Z462" i="9"/>
  <c r="AA462" i="9" s="1"/>
  <c r="Z345" i="9"/>
  <c r="AA345" i="9" s="1"/>
  <c r="Z337" i="9"/>
  <c r="AA337" i="9" s="1"/>
  <c r="Z318" i="9"/>
  <c r="AA318" i="9" s="1"/>
  <c r="Z238" i="9"/>
  <c r="AA238" i="9" s="1"/>
  <c r="Z122" i="9"/>
  <c r="AA122" i="9" s="1"/>
  <c r="Z72" i="9"/>
  <c r="AA72" i="9" s="1"/>
  <c r="Z43" i="9"/>
  <c r="AA43" i="9" s="1"/>
  <c r="Z259" i="9"/>
  <c r="AA259" i="9" s="1"/>
  <c r="Z474" i="9"/>
  <c r="AA474" i="9" s="1"/>
  <c r="Z351" i="9"/>
  <c r="AA351" i="9" s="1"/>
  <c r="Z171" i="9"/>
  <c r="AA171" i="9" s="1"/>
  <c r="Z340" i="9"/>
  <c r="AA340" i="9" s="1"/>
  <c r="Z432" i="9"/>
  <c r="AA432" i="9" s="1"/>
  <c r="Z368" i="9"/>
  <c r="AA368" i="9" s="1"/>
  <c r="Z492" i="9"/>
  <c r="AA492" i="9" s="1"/>
  <c r="Z438" i="9"/>
  <c r="AA438" i="9" s="1"/>
  <c r="Z422" i="9"/>
  <c r="AA422" i="9" s="1"/>
  <c r="Z406" i="9"/>
  <c r="AA406" i="9" s="1"/>
  <c r="Z390" i="9"/>
  <c r="AA390" i="9" s="1"/>
  <c r="Z374" i="9"/>
  <c r="AA374" i="9" s="1"/>
  <c r="Z358" i="9"/>
  <c r="AA358" i="9" s="1"/>
  <c r="Z347" i="9"/>
  <c r="AA347" i="9" s="1"/>
  <c r="Z273" i="9"/>
  <c r="AA273" i="9" s="1"/>
  <c r="Z320" i="9"/>
  <c r="AA320" i="9" s="1"/>
  <c r="Z288" i="9"/>
  <c r="AA288" i="9" s="1"/>
  <c r="Z314" i="9"/>
  <c r="AA314" i="9" s="1"/>
  <c r="Z240" i="9"/>
  <c r="AA240" i="9" s="1"/>
  <c r="Z145" i="9"/>
  <c r="AA145" i="9" s="1"/>
  <c r="Z201" i="9"/>
  <c r="AA201" i="9" s="1"/>
  <c r="Z237" i="9"/>
  <c r="AA237" i="9" s="1"/>
  <c r="Z180" i="9"/>
  <c r="AA180" i="9" s="1"/>
  <c r="Z134" i="9"/>
  <c r="AA134" i="9" s="1"/>
  <c r="Z140" i="9"/>
  <c r="AA140" i="9" s="1"/>
  <c r="Z107" i="9"/>
  <c r="AA107" i="9" s="1"/>
  <c r="Z86" i="9"/>
  <c r="AA86" i="9" s="1"/>
  <c r="Z60" i="9"/>
  <c r="AA60" i="9" s="1"/>
  <c r="Z74" i="9"/>
  <c r="AA74" i="9" s="1"/>
  <c r="Z50" i="9"/>
  <c r="AA50" i="9" s="1"/>
  <c r="Z38" i="9"/>
  <c r="AA38" i="9" s="1"/>
  <c r="Z225" i="9"/>
  <c r="AA225" i="9" s="1"/>
  <c r="Z247" i="9"/>
  <c r="AA247" i="9" s="1"/>
  <c r="Z192" i="9"/>
  <c r="AA192" i="9" s="1"/>
  <c r="Z154" i="9"/>
  <c r="AA154" i="9" s="1"/>
  <c r="Z101" i="9"/>
  <c r="AA101" i="9" s="1"/>
  <c r="Z48" i="9"/>
  <c r="AA48" i="9" s="1"/>
  <c r="Z444" i="9"/>
  <c r="AA444" i="9" s="1"/>
  <c r="Z433" i="9"/>
  <c r="AA433" i="9" s="1"/>
  <c r="Z385" i="9"/>
  <c r="AA385" i="9" s="1"/>
  <c r="Z307" i="9"/>
  <c r="AA307" i="9" s="1"/>
  <c r="Z269" i="9"/>
  <c r="AA269" i="9" s="1"/>
  <c r="Z230" i="9"/>
  <c r="AA230" i="9" s="1"/>
  <c r="Z221" i="9"/>
  <c r="AA221" i="9" s="1"/>
  <c r="Z144" i="9"/>
  <c r="AA144" i="9" s="1"/>
  <c r="Z21" i="9"/>
  <c r="AA21" i="9" s="1"/>
  <c r="Z13" i="9"/>
  <c r="AA13" i="9" s="1"/>
  <c r="Z356" i="9"/>
  <c r="AA356" i="9" s="1"/>
  <c r="Z250" i="9"/>
  <c r="AA250" i="9" s="1"/>
  <c r="Z57" i="9"/>
  <c r="AA57" i="9" s="1"/>
  <c r="Z459" i="9"/>
  <c r="AA459" i="9" s="1"/>
  <c r="Z458" i="9"/>
  <c r="AA458" i="9" s="1"/>
  <c r="Z424" i="9"/>
  <c r="AA424" i="9" s="1"/>
  <c r="Z439" i="9"/>
  <c r="AA439" i="9" s="1"/>
  <c r="Z391" i="9"/>
  <c r="AA391" i="9" s="1"/>
  <c r="Z348" i="9"/>
  <c r="AA348" i="9" s="1"/>
  <c r="Z266" i="9"/>
  <c r="AA266" i="9" s="1"/>
  <c r="Z137" i="9"/>
  <c r="AA137" i="9" s="1"/>
  <c r="Z184" i="9"/>
  <c r="AA184" i="9" s="1"/>
  <c r="Z112" i="9"/>
  <c r="AA112" i="9" s="1"/>
  <c r="Z78" i="9"/>
  <c r="AA78" i="9" s="1"/>
  <c r="Z468" i="9"/>
  <c r="AA468" i="9" s="1"/>
  <c r="Z372" i="9"/>
  <c r="AA372" i="9" s="1"/>
  <c r="Z196" i="9"/>
  <c r="AA196" i="9" s="1"/>
  <c r="Z25" i="9"/>
  <c r="AA25" i="9" s="1"/>
  <c r="Z341" i="9"/>
  <c r="AA341" i="9" s="1"/>
  <c r="Z448" i="9"/>
  <c r="AA448" i="9" s="1"/>
  <c r="Z442" i="9"/>
  <c r="AA442" i="9" s="1"/>
  <c r="Z394" i="9"/>
  <c r="AA394" i="9" s="1"/>
  <c r="Z210" i="9"/>
  <c r="AA210" i="9" s="1"/>
  <c r="Z297" i="9"/>
  <c r="AA297" i="9" s="1"/>
  <c r="Z174" i="9"/>
  <c r="AA174" i="9" s="1"/>
  <c r="Z203" i="9"/>
  <c r="AA203" i="9" s="1"/>
  <c r="Z115" i="9"/>
  <c r="AA115" i="9" s="1"/>
  <c r="Z55" i="9"/>
  <c r="AA55" i="9" s="1"/>
  <c r="Z319" i="9"/>
  <c r="AA319" i="9" s="1"/>
  <c r="Z182" i="9"/>
  <c r="AA182" i="9" s="1"/>
  <c r="Z483" i="9"/>
  <c r="AA483" i="9" s="1"/>
  <c r="Z326" i="9"/>
  <c r="AA326" i="9" s="1"/>
  <c r="Z481" i="9"/>
  <c r="AA481" i="9" s="1"/>
  <c r="Z466" i="9"/>
  <c r="AA466" i="9" s="1"/>
  <c r="Z52" i="9"/>
  <c r="AA52" i="9" s="1"/>
  <c r="Z286" i="9"/>
  <c r="AA286" i="9" s="1"/>
  <c r="Z464" i="9"/>
  <c r="AA464" i="9" s="1"/>
  <c r="Z412" i="9"/>
  <c r="AA412" i="9" s="1"/>
  <c r="Z295" i="9"/>
  <c r="AA295" i="9" s="1"/>
  <c r="Z441" i="9"/>
  <c r="AA441" i="9" s="1"/>
  <c r="Z425" i="9"/>
  <c r="AA425" i="9" s="1"/>
  <c r="Z409" i="9"/>
  <c r="AA409" i="9" s="1"/>
  <c r="Z393" i="9"/>
  <c r="AA393" i="9" s="1"/>
  <c r="Z377" i="9"/>
  <c r="AA377" i="9" s="1"/>
  <c r="Z361" i="9"/>
  <c r="AA361" i="9" s="1"/>
  <c r="Z194" i="9"/>
  <c r="AA194" i="9" s="1"/>
  <c r="Z282" i="9"/>
  <c r="AA282" i="9" s="1"/>
  <c r="Z10" i="9"/>
  <c r="AA10" i="9" s="1"/>
  <c r="Z292" i="9"/>
  <c r="AA292" i="9" s="1"/>
  <c r="Z251" i="9"/>
  <c r="AA251" i="9" s="1"/>
  <c r="Z294" i="9"/>
  <c r="AA294" i="9" s="1"/>
  <c r="Z191" i="9"/>
  <c r="AA191" i="9" s="1"/>
  <c r="Z211" i="9"/>
  <c r="AA211" i="9" s="1"/>
  <c r="Z234" i="9"/>
  <c r="AA234" i="9" s="1"/>
  <c r="Z256" i="9"/>
  <c r="AA256" i="9" s="1"/>
  <c r="Z200" i="9"/>
  <c r="AA200" i="9" s="1"/>
  <c r="Z176" i="9"/>
  <c r="AA176" i="9" s="1"/>
  <c r="Z162" i="9"/>
  <c r="AA162" i="9" s="1"/>
  <c r="Z128" i="9"/>
  <c r="AA128" i="9" s="1"/>
  <c r="Z89" i="9"/>
  <c r="AA89" i="9" s="1"/>
  <c r="Z97" i="9"/>
  <c r="AA97" i="9" s="1"/>
  <c r="Z58" i="9"/>
  <c r="AA58" i="9" s="1"/>
  <c r="Z68" i="9"/>
  <c r="AA68" i="9" s="1"/>
  <c r="Z34" i="9"/>
  <c r="AA34" i="9" s="1"/>
  <c r="Z497" i="9"/>
  <c r="AA497" i="9" s="1"/>
  <c r="Z163" i="9"/>
  <c r="AA163" i="9" s="1"/>
  <c r="Z420" i="9"/>
  <c r="AA420" i="9" s="1"/>
  <c r="Z472" i="9"/>
  <c r="AA472" i="9" s="1"/>
  <c r="Z300" i="9"/>
  <c r="AA300" i="9" s="1"/>
  <c r="Z198" i="9"/>
  <c r="AA198" i="9" s="1"/>
  <c r="Z189" i="9"/>
  <c r="AA189" i="9" s="1"/>
  <c r="Z143" i="9"/>
  <c r="AA143" i="9" s="1"/>
  <c r="Z91" i="9"/>
  <c r="AA91" i="9" s="1"/>
  <c r="Z494" i="9"/>
  <c r="AA494" i="9" s="1"/>
  <c r="Z486" i="9"/>
  <c r="AA486" i="9" s="1"/>
  <c r="Z498" i="9"/>
  <c r="AA498" i="9" s="1"/>
  <c r="Z39" i="9"/>
  <c r="AA39" i="9" s="1"/>
  <c r="Z507" i="9"/>
  <c r="AA507" i="9" s="1"/>
  <c r="Z469" i="9"/>
  <c r="AA469" i="9" s="1"/>
  <c r="Z69" i="9"/>
  <c r="AA69" i="9" s="1"/>
  <c r="Z499" i="9"/>
  <c r="AA499" i="9" s="1"/>
  <c r="Z392" i="9"/>
  <c r="AA392" i="9" s="1"/>
  <c r="Z338" i="9"/>
  <c r="AA338" i="9" s="1"/>
  <c r="Z447" i="9"/>
  <c r="AA447" i="9" s="1"/>
  <c r="Z431" i="9"/>
  <c r="AA431" i="9" s="1"/>
  <c r="Z415" i="9"/>
  <c r="AA415" i="9" s="1"/>
  <c r="Z399" i="9"/>
  <c r="AA399" i="9" s="1"/>
  <c r="Z383" i="9"/>
  <c r="AA383" i="9" s="1"/>
  <c r="Z367" i="9"/>
  <c r="AA367" i="9" s="1"/>
  <c r="Z333" i="9"/>
  <c r="AA333" i="9" s="1"/>
  <c r="Z291" i="9"/>
  <c r="AA291" i="9" s="1"/>
  <c r="Z321" i="9"/>
  <c r="AA321" i="9" s="1"/>
  <c r="Z289" i="9"/>
  <c r="AA289" i="9" s="1"/>
  <c r="Z322" i="9"/>
  <c r="AA322" i="9" s="1"/>
  <c r="Z249" i="9"/>
  <c r="AA249" i="9" s="1"/>
  <c r="Z195" i="9"/>
  <c r="AA195" i="9" s="1"/>
  <c r="Z233" i="9"/>
  <c r="AA233" i="9" s="1"/>
  <c r="Z183" i="9"/>
  <c r="AA183" i="9" s="1"/>
  <c r="Z205" i="9"/>
  <c r="AA205" i="9" s="1"/>
  <c r="Z166" i="9"/>
  <c r="AA166" i="9" s="1"/>
  <c r="Z156" i="9"/>
  <c r="AA156" i="9" s="1"/>
  <c r="Z123" i="9"/>
  <c r="AA123" i="9" s="1"/>
  <c r="Z99" i="9"/>
  <c r="AA99" i="9" s="1"/>
  <c r="Z87" i="9"/>
  <c r="AA87" i="9" s="1"/>
  <c r="Z64" i="9"/>
  <c r="AA64" i="9" s="1"/>
  <c r="Z53" i="9"/>
  <c r="AA53" i="9" s="1"/>
  <c r="Z18" i="9"/>
  <c r="AA18" i="9" s="1"/>
  <c r="Z311" i="9"/>
  <c r="AA311" i="9" s="1"/>
  <c r="Z346" i="9"/>
  <c r="AA346" i="9" s="1"/>
  <c r="Z165" i="9"/>
  <c r="AA165" i="9" s="1"/>
  <c r="Z436" i="9"/>
  <c r="AA436" i="9" s="1"/>
  <c r="Z495" i="9"/>
  <c r="AA495" i="9" s="1"/>
  <c r="Z268" i="9"/>
  <c r="AA268" i="9" s="1"/>
  <c r="Z133" i="9"/>
  <c r="AA133" i="9" s="1"/>
  <c r="Z219" i="9"/>
  <c r="AA219" i="9" s="1"/>
  <c r="Z127" i="9"/>
  <c r="AA127" i="9" s="1"/>
  <c r="Z82" i="9"/>
  <c r="AA82" i="9" s="1"/>
  <c r="Z20" i="9"/>
  <c r="AA20" i="9" s="1"/>
  <c r="Z480" i="9"/>
  <c r="AA480" i="9" s="1"/>
  <c r="Z460" i="9"/>
  <c r="AA460" i="9" s="1"/>
  <c r="Z77" i="9"/>
  <c r="AA77" i="9" s="1"/>
  <c r="Z179" i="9"/>
  <c r="AA179" i="9" s="1"/>
  <c r="Z465" i="9"/>
  <c r="AA465" i="9" s="1"/>
  <c r="Z416" i="9"/>
  <c r="AA416" i="9" s="1"/>
  <c r="Z354" i="9"/>
  <c r="AA354" i="9" s="1"/>
  <c r="Z450" i="9"/>
  <c r="AA450" i="9" s="1"/>
  <c r="Z434" i="9"/>
  <c r="AA434" i="9" s="1"/>
  <c r="Z418" i="9"/>
  <c r="AA418" i="9" s="1"/>
  <c r="Z402" i="9"/>
  <c r="AA402" i="9" s="1"/>
  <c r="Z386" i="9"/>
  <c r="AA386" i="9" s="1"/>
  <c r="Z370" i="9"/>
  <c r="AA370" i="9" s="1"/>
  <c r="Z329" i="9"/>
  <c r="AA329" i="9" s="1"/>
  <c r="Z323" i="9"/>
  <c r="AA323" i="9" s="1"/>
  <c r="Z265" i="9"/>
  <c r="AA265" i="9" s="1"/>
  <c r="Z313" i="9"/>
  <c r="AA313" i="9" s="1"/>
  <c r="Z272" i="9"/>
  <c r="AA272" i="9" s="1"/>
  <c r="Z298" i="9"/>
  <c r="AA298" i="9" s="1"/>
  <c r="Z227" i="9"/>
  <c r="AA227" i="9" s="1"/>
  <c r="Z129" i="9"/>
  <c r="AA129" i="9" s="1"/>
  <c r="Z186" i="9"/>
  <c r="AA186" i="9" s="1"/>
  <c r="Z222" i="9"/>
  <c r="AA222" i="9" s="1"/>
  <c r="Z164" i="9"/>
  <c r="AA164" i="9" s="1"/>
  <c r="Z118" i="9"/>
  <c r="AA118" i="9" s="1"/>
  <c r="Z131" i="9"/>
  <c r="AA131" i="9" s="1"/>
  <c r="Z93" i="9"/>
  <c r="AA93" i="9" s="1"/>
  <c r="Z37" i="9"/>
  <c r="AA37" i="9" s="1"/>
  <c r="Z27" i="9"/>
  <c r="AA27" i="9" s="1"/>
  <c r="Z47" i="9"/>
  <c r="AA47" i="9" s="1"/>
  <c r="Z35" i="9"/>
  <c r="AA35" i="9" s="1"/>
  <c r="Z23" i="9"/>
  <c r="AA23" i="9" s="1"/>
  <c r="Z193" i="9"/>
  <c r="AA193" i="9" s="1"/>
  <c r="Z252" i="9"/>
  <c r="AA252" i="9" s="1"/>
  <c r="Z117" i="9"/>
  <c r="AA117" i="9" s="1"/>
  <c r="Z138" i="9"/>
  <c r="AA138" i="9" s="1"/>
  <c r="Z42" i="9"/>
  <c r="AA42" i="9" s="1"/>
  <c r="Z32" i="9"/>
  <c r="AA32" i="9" s="1"/>
  <c r="Z98" i="9"/>
  <c r="AA98" i="9" s="1"/>
  <c r="Z449" i="9"/>
  <c r="AA449" i="9" s="1"/>
  <c r="Z401" i="9"/>
  <c r="AA401" i="9" s="1"/>
  <c r="Z335" i="9"/>
  <c r="AA335" i="9" s="1"/>
  <c r="Z308" i="9"/>
  <c r="AA308" i="9" s="1"/>
  <c r="Z325" i="9"/>
  <c r="AA325" i="9" s="1"/>
  <c r="Z141" i="9"/>
  <c r="AA141" i="9" s="1"/>
  <c r="Z159" i="9"/>
  <c r="AA159" i="9" s="1"/>
  <c r="Z96" i="9"/>
  <c r="AA96" i="9" s="1"/>
  <c r="Z65" i="9"/>
  <c r="AA65" i="9" s="1"/>
  <c r="Z455" i="9"/>
  <c r="AA455" i="9" s="1"/>
  <c r="Z226" i="9"/>
  <c r="AA226" i="9" s="1"/>
  <c r="Z160" i="9"/>
  <c r="AA160" i="9" s="1"/>
  <c r="Z451" i="9"/>
  <c r="AA451" i="9" s="1"/>
  <c r="Z501" i="9"/>
  <c r="AA501" i="9" s="1"/>
  <c r="Z161" i="9"/>
  <c r="AA161" i="9" s="1"/>
  <c r="Z360" i="9"/>
  <c r="AA360" i="9" s="1"/>
  <c r="Z423" i="9"/>
  <c r="AA423" i="9" s="1"/>
  <c r="Z375" i="9"/>
  <c r="AA375" i="9" s="1"/>
  <c r="Z236" i="9"/>
  <c r="AA236" i="9" s="1"/>
  <c r="Z290" i="9"/>
  <c r="AA290" i="9" s="1"/>
  <c r="Z212" i="9"/>
  <c r="AA212" i="9" s="1"/>
  <c r="Z126" i="9"/>
  <c r="AA126" i="9" s="1"/>
  <c r="Z109" i="9"/>
  <c r="AA109" i="9" s="1"/>
  <c r="Z28" i="9"/>
  <c r="AA28" i="9" s="1"/>
  <c r="Z67" i="9"/>
  <c r="AA67" i="9" s="1"/>
  <c r="Z315" i="9"/>
  <c r="AA315" i="9" s="1"/>
  <c r="Z102" i="9"/>
  <c r="AA102" i="9" s="1"/>
  <c r="Z491" i="9"/>
  <c r="AA491" i="9" s="1"/>
  <c r="Z177" i="9"/>
  <c r="AA177" i="9" s="1"/>
  <c r="Z384" i="9"/>
  <c r="AA384" i="9" s="1"/>
  <c r="Z426" i="9"/>
  <c r="AA426" i="9" s="1"/>
  <c r="Z378" i="9"/>
  <c r="AA378" i="9" s="1"/>
  <c r="Z327" i="9"/>
  <c r="AA327" i="9" s="1"/>
  <c r="Z331" i="9"/>
  <c r="AA331" i="9" s="1"/>
  <c r="Z231" i="9"/>
  <c r="AA231" i="9" s="1"/>
  <c r="Z150" i="9"/>
  <c r="AA150" i="9" s="1"/>
  <c r="Z95" i="9"/>
  <c r="AA95" i="9" s="1"/>
  <c r="Z15" i="9"/>
  <c r="AA15" i="9" s="1"/>
  <c r="Z293" i="9"/>
  <c r="AA293" i="9" s="1"/>
  <c r="Z136" i="9"/>
  <c r="AA136" i="9" s="1"/>
  <c r="Z500" i="9"/>
  <c r="AA500" i="9" s="1"/>
  <c r="Z452" i="9"/>
  <c r="AA452" i="9" s="1"/>
  <c r="Z110" i="9"/>
  <c r="AA110" i="9" s="1"/>
  <c r="Z267" i="9"/>
  <c r="AA267" i="9" s="1"/>
  <c r="Z456" i="9"/>
  <c r="AA456" i="9" s="1"/>
  <c r="Z396" i="9"/>
  <c r="AA396" i="9" s="1"/>
  <c r="Z488" i="9"/>
  <c r="AA488" i="9" s="1"/>
  <c r="Z437" i="9"/>
  <c r="AA437" i="9" s="1"/>
  <c r="Z421" i="9"/>
  <c r="AA421" i="9" s="1"/>
  <c r="Z405" i="9"/>
  <c r="AA405" i="9" s="1"/>
  <c r="Z389" i="9"/>
  <c r="AA389" i="9" s="1"/>
  <c r="Z373" i="9"/>
  <c r="AA373" i="9" s="1"/>
  <c r="Z357" i="9"/>
  <c r="AA357" i="9" s="1"/>
  <c r="Z339" i="9"/>
  <c r="AA339" i="9" s="1"/>
  <c r="Z270" i="9"/>
  <c r="AA270" i="9" s="1"/>
  <c r="Z317" i="9"/>
  <c r="AA317" i="9" s="1"/>
  <c r="Z281" i="9"/>
  <c r="AA281" i="9" s="1"/>
  <c r="Z243" i="9"/>
  <c r="AA243" i="9" s="1"/>
  <c r="Z277" i="9"/>
  <c r="AA277" i="9" s="1"/>
  <c r="Z253" i="9"/>
  <c r="AA253" i="9" s="1"/>
  <c r="Z158" i="9"/>
  <c r="AA158" i="9" s="1"/>
  <c r="Z228" i="9"/>
  <c r="AA228" i="9" s="1"/>
  <c r="Z242" i="9"/>
  <c r="AA242" i="9" s="1"/>
  <c r="Z187" i="9"/>
  <c r="AA187" i="9" s="1"/>
  <c r="Z146" i="9"/>
  <c r="AA146" i="9" s="1"/>
  <c r="Z151" i="9"/>
  <c r="AA151" i="9" s="1"/>
  <c r="Z119" i="9"/>
  <c r="AA119" i="9" s="1"/>
  <c r="Z113" i="9"/>
  <c r="AA113" i="9" s="1"/>
  <c r="Z71" i="9"/>
  <c r="AA71" i="9" s="1"/>
  <c r="Z11" i="9"/>
  <c r="AA11" i="9" s="1"/>
  <c r="Z24" i="9"/>
  <c r="AA24" i="9" s="1"/>
  <c r="Z19" i="9"/>
  <c r="AA19" i="9" s="1"/>
  <c r="Z503" i="9"/>
  <c r="AA503" i="9" s="1"/>
  <c r="Z173" i="9"/>
  <c r="AA173" i="9" s="1"/>
  <c r="Z388" i="9"/>
  <c r="AA388" i="9" s="1"/>
  <c r="Z352" i="9"/>
  <c r="AA352" i="9" s="1"/>
  <c r="Z302" i="9"/>
  <c r="AA302" i="9" s="1"/>
  <c r="Z149" i="9"/>
  <c r="AA149" i="9" s="1"/>
  <c r="Z175" i="9"/>
  <c r="AA175" i="9" s="1"/>
  <c r="Z120" i="9"/>
  <c r="AA120" i="9" s="1"/>
  <c r="Z88" i="9"/>
  <c r="AA88" i="9" s="1"/>
  <c r="Z490" i="9"/>
  <c r="AA490" i="9" s="1"/>
  <c r="Z482" i="9"/>
  <c r="AA482" i="9" s="1"/>
  <c r="Z467" i="9"/>
  <c r="AA467" i="9" s="1"/>
  <c r="Z33" i="9"/>
  <c r="AA33" i="9" s="1"/>
  <c r="Z470" i="9"/>
  <c r="AA470" i="9" s="1"/>
  <c r="Z463" i="9"/>
  <c r="AA463" i="9" s="1"/>
  <c r="Z75" i="9"/>
  <c r="AA75" i="9" s="1"/>
  <c r="Z157" i="9"/>
  <c r="AA157" i="9" s="1"/>
  <c r="Z440" i="9"/>
  <c r="AA440" i="9" s="1"/>
  <c r="Z376" i="9"/>
  <c r="AA376" i="9" s="1"/>
  <c r="Z285" i="9"/>
  <c r="AA285" i="9" s="1"/>
  <c r="Z443" i="9"/>
  <c r="AA443" i="9" s="1"/>
  <c r="Z427" i="9"/>
  <c r="AA427" i="9" s="1"/>
  <c r="Z411" i="9"/>
  <c r="AA411" i="9" s="1"/>
  <c r="Z395" i="9"/>
  <c r="AA395" i="9" s="1"/>
  <c r="Z379" i="9"/>
  <c r="AA379" i="9" s="1"/>
  <c r="Z363" i="9"/>
  <c r="AA363" i="9" s="1"/>
  <c r="Z276" i="9"/>
  <c r="AA276" i="9" s="1"/>
  <c r="Z343" i="9"/>
  <c r="AA343" i="9" s="1"/>
  <c r="Z312" i="9"/>
  <c r="AA312" i="9" s="1"/>
  <c r="Z274" i="9"/>
  <c r="AA274" i="9" s="1"/>
  <c r="Z306" i="9"/>
  <c r="AA306" i="9" s="1"/>
  <c r="Z229" i="9"/>
  <c r="AA229" i="9" s="1"/>
  <c r="Z153" i="9"/>
  <c r="AA153" i="9" s="1"/>
  <c r="Z218" i="9"/>
  <c r="AA218" i="9" s="1"/>
  <c r="Z254" i="9"/>
  <c r="AA254" i="9" s="1"/>
  <c r="Z190" i="9"/>
  <c r="AA190" i="9" s="1"/>
  <c r="Z142" i="9"/>
  <c r="AA142" i="9" s="1"/>
  <c r="Z148" i="9"/>
  <c r="AA148" i="9" s="1"/>
  <c r="Z116" i="9"/>
  <c r="AA116" i="9" s="1"/>
  <c r="Z85" i="9"/>
  <c r="AA85" i="9" s="1"/>
  <c r="Z49" i="9"/>
  <c r="AA49" i="9" s="1"/>
  <c r="Z56" i="9"/>
  <c r="AA56" i="9" s="1"/>
  <c r="Z41" i="9"/>
  <c r="AA41" i="9" s="1"/>
  <c r="Z46" i="9"/>
  <c r="AA46" i="9" s="1"/>
  <c r="Z278" i="9"/>
  <c r="AA278" i="9" s="1"/>
  <c r="Z275" i="9"/>
  <c r="AA275" i="9" s="1"/>
  <c r="Z404" i="9"/>
  <c r="AA404" i="9" s="1"/>
  <c r="Z332" i="9"/>
  <c r="AA332" i="9" s="1"/>
  <c r="Z309" i="9"/>
  <c r="AA309" i="9" s="1"/>
  <c r="Z217" i="9"/>
  <c r="AA217" i="9" s="1"/>
  <c r="Z170" i="9"/>
  <c r="AA170" i="9" s="1"/>
  <c r="Z111" i="9"/>
  <c r="AA111" i="9" s="1"/>
  <c r="Z40" i="9"/>
  <c r="AA40" i="9" s="1"/>
  <c r="Z489" i="9"/>
  <c r="AA489" i="9" s="1"/>
  <c r="Z504" i="9"/>
  <c r="AA504" i="9" s="1"/>
  <c r="Z453" i="9"/>
  <c r="AA453" i="9" s="1"/>
  <c r="Z106" i="9"/>
  <c r="AA106" i="9" s="1"/>
  <c r="Z257" i="9"/>
  <c r="AA257" i="9" s="1"/>
  <c r="Z457" i="9"/>
  <c r="AA457" i="9" s="1"/>
  <c r="Z400" i="9"/>
  <c r="AA400" i="9" s="1"/>
  <c r="Z342" i="9"/>
  <c r="AA342" i="9" s="1"/>
  <c r="Z446" i="9"/>
  <c r="AA446" i="9" s="1"/>
  <c r="Z430" i="9"/>
  <c r="AA430" i="9" s="1"/>
  <c r="Z414" i="9"/>
  <c r="AA414" i="9" s="1"/>
  <c r="Z398" i="9"/>
  <c r="AA398" i="9" s="1"/>
  <c r="Z382" i="9"/>
  <c r="AA382" i="9" s="1"/>
  <c r="Z366" i="9"/>
  <c r="AA366" i="9" s="1"/>
  <c r="Z299" i="9"/>
  <c r="AA299" i="9" s="1"/>
  <c r="Z303" i="9"/>
  <c r="AA303" i="9" s="1"/>
  <c r="Z220" i="9"/>
  <c r="AA220" i="9" s="1"/>
  <c r="Z304" i="9"/>
  <c r="AA304" i="9" s="1"/>
  <c r="Z264" i="9"/>
  <c r="AA264" i="9" s="1"/>
  <c r="Z284" i="9"/>
  <c r="AA284" i="9" s="1"/>
  <c r="Z197" i="9"/>
  <c r="AA197" i="9" s="1"/>
  <c r="Z260" i="9"/>
  <c r="AA260" i="9" s="1"/>
  <c r="Z168" i="9"/>
  <c r="AA168" i="9" s="1"/>
  <c r="Z216" i="9"/>
  <c r="AA216" i="9" s="1"/>
  <c r="Z83" i="9"/>
  <c r="AA83" i="9" s="1"/>
  <c r="Z172" i="9"/>
  <c r="AA172" i="9" s="1"/>
  <c r="Z124" i="9"/>
  <c r="AA124" i="9" s="1"/>
  <c r="Z70" i="9"/>
  <c r="AA70" i="9" s="1"/>
  <c r="Z84" i="9"/>
  <c r="AA84" i="9" s="1"/>
  <c r="Z61" i="9"/>
  <c r="AA61" i="9" s="1"/>
  <c r="Z30" i="9"/>
  <c r="AA30" i="9" s="1"/>
  <c r="Z29" i="9"/>
  <c r="AA29" i="9" s="1"/>
  <c r="Z17" i="9"/>
  <c r="AA17" i="9" s="1"/>
  <c r="Z316" i="9"/>
  <c r="AA316" i="9" s="1"/>
  <c r="Z207" i="9"/>
  <c r="AA207" i="9" s="1"/>
  <c r="Z202" i="9"/>
  <c r="AA202" i="9" s="1"/>
  <c r="Z152" i="9"/>
  <c r="AA152" i="9" s="1"/>
  <c r="Z51" i="9"/>
  <c r="AA51" i="9" s="1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8" i="9"/>
  <c r="I499" i="9"/>
  <c r="I500" i="9"/>
  <c r="I501" i="9"/>
  <c r="I502" i="9"/>
  <c r="I503" i="9"/>
  <c r="I504" i="9"/>
  <c r="I505" i="9"/>
  <c r="I506" i="9"/>
  <c r="I507" i="9"/>
  <c r="I50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8" i="9"/>
  <c r="N499" i="9"/>
  <c r="N500" i="9"/>
  <c r="N501" i="9"/>
  <c r="N502" i="9"/>
  <c r="N503" i="9"/>
  <c r="N504" i="9"/>
  <c r="N505" i="9"/>
  <c r="N506" i="9"/>
  <c r="N507" i="9"/>
  <c r="N508" i="9"/>
  <c r="N17" i="9"/>
  <c r="N18" i="9"/>
  <c r="N10" i="9"/>
  <c r="N11" i="9"/>
  <c r="N12" i="9"/>
  <c r="N13" i="9"/>
  <c r="N14" i="9"/>
  <c r="N15" i="9"/>
  <c r="N16" i="9"/>
  <c r="N9" i="9" l="1"/>
  <c r="E5" i="1" l="1"/>
  <c r="L2" i="8"/>
  <c r="O2" i="8" l="1"/>
  <c r="M2" i="8" l="1"/>
  <c r="N2" i="8"/>
  <c r="AF11" i="9" l="1"/>
  <c r="AF13" i="9"/>
  <c r="AF15" i="9"/>
  <c r="AF17" i="9"/>
  <c r="AF10" i="9"/>
  <c r="AF12" i="9"/>
  <c r="AF14" i="9"/>
  <c r="AF16" i="9"/>
  <c r="AF18" i="9"/>
  <c r="AE11" i="9"/>
  <c r="AE13" i="9"/>
  <c r="I13" i="9" s="1"/>
  <c r="AE15" i="9"/>
  <c r="AE17" i="9"/>
  <c r="AE10" i="9"/>
  <c r="AE12" i="9"/>
  <c r="AE14" i="9"/>
  <c r="AE16" i="9"/>
  <c r="AE18" i="9"/>
  <c r="I18" i="9" s="1"/>
  <c r="R17" i="1"/>
  <c r="N17" i="1"/>
  <c r="I9" i="9" l="1"/>
  <c r="I15" i="9"/>
  <c r="I14" i="9"/>
  <c r="I17" i="9"/>
  <c r="I10" i="9"/>
  <c r="I16" i="9"/>
  <c r="I12" i="9"/>
  <c r="I11" i="9"/>
  <c r="H14" i="1" l="1"/>
  <c r="K14" i="1"/>
  <c r="E6" i="1"/>
  <c r="E17" i="1"/>
  <c r="N14" i="1" l="1"/>
  <c r="Q14" i="1" s="1"/>
  <c r="Z9" i="9" l="1"/>
  <c r="AA9" i="9" s="1"/>
  <c r="H21" i="1" l="1"/>
  <c r="N21" i="1"/>
  <c r="P21" i="1"/>
  <c r="R21" i="1"/>
  <c r="J21" i="1"/>
  <c r="F22" i="1"/>
  <c r="R22" i="1"/>
  <c r="H22" i="1"/>
  <c r="P22" i="1"/>
  <c r="J22" i="1"/>
  <c r="L22" i="1"/>
</calcChain>
</file>

<file path=xl/comments1.xml><?xml version="1.0" encoding="utf-8"?>
<comments xmlns="http://schemas.openxmlformats.org/spreadsheetml/2006/main">
  <authors>
    <author>j</author>
  </authors>
  <commentList>
    <comment ref="E4" authorId="0">
      <text>
        <r>
          <rPr>
            <b/>
            <sz val="11"/>
            <color indexed="81"/>
            <rFont val="ＭＳ Ｐゴシック"/>
            <family val="3"/>
            <charset val="128"/>
          </rPr>
          <t>記入</t>
        </r>
      </text>
    </comment>
    <comment ref="O5" authorId="0">
      <text>
        <r>
          <rPr>
            <b/>
            <sz val="11"/>
            <color indexed="81"/>
            <rFont val="ＭＳ Ｐゴシック"/>
            <family val="3"/>
            <charset val="128"/>
          </rPr>
          <t>1～8　を記入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1" authorId="0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</text>
    </comment>
    <comment ref="C12" authorId="0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3" authorId="0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</text>
    </comment>
  </commentList>
</comments>
</file>

<file path=xl/comments2.xml><?xml version="1.0" encoding="utf-8"?>
<comments xmlns="http://schemas.openxmlformats.org/spreadsheetml/2006/main">
  <authors>
    <author>庄司拓弥</author>
    <author>なし</author>
  </authors>
  <commentList>
    <comment ref="G6" author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小数点第2位まで入力</t>
        </r>
      </text>
    </comment>
    <comment ref="H6" author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" authorId="1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K6" author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L6" authorId="1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M6" author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</commentList>
</comments>
</file>

<file path=xl/sharedStrings.xml><?xml version="1.0" encoding="utf-8"?>
<sst xmlns="http://schemas.openxmlformats.org/spreadsheetml/2006/main" count="121" uniqueCount="100">
  <si>
    <t>一次エネルギー消費量　集計表</t>
    <phoneticPr fontId="2"/>
  </si>
  <si>
    <t>合計（①～④）</t>
    <rPh sb="0" eb="2">
      <t>ゴウケイ</t>
    </rPh>
    <phoneticPr fontId="2"/>
  </si>
  <si>
    <t>No</t>
    <phoneticPr fontId="2"/>
  </si>
  <si>
    <t>タイプ名</t>
  </si>
  <si>
    <t>【1．住戸の番号】</t>
    <rPh sb="3" eb="4">
      <t>ジュウ</t>
    </rPh>
    <rPh sb="4" eb="5">
      <t>コ</t>
    </rPh>
    <rPh sb="6" eb="8">
      <t>バンゴウ</t>
    </rPh>
    <phoneticPr fontId="2"/>
  </si>
  <si>
    <t>【2．住戸の存する階】</t>
    <rPh sb="3" eb="4">
      <t>ジュウ</t>
    </rPh>
    <rPh sb="4" eb="5">
      <t>コ</t>
    </rPh>
    <rPh sb="6" eb="7">
      <t>ゾン</t>
    </rPh>
    <rPh sb="9" eb="10">
      <t>カイ</t>
    </rPh>
    <phoneticPr fontId="2"/>
  </si>
  <si>
    <t>【3．専用部分の床面積】</t>
    <rPh sb="3" eb="5">
      <t>センヨウ</t>
    </rPh>
    <rPh sb="5" eb="7">
      <t>ブブン</t>
    </rPh>
    <rPh sb="8" eb="9">
      <t>ユカ</t>
    </rPh>
    <rPh sb="9" eb="11">
      <t>メンセキ</t>
    </rPh>
    <phoneticPr fontId="2"/>
  </si>
  <si>
    <t>【4.住戸のエネルギー消費性能】</t>
    <rPh sb="3" eb="5">
      <t>ジュウコ</t>
    </rPh>
    <rPh sb="11" eb="13">
      <t>ショウヒ</t>
    </rPh>
    <rPh sb="13" eb="15">
      <t>セイノウ</t>
    </rPh>
    <phoneticPr fontId="2"/>
  </si>
  <si>
    <t>1．外壁、窓等を通しての熱損失の防止に関する事項</t>
    <rPh sb="2" eb="4">
      <t>ガイヘキ</t>
    </rPh>
    <rPh sb="5" eb="6">
      <t>マド</t>
    </rPh>
    <rPh sb="6" eb="7">
      <t>トウ</t>
    </rPh>
    <rPh sb="8" eb="9">
      <t>トオ</t>
    </rPh>
    <rPh sb="12" eb="13">
      <t>ネツ</t>
    </rPh>
    <rPh sb="13" eb="15">
      <t>ソンシツ</t>
    </rPh>
    <rPh sb="16" eb="18">
      <t>ボウシ</t>
    </rPh>
    <rPh sb="19" eb="20">
      <t>カン</t>
    </rPh>
    <rPh sb="22" eb="24">
      <t>ジコウ</t>
    </rPh>
    <phoneticPr fontId="2"/>
  </si>
  <si>
    <t>2．一次エネルギー消費量に関する事項</t>
    <rPh sb="2" eb="4">
      <t>イチジ</t>
    </rPh>
    <rPh sb="9" eb="12">
      <t>ショウヒリョウ</t>
    </rPh>
    <rPh sb="13" eb="14">
      <t>カン</t>
    </rPh>
    <rPh sb="16" eb="18">
      <t>ジコウ</t>
    </rPh>
    <phoneticPr fontId="2"/>
  </si>
  <si>
    <t>判定</t>
    <rPh sb="0" eb="2">
      <t>ハンテイ</t>
    </rPh>
    <phoneticPr fontId="2"/>
  </si>
  <si>
    <t>BEI</t>
    <phoneticPr fontId="2"/>
  </si>
  <si>
    <t>UA</t>
  </si>
  <si>
    <t>－</t>
  </si>
  <si>
    <t>外皮基準</t>
  </si>
  <si>
    <t>地域区分</t>
  </si>
  <si>
    <t>２地域</t>
  </si>
  <si>
    <t>３地域</t>
  </si>
  <si>
    <t>４地域</t>
  </si>
  <si>
    <t>５地域</t>
  </si>
  <si>
    <t>６地域</t>
  </si>
  <si>
    <t>７地域</t>
  </si>
  <si>
    <t>８地域</t>
  </si>
  <si>
    <t>外皮平均熱貫流率</t>
  </si>
  <si>
    <t>外皮平均日射熱取得率</t>
  </si>
  <si>
    <t>ηAC</t>
    <phoneticPr fontId="2"/>
  </si>
  <si>
    <t>UA</t>
    <phoneticPr fontId="2"/>
  </si>
  <si>
    <t>ηA</t>
    <phoneticPr fontId="2"/>
  </si>
  <si>
    <t>１地域</t>
    <phoneticPr fontId="2"/>
  </si>
  <si>
    <t>基準値</t>
    <rPh sb="0" eb="3">
      <t>キジュンチ</t>
    </rPh>
    <phoneticPr fontId="2"/>
  </si>
  <si>
    <t>(その他除く）</t>
    <rPh sb="3" eb="4">
      <t>タ</t>
    </rPh>
    <rPh sb="4" eb="5">
      <t>ノゾ</t>
    </rPh>
    <phoneticPr fontId="2"/>
  </si>
  <si>
    <t>物件概要</t>
    <rPh sb="0" eb="2">
      <t>ブッケン</t>
    </rPh>
    <rPh sb="2" eb="4">
      <t>ガイヨウ</t>
    </rPh>
    <phoneticPr fontId="2"/>
  </si>
  <si>
    <t>物件名</t>
    <rPh sb="0" eb="3">
      <t>ブッケンメイ</t>
    </rPh>
    <phoneticPr fontId="2"/>
  </si>
  <si>
    <t>該当する地域の区分</t>
    <rPh sb="0" eb="2">
      <t>ガイトウ</t>
    </rPh>
    <rPh sb="4" eb="6">
      <t>チイキ</t>
    </rPh>
    <rPh sb="7" eb="9">
      <t>クブン</t>
    </rPh>
    <phoneticPr fontId="2"/>
  </si>
  <si>
    <t>戸</t>
    <rPh sb="0" eb="1">
      <t>コ</t>
    </rPh>
    <phoneticPr fontId="2"/>
  </si>
  <si>
    <t>建築物の住戸の数</t>
    <rPh sb="0" eb="3">
      <t>ケンチクブツ</t>
    </rPh>
    <rPh sb="4" eb="6">
      <t>ジュウコ</t>
    </rPh>
    <rPh sb="7" eb="8">
      <t>カズ</t>
    </rPh>
    <phoneticPr fontId="2"/>
  </si>
  <si>
    <t>BEI</t>
    <phoneticPr fontId="2"/>
  </si>
  <si>
    <t>外皮基準適合戸数</t>
    <rPh sb="0" eb="2">
      <t>ガイヒ</t>
    </rPh>
    <rPh sb="2" eb="4">
      <t>キジュン</t>
    </rPh>
    <rPh sb="4" eb="6">
      <t>テキゴウ</t>
    </rPh>
    <rPh sb="6" eb="8">
      <t>コスウ</t>
    </rPh>
    <phoneticPr fontId="2"/>
  </si>
  <si>
    <t>戸</t>
    <rPh sb="0" eb="1">
      <t>コ</t>
    </rPh>
    <phoneticPr fontId="2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</si>
  <si>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2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</si>
  <si>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2"/>
  </si>
  <si>
    <t>BEI切上前</t>
    <rPh sb="3" eb="4">
      <t>キ</t>
    </rPh>
    <rPh sb="4" eb="5">
      <t>ア</t>
    </rPh>
    <rPh sb="5" eb="6">
      <t>マエ</t>
    </rPh>
    <phoneticPr fontId="2"/>
  </si>
  <si>
    <t>BEI代表住戸複数ある場合</t>
    <rPh sb="3" eb="5">
      <t>ダイヒョウ</t>
    </rPh>
    <rPh sb="5" eb="7">
      <t>ジュウコ</t>
    </rPh>
    <rPh sb="7" eb="9">
      <t>フクスウ</t>
    </rPh>
    <rPh sb="11" eb="13">
      <t>バアイ</t>
    </rPh>
    <phoneticPr fontId="2"/>
  </si>
  <si>
    <t>UA</t>
    <phoneticPr fontId="2"/>
  </si>
  <si>
    <t>ηAC</t>
    <phoneticPr fontId="2"/>
  </si>
  <si>
    <t>床面積</t>
    <rPh sb="0" eb="3">
      <t>ユカメンセキ</t>
    </rPh>
    <phoneticPr fontId="2"/>
  </si>
  <si>
    <t>BEI最大住戸複数ある場合</t>
    <rPh sb="3" eb="5">
      <t>サイダイ</t>
    </rPh>
    <rPh sb="5" eb="7">
      <t>ジュウコ</t>
    </rPh>
    <rPh sb="7" eb="9">
      <t>フクスウ</t>
    </rPh>
    <rPh sb="11" eb="13">
      <t>バアイ</t>
    </rPh>
    <phoneticPr fontId="2"/>
  </si>
  <si>
    <t>住戸の番号</t>
    <rPh sb="0" eb="2">
      <t>ジュウコ</t>
    </rPh>
    <rPh sb="3" eb="5">
      <t>バンゴウ</t>
    </rPh>
    <phoneticPr fontId="2"/>
  </si>
  <si>
    <t>（以下参考）</t>
    <rPh sb="1" eb="3">
      <t>イカ</t>
    </rPh>
    <rPh sb="3" eb="5">
      <t>サンコウ</t>
    </rPh>
    <phoneticPr fontId="2"/>
  </si>
  <si>
    <t xml:space="preserve">←BEIが全住戸の中間に位置する住戸（建築物の住戸の数が偶数の場合はBEIの小さい（省エネ性能の良い）方）
</t>
    <phoneticPr fontId="2"/>
  </si>
  <si>
    <t>←BEIが全住戸の中で最大の住戸</t>
    <rPh sb="9" eb="10">
      <t>ナカ</t>
    </rPh>
    <rPh sb="11" eb="13">
      <t>サイダイ</t>
    </rPh>
    <rPh sb="14" eb="16">
      <t>ジュウコ</t>
    </rPh>
    <phoneticPr fontId="2"/>
  </si>
  <si>
    <t>上記住戸について、</t>
    <rPh sb="0" eb="2">
      <t>ジョウキ</t>
    </rPh>
    <rPh sb="2" eb="4">
      <t>ジュウコ</t>
    </rPh>
    <phoneticPr fontId="2"/>
  </si>
  <si>
    <t>　BEI代表住戸が複数ある場合：UAが中間値→ηACが中間値→床面積が最大値→住戸番号が小さい（一番上の行）の順に判断</t>
    <rPh sb="4" eb="6">
      <t>ダイヒョウ</t>
    </rPh>
    <rPh sb="6" eb="8">
      <t>ジュウコ</t>
    </rPh>
    <rPh sb="9" eb="11">
      <t>フクスウ</t>
    </rPh>
    <rPh sb="13" eb="15">
      <t>バアイ</t>
    </rPh>
    <rPh sb="19" eb="21">
      <t>チュウカン</t>
    </rPh>
    <rPh sb="21" eb="22">
      <t>チ</t>
    </rPh>
    <rPh sb="27" eb="30">
      <t>チュウカンチ</t>
    </rPh>
    <rPh sb="31" eb="34">
      <t>ユカメンセキ</t>
    </rPh>
    <rPh sb="35" eb="38">
      <t>サイダイチ</t>
    </rPh>
    <rPh sb="39" eb="41">
      <t>ジュウコ</t>
    </rPh>
    <rPh sb="41" eb="43">
      <t>バンゴウ</t>
    </rPh>
    <rPh sb="44" eb="45">
      <t>チイ</t>
    </rPh>
    <rPh sb="48" eb="50">
      <t>イチバン</t>
    </rPh>
    <rPh sb="50" eb="51">
      <t>ウエ</t>
    </rPh>
    <rPh sb="52" eb="53">
      <t>ギョウ</t>
    </rPh>
    <rPh sb="55" eb="56">
      <t>ジュン</t>
    </rPh>
    <rPh sb="57" eb="59">
      <t>ハンダン</t>
    </rPh>
    <phoneticPr fontId="2"/>
  </si>
  <si>
    <t>　BEI最大住戸が複数ある場合：UAが最大値→ηACが最大値→床面積が最大値→住戸番号が小さい（一番上の行）の順に判断</t>
    <rPh sb="4" eb="6">
      <t>サイダイ</t>
    </rPh>
    <rPh sb="6" eb="8">
      <t>ジュウコ</t>
    </rPh>
    <rPh sb="9" eb="11">
      <t>フクスウ</t>
    </rPh>
    <rPh sb="13" eb="15">
      <t>バアイ</t>
    </rPh>
    <rPh sb="19" eb="22">
      <t>サイダイチ</t>
    </rPh>
    <rPh sb="22" eb="23">
      <t>ナカネ</t>
    </rPh>
    <rPh sb="27" eb="30">
      <t>サイダイチ</t>
    </rPh>
    <rPh sb="31" eb="34">
      <t>ユカメンセキ</t>
    </rPh>
    <rPh sb="35" eb="38">
      <t>サイダイチ</t>
    </rPh>
    <rPh sb="39" eb="41">
      <t>ジュウコ</t>
    </rPh>
    <rPh sb="41" eb="43">
      <t>バンゴウ</t>
    </rPh>
    <rPh sb="44" eb="45">
      <t>チイ</t>
    </rPh>
    <rPh sb="48" eb="50">
      <t>イチバン</t>
    </rPh>
    <rPh sb="50" eb="51">
      <t>ウエ</t>
    </rPh>
    <rPh sb="52" eb="53">
      <t>ギョウ</t>
    </rPh>
    <rPh sb="55" eb="56">
      <t>ジュン</t>
    </rPh>
    <rPh sb="57" eb="59">
      <t>ハンダン</t>
    </rPh>
    <phoneticPr fontId="2"/>
  </si>
  <si>
    <t>【１．住戸の番号】</t>
    <rPh sb="3" eb="5">
      <t>ジュウコ</t>
    </rPh>
    <rPh sb="6" eb="8">
      <t>バンゴウ</t>
    </rPh>
    <phoneticPr fontId="2"/>
  </si>
  <si>
    <t>【２．住戸の存する階】</t>
    <rPh sb="3" eb="5">
      <t>ジュウコ</t>
    </rPh>
    <rPh sb="6" eb="7">
      <t>ゾン</t>
    </rPh>
    <rPh sb="9" eb="10">
      <t>カイ</t>
    </rPh>
    <phoneticPr fontId="2"/>
  </si>
  <si>
    <t>BEI
代表住戸</t>
    <rPh sb="4" eb="6">
      <t>ダイヒョウ</t>
    </rPh>
    <rPh sb="6" eb="8">
      <t>ジュウコ</t>
    </rPh>
    <phoneticPr fontId="2"/>
  </si>
  <si>
    <t>BEI
最大住戸</t>
    <rPh sb="4" eb="6">
      <t>サイダイ</t>
    </rPh>
    <rPh sb="6" eb="8">
      <t>ジュウコ</t>
    </rPh>
    <phoneticPr fontId="2"/>
  </si>
  <si>
    <t>[階]</t>
    <rPh sb="1" eb="2">
      <t>カイ</t>
    </rPh>
    <phoneticPr fontId="2"/>
  </si>
  <si>
    <t>[㎡]</t>
    <phoneticPr fontId="2"/>
  </si>
  <si>
    <t>[W/㎡・K]</t>
    <phoneticPr fontId="2"/>
  </si>
  <si>
    <t>[-]</t>
    <phoneticPr fontId="2"/>
  </si>
  <si>
    <t>[GJ/年]</t>
    <phoneticPr fontId="2"/>
  </si>
  <si>
    <r>
      <t>外皮平均熱貫流率
（U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 xml:space="preserve">）
</t>
    </r>
    <rPh sb="0" eb="2">
      <t>ガイヒ</t>
    </rPh>
    <rPh sb="2" eb="4">
      <t>ヘイキン</t>
    </rPh>
    <phoneticPr fontId="2"/>
  </si>
  <si>
    <r>
      <t>冷房期の平均日射熱取得率
（η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）</t>
    </r>
    <rPh sb="0" eb="2">
      <t>レイボウ</t>
    </rPh>
    <rPh sb="2" eb="3">
      <t>キ</t>
    </rPh>
    <phoneticPr fontId="2"/>
  </si>
  <si>
    <t>[W/(㎡・K)]</t>
    <phoneticPr fontId="2"/>
  </si>
  <si>
    <t>[-]</t>
    <phoneticPr fontId="2"/>
  </si>
  <si>
    <t>[GJ/年]</t>
    <phoneticPr fontId="2"/>
  </si>
  <si>
    <r>
      <t>冷房期の平均日射熱取得率
（η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）</t>
    </r>
    <phoneticPr fontId="2"/>
  </si>
  <si>
    <r>
      <t>外皮平均熱貫流率
（U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）</t>
    </r>
    <phoneticPr fontId="2"/>
  </si>
  <si>
    <t>【３．専用部分の床面積】</t>
    <rPh sb="3" eb="5">
      <t>センヨウ</t>
    </rPh>
    <rPh sb="5" eb="7">
      <t>ブブン</t>
    </rPh>
    <rPh sb="8" eb="11">
      <t>ユカメンセキ</t>
    </rPh>
    <phoneticPr fontId="2"/>
  </si>
  <si>
    <t>[㎡]</t>
    <phoneticPr fontId="2"/>
  </si>
  <si>
    <t>［階］</t>
    <rPh sb="1" eb="2">
      <t>カイ</t>
    </rPh>
    <phoneticPr fontId="2"/>
  </si>
  <si>
    <t>[GJ/年]</t>
    <phoneticPr fontId="2"/>
  </si>
  <si>
    <t>[GJ/年]</t>
    <phoneticPr fontId="2"/>
  </si>
  <si>
    <t>[GJ/年]</t>
    <phoneticPr fontId="2"/>
  </si>
  <si>
    <t>設計一次エネルギー消費量
（その他除く）</t>
    <rPh sb="16" eb="17">
      <t>タ</t>
    </rPh>
    <rPh sb="17" eb="18">
      <t>ノゾ</t>
    </rPh>
    <phoneticPr fontId="2"/>
  </si>
  <si>
    <t>基準一次エネルギー消費量
（その他除く）</t>
    <rPh sb="16" eb="17">
      <t>タ</t>
    </rPh>
    <rPh sb="17" eb="18">
      <t>ノゾ</t>
    </rPh>
    <phoneticPr fontId="2"/>
  </si>
  <si>
    <r>
      <t>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＝</t>
    </r>
    <phoneticPr fontId="2"/>
  </si>
  <si>
    <r>
      <t>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＝</t>
    </r>
    <phoneticPr fontId="2"/>
  </si>
  <si>
    <t>①</t>
    <phoneticPr fontId="2"/>
  </si>
  <si>
    <t>住戸部分合計</t>
    <rPh sb="0" eb="1">
      <t>ジュウ</t>
    </rPh>
    <rPh sb="1" eb="2">
      <t>コ</t>
    </rPh>
    <rPh sb="2" eb="4">
      <t>ブブン</t>
    </rPh>
    <rPh sb="4" eb="6">
      <t>ゴウケイ</t>
    </rPh>
    <phoneticPr fontId="2"/>
  </si>
  <si>
    <t>②</t>
    <phoneticPr fontId="2"/>
  </si>
  <si>
    <t>③</t>
    <phoneticPr fontId="2"/>
  </si>
  <si>
    <t>④</t>
    <phoneticPr fontId="2"/>
  </si>
  <si>
    <t>共用部（ゲストルーム等）</t>
  </si>
  <si>
    <t>共用部（ゲストルーム等）</t>
    <phoneticPr fontId="2"/>
  </si>
  <si>
    <t>共用部</t>
  </si>
  <si>
    <t>共用部</t>
    <phoneticPr fontId="2"/>
  </si>
  <si>
    <t>共用部＋非住宅部分</t>
    <phoneticPr fontId="2"/>
  </si>
  <si>
    <t>非住宅部分</t>
  </si>
  <si>
    <t>非住宅部分</t>
    <phoneticPr fontId="2"/>
  </si>
  <si>
    <t>（自由記述欄）</t>
    <rPh sb="1" eb="3">
      <t>ジユウ</t>
    </rPh>
    <rPh sb="3" eb="5">
      <t>キジュツ</t>
    </rPh>
    <rPh sb="5" eb="6">
      <t>ラン</t>
    </rPh>
    <phoneticPr fontId="2"/>
  </si>
  <si>
    <t>選択欄</t>
    <phoneticPr fontId="2"/>
  </si>
  <si>
    <t>②～④は一次エネルギー消費量計算書に応じて適宜タイトルを選択⇒</t>
    <rPh sb="4" eb="6">
      <t>イチジ</t>
    </rPh>
    <rPh sb="11" eb="14">
      <t>ショウヒリョウ</t>
    </rPh>
    <rPh sb="14" eb="16">
      <t>ケイサン</t>
    </rPh>
    <rPh sb="16" eb="17">
      <t>ショ</t>
    </rPh>
    <rPh sb="18" eb="19">
      <t>オウ</t>
    </rPh>
    <rPh sb="21" eb="23">
      <t>テキギ</t>
    </rPh>
    <rPh sb="28" eb="30">
      <t>センタク</t>
    </rPh>
    <phoneticPr fontId="2"/>
  </si>
  <si>
    <t>住戸に関する事項（届出書／認定申請書様式）別紙1　【集計】</t>
    <rPh sb="0" eb="1">
      <t>ジュウ</t>
    </rPh>
    <rPh sb="1" eb="2">
      <t>コ</t>
    </rPh>
    <rPh sb="3" eb="4">
      <t>カン</t>
    </rPh>
    <rPh sb="6" eb="8">
      <t>ジコウ</t>
    </rPh>
    <rPh sb="9" eb="12">
      <t>トドケデショ</t>
    </rPh>
    <rPh sb="13" eb="15">
      <t>ニンテイ</t>
    </rPh>
    <rPh sb="15" eb="18">
      <t>シンセイショ</t>
    </rPh>
    <rPh sb="18" eb="20">
      <t>ヨウシキ</t>
    </rPh>
    <rPh sb="21" eb="23">
      <t>ベッシ</t>
    </rPh>
    <rPh sb="26" eb="28">
      <t>シュウケイ</t>
    </rPh>
    <phoneticPr fontId="2"/>
  </si>
  <si>
    <t>住戸に関する事項（届出書／認定申請書様式）別紙2　【住戸一覧】</t>
    <rPh sb="0" eb="1">
      <t>ジュウ</t>
    </rPh>
    <rPh sb="1" eb="2">
      <t>コ</t>
    </rPh>
    <rPh sb="3" eb="4">
      <t>カン</t>
    </rPh>
    <rPh sb="6" eb="8">
      <t>ジコウ</t>
    </rPh>
    <rPh sb="9" eb="12">
      <t>トドケデショ</t>
    </rPh>
    <rPh sb="13" eb="15">
      <t>ニンテイ</t>
    </rPh>
    <rPh sb="15" eb="18">
      <t>シンセイショ</t>
    </rPh>
    <rPh sb="18" eb="20">
      <t>ヨウシキ</t>
    </rPh>
    <rPh sb="21" eb="23">
      <t>ベッシ</t>
    </rPh>
    <rPh sb="26" eb="28">
      <t>ジュウコ</t>
    </rPh>
    <rPh sb="28" eb="30">
      <t>イチラン</t>
    </rPh>
    <phoneticPr fontId="2"/>
  </si>
  <si>
    <t>※行の削除は行わず、印刷範囲で調整してください。</t>
    <rPh sb="1" eb="2">
      <t>ギョウ</t>
    </rPh>
    <rPh sb="3" eb="5">
      <t>サクジョ</t>
    </rPh>
    <rPh sb="6" eb="7">
      <t>オコナ</t>
    </rPh>
    <rPh sb="10" eb="12">
      <t>インサツ</t>
    </rPh>
    <rPh sb="12" eb="14">
      <t>ハンイ</t>
    </rPh>
    <rPh sb="15" eb="17">
      <t>チョウセイ</t>
    </rPh>
    <phoneticPr fontId="2"/>
  </si>
  <si>
    <r>
      <t>※U</t>
    </r>
    <r>
      <rPr>
        <vertAlign val="subscript"/>
        <sz val="10"/>
        <color theme="1"/>
        <rFont val="ＭＳ 明朝"/>
        <family val="1"/>
        <charset val="128"/>
      </rPr>
      <t>A</t>
    </r>
    <r>
      <rPr>
        <sz val="10"/>
        <color theme="1"/>
        <rFont val="ＭＳ 明朝"/>
        <family val="1"/>
        <charset val="128"/>
      </rPr>
      <t>、η</t>
    </r>
    <r>
      <rPr>
        <vertAlign val="subscript"/>
        <sz val="10"/>
        <color theme="1"/>
        <rFont val="ＭＳ 明朝"/>
        <family val="1"/>
        <charset val="128"/>
      </rPr>
      <t>AC</t>
    </r>
    <r>
      <rPr>
        <sz val="10"/>
        <color theme="1"/>
        <rFont val="ＭＳ 明朝"/>
        <family val="1"/>
        <charset val="128"/>
      </rPr>
      <t>、BEIの最大値は赤字で強調表示されます。</t>
    </r>
    <phoneticPr fontId="2"/>
  </si>
  <si>
    <t>①住宅部分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</si>
</sst>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0.0_ "/>
    <numFmt numFmtId="177" formatCode="0.00_ "/>
    <numFmt numFmtId="178" formatCode="#,##0.00_ "/>
    <numFmt numFmtId="179" formatCode="0.00_);[Red]\(0.00\)"/>
    <numFmt numFmtId="180" formatCode="0.000"/>
    <numFmt numFmtId="181" formatCode="0.0_);[Red]\(0.0\)"/>
    <numFmt numFmtId="182" formatCode="0.0"/>
    <numFmt numFmtId="183" formatCode="#,##0.0_ "/>
  </numFmts>
  <fonts count="26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vertAlign val="subscript"/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vertAlign val="subscript"/>
      <sz val="1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9" fontId="1" fillId="0" borderId="0" xfId="0" applyNumberFormat="1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27" xfId="0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78" fontId="1" fillId="0" borderId="0" xfId="0" applyNumberFormat="1" applyFont="1" applyFill="1" applyBorder="1" applyAlignment="1" applyProtection="1">
      <alignment vertical="center"/>
      <protection locked="0"/>
    </xf>
    <xf numFmtId="178" fontId="1" fillId="2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179" fontId="7" fillId="0" borderId="0" xfId="0" applyNumberFormat="1" applyFont="1" applyFill="1">
      <alignment vertical="center"/>
    </xf>
    <xf numFmtId="0" fontId="7" fillId="0" borderId="0" xfId="0" applyFont="1" applyFill="1" applyBorder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27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82" fontId="7" fillId="0" borderId="0" xfId="0" applyNumberFormat="1" applyFont="1" applyFill="1" applyBorder="1" applyAlignment="1">
      <alignment horizontal="center" vertical="center" wrapText="1"/>
    </xf>
    <xf numFmtId="180" fontId="1" fillId="0" borderId="27" xfId="0" applyNumberFormat="1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/>
    </xf>
    <xf numFmtId="0" fontId="7" fillId="2" borderId="0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176" fontId="11" fillId="2" borderId="23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 applyProtection="1">
      <alignment horizontal="right" vertical="center"/>
      <protection locked="0"/>
    </xf>
    <xf numFmtId="177" fontId="9" fillId="3" borderId="6" xfId="0" applyNumberFormat="1" applyFont="1" applyFill="1" applyBorder="1" applyAlignment="1" applyProtection="1">
      <alignment vertical="center"/>
      <protection locked="0"/>
    </xf>
    <xf numFmtId="178" fontId="9" fillId="3" borderId="16" xfId="0" applyNumberFormat="1" applyFont="1" applyFill="1" applyBorder="1" applyAlignment="1" applyProtection="1">
      <alignment horizontal="right" vertical="center"/>
      <protection locked="0"/>
    </xf>
    <xf numFmtId="181" fontId="9" fillId="3" borderId="24" xfId="0" applyNumberFormat="1" applyFont="1" applyFill="1" applyBorder="1" applyAlignment="1" applyProtection="1">
      <alignment horizontal="right" vertical="center"/>
      <protection locked="0"/>
    </xf>
    <xf numFmtId="0" fontId="9" fillId="0" borderId="5" xfId="0" applyFont="1" applyFill="1" applyBorder="1" applyAlignment="1" applyProtection="1">
      <alignment horizontal="center" vertical="center"/>
    </xf>
    <xf numFmtId="181" fontId="9" fillId="3" borderId="16" xfId="0" applyNumberFormat="1" applyFont="1" applyFill="1" applyBorder="1" applyAlignment="1" applyProtection="1">
      <alignment horizontal="right" vertical="center"/>
      <protection locked="0"/>
    </xf>
    <xf numFmtId="181" fontId="9" fillId="3" borderId="20" xfId="0" applyNumberFormat="1" applyFont="1" applyFill="1" applyBorder="1" applyAlignment="1" applyProtection="1">
      <alignment horizontal="right" vertical="center"/>
      <protection locked="0"/>
    </xf>
    <xf numFmtId="2" fontId="9" fillId="0" borderId="5" xfId="0" applyNumberFormat="1" applyFont="1" applyFill="1" applyBorder="1" applyAlignment="1" applyProtection="1">
      <alignment horizontal="center" vertical="center"/>
    </xf>
    <xf numFmtId="0" fontId="9" fillId="3" borderId="6" xfId="0" applyFont="1" applyFill="1" applyBorder="1" applyProtection="1">
      <alignment vertical="center"/>
      <protection locked="0"/>
    </xf>
    <xf numFmtId="0" fontId="7" fillId="2" borderId="1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7" fillId="2" borderId="38" xfId="0" applyFont="1" applyFill="1" applyBorder="1" applyAlignment="1">
      <alignment horizontal="center" vertical="center" shrinkToFit="1"/>
    </xf>
    <xf numFmtId="0" fontId="7" fillId="2" borderId="37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/>
    </xf>
    <xf numFmtId="0" fontId="7" fillId="0" borderId="14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14" fillId="0" borderId="10" xfId="0" applyFont="1" applyFill="1" applyBorder="1">
      <alignment vertical="center"/>
    </xf>
    <xf numFmtId="0" fontId="8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 wrapText="1"/>
    </xf>
    <xf numFmtId="0" fontId="7" fillId="2" borderId="35" xfId="0" applyFont="1" applyFill="1" applyBorder="1" applyAlignment="1">
      <alignment vertical="center" wrapText="1"/>
    </xf>
    <xf numFmtId="178" fontId="7" fillId="0" borderId="6" xfId="0" applyNumberFormat="1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left" vertical="center"/>
      <protection locked="0"/>
    </xf>
    <xf numFmtId="178" fontId="7" fillId="2" borderId="6" xfId="0" applyNumberFormat="1" applyFont="1" applyFill="1" applyBorder="1" applyAlignment="1" applyProtection="1">
      <alignment horizontal="left" vertical="center"/>
      <protection locked="0"/>
    </xf>
    <xf numFmtId="2" fontId="7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vertical="center"/>
    </xf>
    <xf numFmtId="2" fontId="9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Alignment="1" applyProtection="1">
      <alignment horizontal="left" vertical="center" wrapText="1"/>
      <protection locked="0"/>
    </xf>
    <xf numFmtId="2" fontId="7" fillId="0" borderId="9" xfId="0" applyNumberFormat="1" applyFont="1" applyFill="1" applyBorder="1" applyAlignment="1">
      <alignment horizontal="center" vertical="center" textRotation="255"/>
    </xf>
    <xf numFmtId="2" fontId="7" fillId="0" borderId="12" xfId="0" applyNumberFormat="1" applyFont="1" applyFill="1" applyBorder="1" applyAlignment="1">
      <alignment horizontal="center" vertical="center" textRotation="255"/>
    </xf>
    <xf numFmtId="2" fontId="7" fillId="0" borderId="3" xfId="0" applyNumberFormat="1" applyFont="1" applyFill="1" applyBorder="1" applyAlignment="1">
      <alignment horizontal="center" vertical="center" textRotation="255"/>
    </xf>
    <xf numFmtId="2" fontId="15" fillId="0" borderId="35" xfId="0" applyNumberFormat="1" applyFont="1" applyFill="1" applyBorder="1" applyAlignment="1" applyProtection="1">
      <alignment horizontal="center" vertical="center" wrapText="1"/>
    </xf>
    <xf numFmtId="2" fontId="15" fillId="0" borderId="28" xfId="0" applyNumberFormat="1" applyFont="1" applyFill="1" applyBorder="1" applyAlignment="1" applyProtection="1">
      <alignment horizontal="center" vertical="center" wrapText="1"/>
    </xf>
    <xf numFmtId="2" fontId="15" fillId="0" borderId="29" xfId="0" applyNumberFormat="1" applyFont="1" applyFill="1" applyBorder="1" applyAlignment="1" applyProtection="1">
      <alignment horizontal="center" vertical="center" wrapText="1"/>
    </xf>
    <xf numFmtId="183" fontId="14" fillId="3" borderId="35" xfId="0" applyNumberFormat="1" applyFont="1" applyFill="1" applyBorder="1" applyAlignment="1" applyProtection="1">
      <alignment horizontal="right" vertical="center"/>
      <protection locked="0"/>
    </xf>
    <xf numFmtId="183" fontId="14" fillId="3" borderId="28" xfId="0" applyNumberFormat="1" applyFont="1" applyFill="1" applyBorder="1" applyAlignment="1" applyProtection="1">
      <alignment horizontal="right" vertical="center"/>
      <protection locked="0"/>
    </xf>
    <xf numFmtId="183" fontId="14" fillId="3" borderId="29" xfId="0" applyNumberFormat="1" applyFont="1" applyFill="1" applyBorder="1" applyAlignment="1" applyProtection="1">
      <alignment horizontal="right" vertical="center"/>
      <protection locked="0"/>
    </xf>
    <xf numFmtId="183" fontId="14" fillId="3" borderId="34" xfId="0" applyNumberFormat="1" applyFont="1" applyFill="1" applyBorder="1" applyAlignment="1" applyProtection="1">
      <alignment horizontal="right" vertical="center"/>
      <protection locked="0"/>
    </xf>
    <xf numFmtId="183" fontId="14" fillId="3" borderId="30" xfId="0" applyNumberFormat="1" applyFont="1" applyFill="1" applyBorder="1" applyAlignment="1" applyProtection="1">
      <alignment horizontal="right" vertical="center"/>
      <protection locked="0"/>
    </xf>
    <xf numFmtId="183" fontId="14" fillId="3" borderId="32" xfId="0" applyNumberFormat="1" applyFont="1" applyFill="1" applyBorder="1" applyAlignment="1" applyProtection="1">
      <alignment horizontal="right" vertical="center"/>
      <protection locked="0"/>
    </xf>
    <xf numFmtId="0" fontId="24" fillId="6" borderId="7" xfId="0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/>
    </xf>
    <xf numFmtId="183" fontId="14" fillId="0" borderId="36" xfId="0" applyNumberFormat="1" applyFont="1" applyFill="1" applyBorder="1" applyAlignment="1" applyProtection="1">
      <alignment horizontal="right" vertical="center"/>
    </xf>
    <xf numFmtId="183" fontId="14" fillId="0" borderId="31" xfId="0" applyNumberFormat="1" applyFont="1" applyFill="1" applyBorder="1" applyAlignment="1" applyProtection="1">
      <alignment horizontal="right" vertical="center"/>
    </xf>
    <xf numFmtId="183" fontId="14" fillId="0" borderId="33" xfId="0" applyNumberFormat="1" applyFont="1" applyFill="1" applyBorder="1" applyAlignment="1" applyProtection="1">
      <alignment horizontal="right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30" xfId="0" applyFont="1" applyFill="1" applyBorder="1" applyAlignment="1" applyProtection="1">
      <alignment horizontal="left" vertical="center" wrapText="1"/>
      <protection locked="0"/>
    </xf>
    <xf numFmtId="0" fontId="7" fillId="2" borderId="32" xfId="0" applyFont="1" applyFill="1" applyBorder="1" applyAlignment="1" applyProtection="1">
      <alignment horizontal="left" vertical="center" wrapText="1"/>
      <protection locked="0"/>
    </xf>
    <xf numFmtId="0" fontId="14" fillId="0" borderId="42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17" fillId="2" borderId="7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183" fontId="18" fillId="0" borderId="7" xfId="0" applyNumberFormat="1" applyFont="1" applyFill="1" applyBorder="1" applyAlignment="1">
      <alignment horizontal="right" vertical="center"/>
    </xf>
    <xf numFmtId="183" fontId="18" fillId="0" borderId="4" xfId="0" applyNumberFormat="1" applyFont="1" applyFill="1" applyBorder="1" applyAlignment="1">
      <alignment horizontal="right" vertical="center"/>
    </xf>
    <xf numFmtId="183" fontId="18" fillId="0" borderId="5" xfId="0" applyNumberFormat="1" applyFont="1" applyFill="1" applyBorder="1" applyAlignment="1">
      <alignment horizontal="right" vertical="center"/>
    </xf>
    <xf numFmtId="183" fontId="18" fillId="0" borderId="15" xfId="0" applyNumberFormat="1" applyFont="1" applyFill="1" applyBorder="1" applyAlignment="1">
      <alignment horizontal="right" vertical="center"/>
    </xf>
    <xf numFmtId="183" fontId="18" fillId="0" borderId="1" xfId="0" applyNumberFormat="1" applyFont="1" applyFill="1" applyBorder="1" applyAlignment="1">
      <alignment horizontal="right" vertical="center"/>
    </xf>
    <xf numFmtId="183" fontId="18" fillId="0" borderId="2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183" fontId="14" fillId="0" borderId="34" xfId="0" applyNumberFormat="1" applyFont="1" applyFill="1" applyBorder="1" applyAlignment="1" applyProtection="1">
      <alignment horizontal="right" vertical="center"/>
    </xf>
    <xf numFmtId="183" fontId="14" fillId="0" borderId="30" xfId="0" applyNumberFormat="1" applyFont="1" applyFill="1" applyBorder="1" applyAlignment="1" applyProtection="1">
      <alignment horizontal="right" vertical="center"/>
    </xf>
    <xf numFmtId="183" fontId="14" fillId="0" borderId="32" xfId="0" applyNumberFormat="1" applyFont="1" applyFill="1" applyBorder="1" applyAlignment="1" applyProtection="1">
      <alignment horizontal="right"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4" borderId="5" xfId="0" applyNumberFormat="1" applyFont="1" applyFill="1" applyBorder="1" applyAlignment="1">
      <alignment horizontal="center" vertical="center"/>
    </xf>
    <xf numFmtId="0" fontId="14" fillId="4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right" vertical="center"/>
    </xf>
    <xf numFmtId="182" fontId="14" fillId="5" borderId="41" xfId="0" applyNumberFormat="1" applyFont="1" applyFill="1" applyBorder="1" applyAlignment="1">
      <alignment horizontal="center" vertical="center" wrapText="1"/>
    </xf>
    <xf numFmtId="182" fontId="14" fillId="5" borderId="16" xfId="0" applyNumberFormat="1" applyFont="1" applyFill="1" applyBorder="1" applyAlignment="1">
      <alignment horizontal="center" vertical="center" wrapText="1"/>
    </xf>
    <xf numFmtId="182" fontId="14" fillId="0" borderId="42" xfId="0" applyNumberFormat="1" applyFont="1" applyFill="1" applyBorder="1" applyAlignment="1">
      <alignment horizontal="center" vertical="center" wrapText="1"/>
    </xf>
    <xf numFmtId="182" fontId="14" fillId="0" borderId="2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2" fontId="14" fillId="0" borderId="42" xfId="0" applyNumberFormat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2" fontId="15" fillId="0" borderId="34" xfId="0" applyNumberFormat="1" applyFont="1" applyFill="1" applyBorder="1" applyAlignment="1" applyProtection="1">
      <alignment horizontal="center" vertical="center" wrapText="1"/>
    </xf>
    <xf numFmtId="2" fontId="15" fillId="0" borderId="30" xfId="0" applyNumberFormat="1" applyFont="1" applyFill="1" applyBorder="1" applyAlignment="1" applyProtection="1">
      <alignment horizontal="center" vertical="center" wrapText="1"/>
    </xf>
    <xf numFmtId="2" fontId="15" fillId="0" borderId="32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vertical="top" wrapText="1"/>
    </xf>
    <xf numFmtId="0" fontId="24" fillId="6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2" fontId="14" fillId="0" borderId="24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83" fontId="14" fillId="0" borderId="7" xfId="0" applyNumberFormat="1" applyFont="1" applyFill="1" applyBorder="1" applyAlignment="1">
      <alignment horizontal="right" vertical="center"/>
    </xf>
    <xf numFmtId="183" fontId="14" fillId="0" borderId="4" xfId="0" applyNumberFormat="1" applyFont="1" applyFill="1" applyBorder="1" applyAlignment="1">
      <alignment horizontal="right" vertical="center"/>
    </xf>
    <xf numFmtId="183" fontId="14" fillId="0" borderId="5" xfId="0" applyNumberFormat="1" applyFont="1" applyFill="1" applyBorder="1" applyAlignment="1">
      <alignment horizontal="right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2" fontId="14" fillId="5" borderId="41" xfId="0" applyNumberFormat="1" applyFont="1" applyFill="1" applyBorder="1" applyAlignment="1">
      <alignment horizontal="center" vertical="center" wrapText="1"/>
    </xf>
    <xf numFmtId="2" fontId="14" fillId="5" borderId="16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</cellXfs>
  <cellStyles count="3">
    <cellStyle name="通貨 2" xfId="2"/>
    <cellStyle name="標準" xfId="0" builtinId="0"/>
    <cellStyle name="標準 2" xfId="1"/>
  </cellStyles>
  <dxfs count="3"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CC"/>
      <color rgb="FF0000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163286</xdr:colOff>
      <xdr:row>10</xdr:row>
      <xdr:rowOff>0</xdr:rowOff>
    </xdr:from>
    <xdr:to>
      <xdr:col>20</xdr:col>
      <xdr:colOff>381000</xdr:colOff>
      <xdr:row>12</xdr:row>
      <xdr:rowOff>653143</xdr:rowOff>
    </xdr:to>
    <xdr:sp macro="" textlink="">
      <xdr:nvSpPr>
        <xdr:cNvPr id="5" name="右中かっこ 4"/>
        <xdr:cNvSpPr/>
      </xdr:nvSpPr>
      <xdr:spPr>
        <a:xfrm>
          <a:off x="9348107" y="4980214"/>
          <a:ext cx="217714" cy="204107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107193</xdr:colOff>
      <xdr:row>0</xdr:row>
      <xdr:rowOff>105230</xdr:rowOff>
    </xdr:from>
    <xdr:to>
      <xdr:col>22</xdr:col>
      <xdr:colOff>447372</xdr:colOff>
      <xdr:row>1</xdr:row>
      <xdr:rowOff>215599</xdr:rowOff>
    </xdr:to>
    <xdr:sp macro="" textlink="">
      <xdr:nvSpPr>
        <xdr:cNvPr id="2" name="正方形/長方形 1"/>
        <xdr:cNvSpPr/>
      </xdr:nvSpPr>
      <xdr:spPr>
        <a:xfrm>
          <a:off x="9527418" y="105230"/>
          <a:ext cx="1540329" cy="453269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この色のセルに記入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159808</xdr:colOff>
      <xdr:row>0</xdr:row>
      <xdr:rowOff>122767</xdr:rowOff>
    </xdr:from>
    <xdr:to>
      <xdr:col>32</xdr:col>
      <xdr:colOff>931333</xdr:colOff>
      <xdr:row>1</xdr:row>
      <xdr:rowOff>234194</xdr:rowOff>
    </xdr:to>
    <xdr:sp macro="" textlink="">
      <xdr:nvSpPr>
        <xdr:cNvPr id="2" name="正方形/長方形 1"/>
        <xdr:cNvSpPr/>
      </xdr:nvSpPr>
      <xdr:spPr>
        <a:xfrm>
          <a:off x="9346141" y="122767"/>
          <a:ext cx="1470025" cy="450094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この色のセルに記入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mon2\22_&#25216;&#34899;&#32207;&#25324;&#37096;\100&#25991;&#26360;&#31649;&#29702;\&#12456;&#12467;&#12509;&#12452;&#12531;&#12488;\HP&#20303;-059\HP&#20303;-059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要領"/>
      <sheetName val="省エネ　設計内容説明書 "/>
      <sheetName val="省エネ　設計内容説明書  (記入例)"/>
      <sheetName val="MAST"/>
    </sheetNames>
    <sheetDataSet>
      <sheetData sheetId="0"/>
      <sheetData sheetId="1"/>
      <sheetData sheetId="2"/>
      <sheetData sheetId="3">
        <row r="4">
          <cell r="D4" t="str">
            <v>不問</v>
          </cell>
        </row>
        <row r="5">
          <cell r="D5" t="str">
            <v>該当箇所なし</v>
          </cell>
        </row>
        <row r="6">
          <cell r="D6" t="str">
            <v>吹き込み用グラスウール　（施工密度13K）</v>
          </cell>
        </row>
        <row r="7">
          <cell r="D7" t="str">
            <v>吹き込み用グラスウール　（施工密度18K）</v>
          </cell>
        </row>
        <row r="8">
          <cell r="D8" t="str">
            <v>A級インシュレーションボード　（9mm）</v>
          </cell>
        </row>
        <row r="9">
          <cell r="D9" t="str">
            <v>A種硬質ウレタンフォーム保温板1種</v>
          </cell>
        </row>
        <row r="10">
          <cell r="D10" t="str">
            <v>A種硬質ウレタンフォーム保温版2種1号</v>
          </cell>
        </row>
        <row r="11">
          <cell r="D11" t="str">
            <v>A種硬質ウレタンフォーム保温版2種2号</v>
          </cell>
        </row>
        <row r="12">
          <cell r="D12" t="str">
            <v>A種硬質ウレタンフォーム保温版2種3号</v>
          </cell>
        </row>
        <row r="13">
          <cell r="D13" t="str">
            <v>A種硬質ウレタンフォーム保温版2種4号</v>
          </cell>
        </row>
        <row r="14">
          <cell r="D14" t="str">
            <v>A種ビーズ法ポリスチレンフォーム保温板特号</v>
          </cell>
        </row>
        <row r="15">
          <cell r="D15" t="str">
            <v>A種ビーズ法ポリスチレンフォーム保温板1号</v>
          </cell>
          <cell r="I15" t="str">
            <v>真北±30度の方位</v>
          </cell>
        </row>
        <row r="16">
          <cell r="D16" t="str">
            <v>A種ビーズ法ポリスチレンフォーム保温板2号</v>
          </cell>
          <cell r="I16" t="str">
            <v>上記以外の方位</v>
          </cell>
        </row>
        <row r="17">
          <cell r="D17" t="str">
            <v>A種ビーズ法ポリスチレンフォーム保温板3号</v>
          </cell>
          <cell r="I17" t="str">
            <v>全方位</v>
          </cell>
        </row>
        <row r="18">
          <cell r="D18" t="str">
            <v>A種ビーズ法ポリスチレンフォーム保温板4号</v>
          </cell>
        </row>
        <row r="19">
          <cell r="D19" t="str">
            <v>A種押出法ポリスチレンフォーム保温板1種</v>
          </cell>
        </row>
        <row r="20">
          <cell r="D20" t="str">
            <v>A種押出法ポリスチレンフォーム保温板2種</v>
          </cell>
        </row>
        <row r="21">
          <cell r="D21" t="str">
            <v>A種押出法ポリスチレンフォーム保温板3種</v>
          </cell>
          <cell r="I21" t="str">
            <v>真北±30度の方位</v>
          </cell>
        </row>
        <row r="22">
          <cell r="D22" t="str">
            <v>A種フェノールフォーム保温板1種1号</v>
          </cell>
          <cell r="I22" t="str">
            <v>上記以外の方位</v>
          </cell>
        </row>
        <row r="23">
          <cell r="D23" t="str">
            <v>A種フェノールフォーム保温板1種2号</v>
          </cell>
          <cell r="I23" t="str">
            <v>全方位</v>
          </cell>
        </row>
        <row r="24">
          <cell r="D24" t="str">
            <v>A種フェノールフォーム保温板2種1号</v>
          </cell>
          <cell r="I24" t="str">
            <v>真南±45度の方位</v>
          </cell>
        </row>
        <row r="25">
          <cell r="D25" t="str">
            <v>A種フェノールフォーム保温板2種2号</v>
          </cell>
        </row>
        <row r="26">
          <cell r="D26" t="str">
            <v>A種フェノールフォーム保温板2種3号</v>
          </cell>
        </row>
        <row r="27">
          <cell r="D27" t="str">
            <v>A種フェノールフォーム保温板3種1号</v>
          </cell>
        </row>
        <row r="28">
          <cell r="D28" t="str">
            <v>A種フェノールフォーム保温板3種2号</v>
          </cell>
          <cell r="I28" t="str">
            <v>ﾚｰｽｶｰﾃﾝ</v>
          </cell>
        </row>
        <row r="29">
          <cell r="D29" t="str">
            <v>A種ポリエチレンフォーム保温板1種1号</v>
          </cell>
          <cell r="I29" t="str">
            <v>内ﾌﾞﾗｲﾝﾄﾞ</v>
          </cell>
        </row>
        <row r="30">
          <cell r="D30" t="str">
            <v>A種ポリエチレンフォーム保温板1種2号</v>
          </cell>
          <cell r="I30" t="str">
            <v>紙障子</v>
          </cell>
        </row>
        <row r="31">
          <cell r="B31" t="str">
            <v>窓</v>
          </cell>
          <cell r="D31" t="str">
            <v>A種ポリエチレンフォーム保温板2種</v>
          </cell>
          <cell r="I31" t="str">
            <v>外ﾌﾞﾗｲﾝﾄﾞ</v>
          </cell>
        </row>
        <row r="32">
          <cell r="B32" t="str">
            <v>引き戸</v>
          </cell>
          <cell r="D32" t="str">
            <v>A種ポリエチレンフォーム保温板3種</v>
          </cell>
          <cell r="I32" t="str">
            <v>庇</v>
          </cell>
        </row>
        <row r="33">
          <cell r="B33" t="str">
            <v>框ドア</v>
          </cell>
          <cell r="D33" t="str">
            <v>建築物断熱用吹付け硬質ウレタンフォームA種1</v>
          </cell>
          <cell r="I33" t="str">
            <v>軒等</v>
          </cell>
        </row>
        <row r="34">
          <cell r="B34" t="str">
            <v>ドア</v>
          </cell>
          <cell r="D34" t="str">
            <v>建築物断熱用吹付け硬質ウレタンフォームA種2</v>
          </cell>
          <cell r="I34" t="str">
            <v>なし</v>
          </cell>
        </row>
        <row r="35">
          <cell r="D35" t="str">
            <v>建築物断熱用吹付け硬質ウレタンフォームA種3</v>
          </cell>
        </row>
        <row r="36">
          <cell r="D36" t="str">
            <v>高性能グラスウール断熱材　16K相当</v>
          </cell>
        </row>
        <row r="37">
          <cell r="D37" t="str">
            <v>高性能グラスウール断熱材　24K相当</v>
          </cell>
        </row>
        <row r="38">
          <cell r="B38" t="str">
            <v>1.51以下</v>
          </cell>
          <cell r="D38" t="str">
            <v>高性能グラスウール断熱材　32K相当</v>
          </cell>
        </row>
        <row r="39">
          <cell r="B39" t="str">
            <v>1.91以下</v>
          </cell>
          <cell r="D39" t="str">
            <v>高性能グラスウール断熱材　40K相当</v>
          </cell>
        </row>
        <row r="40">
          <cell r="B40" t="str">
            <v>2.08以下</v>
          </cell>
          <cell r="D40" t="str">
            <v>高性能グラスウール断熱材　48K相当</v>
          </cell>
        </row>
        <row r="41">
          <cell r="B41" t="str">
            <v>2.30以下</v>
          </cell>
          <cell r="D41" t="str">
            <v>シージングボード　（9mm）</v>
          </cell>
        </row>
        <row r="42">
          <cell r="B42" t="str">
            <v>2.91以下</v>
          </cell>
          <cell r="D42" t="str">
            <v>住宅用グラスウール断熱材　10K 相当</v>
          </cell>
        </row>
        <row r="43">
          <cell r="B43" t="str">
            <v>3.01以下</v>
          </cell>
          <cell r="D43" t="str">
            <v>住宅用グラスウール断熱材　16K相当</v>
          </cell>
        </row>
        <row r="44">
          <cell r="B44" t="str">
            <v>3.36以下</v>
          </cell>
          <cell r="D44" t="str">
            <v>住宅用グラスウール断熱材　20K相当</v>
          </cell>
        </row>
        <row r="45">
          <cell r="B45" t="str">
            <v>4.00以下</v>
          </cell>
          <cell r="D45" t="str">
            <v>住宅用グラスウール断熱材　24K相当</v>
          </cell>
        </row>
        <row r="46">
          <cell r="B46" t="str">
            <v>-</v>
          </cell>
          <cell r="D46" t="str">
            <v>住宅用グラスウール断熱材　32K相当</v>
          </cell>
        </row>
        <row r="47">
          <cell r="D47" t="str">
            <v>住宅用ロックウール断熱材（マット）</v>
          </cell>
        </row>
        <row r="48">
          <cell r="D48" t="str">
            <v>タタミボード　（15mm）</v>
          </cell>
        </row>
        <row r="49">
          <cell r="D49" t="str">
            <v>吹き込み用ロックウール断熱材　25K</v>
          </cell>
        </row>
        <row r="50">
          <cell r="B50" t="str">
            <v>Ⅰ地域</v>
          </cell>
          <cell r="D50" t="str">
            <v>吹込用グラスウール断熱材　30K</v>
          </cell>
        </row>
        <row r="51">
          <cell r="B51" t="str">
            <v>Ⅱ地域</v>
          </cell>
          <cell r="D51" t="str">
            <v>吹込用グラスウール断熱材　35K</v>
          </cell>
        </row>
        <row r="52">
          <cell r="B52" t="str">
            <v>Ⅲ地域</v>
          </cell>
          <cell r="D52" t="str">
            <v>吹込用セルローズファイバー　25K</v>
          </cell>
        </row>
        <row r="53">
          <cell r="B53" t="str">
            <v>Ⅳ地域</v>
          </cell>
          <cell r="D53" t="str">
            <v>吹込用セルローズファイバー　45K</v>
          </cell>
        </row>
        <row r="54">
          <cell r="B54" t="str">
            <v>Ⅴ地域</v>
          </cell>
          <cell r="D54" t="str">
            <v>吹込用セルローズファイバー　55K</v>
          </cell>
        </row>
        <row r="55">
          <cell r="B55" t="str">
            <v>Ⅵ地域</v>
          </cell>
          <cell r="D55" t="str">
            <v>吹込用ロックウール断熱材　65K相当</v>
          </cell>
        </row>
        <row r="56">
          <cell r="D56" t="str">
            <v>ロックウール断熱材（フェルト）</v>
          </cell>
        </row>
        <row r="57">
          <cell r="D57" t="str">
            <v>ロックウール断熱材（ボード）</v>
          </cell>
        </row>
        <row r="59">
          <cell r="B59" t="str">
            <v>2.33以下</v>
          </cell>
        </row>
        <row r="60">
          <cell r="B60" t="str">
            <v>3.49以下</v>
          </cell>
        </row>
        <row r="61">
          <cell r="B61" t="str">
            <v>4.65以下</v>
          </cell>
        </row>
        <row r="62">
          <cell r="B62" t="str">
            <v>6.51以下</v>
          </cell>
        </row>
        <row r="63">
          <cell r="B63" t="str">
            <v>-</v>
          </cell>
        </row>
        <row r="67">
          <cell r="B67" t="str">
            <v>不問</v>
          </cell>
        </row>
        <row r="68">
          <cell r="B68" t="str">
            <v>0.40以下</v>
          </cell>
        </row>
        <row r="69">
          <cell r="B69" t="str">
            <v>0.45以下</v>
          </cell>
        </row>
        <row r="70">
          <cell r="B70" t="str">
            <v>0.52以下</v>
          </cell>
        </row>
        <row r="71">
          <cell r="B71" t="str">
            <v>0.55以下</v>
          </cell>
        </row>
        <row r="72">
          <cell r="B72" t="str">
            <v>0.60以下</v>
          </cell>
        </row>
        <row r="76">
          <cell r="B76" t="str">
            <v>0.43以下</v>
          </cell>
        </row>
        <row r="77">
          <cell r="B77" t="str">
            <v>0.49以下</v>
          </cell>
        </row>
        <row r="78">
          <cell r="B78" t="str">
            <v>0.57以下</v>
          </cell>
        </row>
        <row r="79">
          <cell r="B79" t="str">
            <v>0.60以下</v>
          </cell>
        </row>
        <row r="80">
          <cell r="B80" t="str">
            <v>0.66以下</v>
          </cell>
        </row>
        <row r="81">
          <cell r="B81" t="str">
            <v>0.70以下</v>
          </cell>
        </row>
        <row r="82">
          <cell r="B82" t="str">
            <v>0.66未満</v>
          </cell>
        </row>
        <row r="83">
          <cell r="B8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C000"/>
  </sheetPr>
  <dimension ref="B1:AD25"/>
  <sheetViews>
    <sheetView showGridLines="0" tabSelected="1" view="pageBreakPreview" zoomScale="85" zoomScaleNormal="100" zoomScaleSheetLayoutView="85" workbookViewId="0">
      <selection activeCell="E4" sqref="E4:S4"/>
    </sheetView>
  </sheetViews>
  <sheetFormatPr defaultColWidth="8.875" defaultRowHeight="14.25" customHeight="1"/>
  <cols>
    <col min="1" max="1" width="2.5" style="1" customWidth="1"/>
    <col min="2" max="2" width="2.75" style="1" customWidth="1"/>
    <col min="3" max="4" width="10.25" style="1" customWidth="1"/>
    <col min="5" max="9" width="6.375" style="1" customWidth="1"/>
    <col min="10" max="10" width="6.375" style="6" customWidth="1"/>
    <col min="11" max="19" width="6.375" style="1" customWidth="1"/>
    <col min="20" max="20" width="2.25" style="1" customWidth="1"/>
    <col min="21" max="21" width="6.875" style="1" customWidth="1"/>
    <col min="22" max="23" width="8.875" style="1"/>
    <col min="24" max="24" width="3.75" style="13" customWidth="1"/>
    <col min="25" max="25" width="28.875" style="13" customWidth="1"/>
    <col min="26" max="16384" width="8.875" style="1"/>
  </cols>
  <sheetData>
    <row r="1" spans="2:30" ht="27" customHeight="1">
      <c r="B1" s="175" t="s">
        <v>95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</row>
    <row r="2" spans="2:30" ht="27" customHeight="1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2:30" ht="50.25" customHeight="1">
      <c r="B3" s="181" t="s">
        <v>31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</row>
    <row r="4" spans="2:30" ht="50.25" customHeight="1">
      <c r="B4" s="182" t="s">
        <v>32</v>
      </c>
      <c r="C4" s="183"/>
      <c r="D4" s="184"/>
      <c r="E4" s="185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7"/>
    </row>
    <row r="5" spans="2:30" ht="50.25" customHeight="1">
      <c r="B5" s="182" t="s">
        <v>35</v>
      </c>
      <c r="C5" s="183"/>
      <c r="D5" s="184"/>
      <c r="E5" s="188" t="str">
        <f>IF(COUNT('別紙2　【住戸一覧】'!$Q$9:$Q$508)=0,"",COUNT('別紙2　【住戸一覧】'!$Q$9:$Q$508))</f>
        <v/>
      </c>
      <c r="F5" s="138"/>
      <c r="G5" s="138"/>
      <c r="H5" s="138"/>
      <c r="I5" s="189" t="s">
        <v>34</v>
      </c>
      <c r="J5" s="190"/>
      <c r="K5" s="192" t="s">
        <v>33</v>
      </c>
      <c r="L5" s="193"/>
      <c r="M5" s="193"/>
      <c r="N5" s="194"/>
      <c r="O5" s="185"/>
      <c r="P5" s="186"/>
      <c r="Q5" s="186"/>
      <c r="R5" s="186"/>
      <c r="S5" s="187"/>
    </row>
    <row r="6" spans="2:30" ht="27" customHeight="1">
      <c r="B6" s="15"/>
      <c r="C6" s="15"/>
      <c r="D6" s="15"/>
      <c r="E6" s="180" t="str">
        <f>IF($E$5="","",IF($E$5=COUNT('別紙2　【住戸一覧】'!$D$9:$D$508),"","↑「第四面（別紙）各戸」に入力した数と一致していません"))</f>
        <v/>
      </c>
      <c r="F6" s="180"/>
      <c r="G6" s="180"/>
      <c r="H6" s="180"/>
      <c r="I6" s="180"/>
      <c r="J6" s="180"/>
      <c r="K6" s="16"/>
      <c r="L6" s="16"/>
      <c r="M6" s="18"/>
      <c r="N6" s="18"/>
      <c r="O6" s="18"/>
      <c r="P6" s="18"/>
      <c r="Q6" s="18"/>
      <c r="R6" s="18"/>
      <c r="S6" s="18"/>
    </row>
    <row r="7" spans="2:30" ht="50.25" customHeight="1">
      <c r="B7" s="105" t="s">
        <v>0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30" s="57" customFormat="1" ht="53.25" customHeight="1">
      <c r="B8" s="123"/>
      <c r="C8" s="124"/>
      <c r="D8" s="125"/>
      <c r="E8" s="111" t="s">
        <v>39</v>
      </c>
      <c r="F8" s="112"/>
      <c r="G8" s="113"/>
      <c r="H8" s="111" t="s">
        <v>40</v>
      </c>
      <c r="I8" s="112"/>
      <c r="J8" s="113"/>
      <c r="K8" s="111" t="s">
        <v>76</v>
      </c>
      <c r="L8" s="112"/>
      <c r="M8" s="113"/>
      <c r="N8" s="111" t="s">
        <v>77</v>
      </c>
      <c r="O8" s="112"/>
      <c r="P8" s="113"/>
      <c r="Q8" s="111" t="s">
        <v>11</v>
      </c>
      <c r="R8" s="112"/>
      <c r="S8" s="176"/>
      <c r="T8" s="58"/>
      <c r="V8" s="68"/>
      <c r="W8" s="68"/>
      <c r="X8" s="69"/>
      <c r="Y8" s="59"/>
      <c r="Z8" s="60"/>
      <c r="AA8" s="58"/>
      <c r="AB8" s="60"/>
      <c r="AC8" s="60"/>
    </row>
    <row r="9" spans="2:30" ht="18" customHeight="1">
      <c r="B9" s="52"/>
      <c r="C9" s="53"/>
      <c r="D9" s="54"/>
      <c r="E9" s="114" t="s">
        <v>73</v>
      </c>
      <c r="F9" s="115"/>
      <c r="G9" s="116"/>
      <c r="H9" s="114" t="s">
        <v>74</v>
      </c>
      <c r="I9" s="115"/>
      <c r="J9" s="116"/>
      <c r="K9" s="114" t="s">
        <v>75</v>
      </c>
      <c r="L9" s="115"/>
      <c r="M9" s="116"/>
      <c r="N9" s="114" t="s">
        <v>67</v>
      </c>
      <c r="O9" s="115"/>
      <c r="P9" s="116"/>
      <c r="Q9" s="55"/>
      <c r="R9" s="56"/>
      <c r="S9" s="54"/>
      <c r="T9" s="2"/>
      <c r="V9" s="70"/>
      <c r="W9" s="70"/>
      <c r="X9" s="71"/>
      <c r="Y9" s="78"/>
      <c r="Z9" s="10"/>
      <c r="AA9" s="2"/>
      <c r="AB9" s="10"/>
      <c r="AC9" s="10"/>
    </row>
    <row r="10" spans="2:30" ht="48" customHeight="1">
      <c r="B10" s="74" t="s">
        <v>80</v>
      </c>
      <c r="C10" s="117" t="s">
        <v>81</v>
      </c>
      <c r="D10" s="118"/>
      <c r="E10" s="108" t="str">
        <f>IF($E$5="","",SUM('別紙2　【住戸一覧】'!J$9:J$508))</f>
        <v/>
      </c>
      <c r="F10" s="109"/>
      <c r="G10" s="110"/>
      <c r="H10" s="139" t="str">
        <f>IF($E$5="","",SUM('別紙2　【住戸一覧】'!K$9:K$508))</f>
        <v/>
      </c>
      <c r="I10" s="140"/>
      <c r="J10" s="141"/>
      <c r="K10" s="108" t="str">
        <f>IF($E$5="","",SUM('別紙2　【住戸一覧】'!L$9:L$508))</f>
        <v/>
      </c>
      <c r="L10" s="109"/>
      <c r="M10" s="110"/>
      <c r="N10" s="108" t="str">
        <f>IF($E$5="","",SUM('別紙2　【住戸一覧】'!M$9:M$508))</f>
        <v/>
      </c>
      <c r="O10" s="109"/>
      <c r="P10" s="110"/>
      <c r="Q10" s="177" t="str">
        <f>IF($N10="","",ROUNDUP($K10/$N10,2))</f>
        <v/>
      </c>
      <c r="R10" s="178"/>
      <c r="S10" s="179"/>
      <c r="T10" s="2"/>
      <c r="V10" s="72"/>
      <c r="W10" s="73"/>
      <c r="X10" s="93" t="s">
        <v>93</v>
      </c>
      <c r="Y10" s="81" t="s">
        <v>86</v>
      </c>
      <c r="Z10" s="18"/>
      <c r="AA10" s="2"/>
      <c r="AB10" s="11"/>
      <c r="AC10" s="11"/>
      <c r="AD10" s="5"/>
    </row>
    <row r="11" spans="2:30" ht="48" customHeight="1">
      <c r="B11" s="75" t="s">
        <v>82</v>
      </c>
      <c r="C11" s="119" t="s">
        <v>85</v>
      </c>
      <c r="D11" s="120"/>
      <c r="E11" s="102"/>
      <c r="F11" s="103"/>
      <c r="G11" s="104"/>
      <c r="H11" s="102"/>
      <c r="I11" s="103"/>
      <c r="J11" s="104"/>
      <c r="K11" s="103"/>
      <c r="L11" s="103"/>
      <c r="M11" s="104"/>
      <c r="N11" s="102"/>
      <c r="O11" s="103"/>
      <c r="P11" s="104"/>
      <c r="Q11" s="177" t="str">
        <f>IF($N11="","",ROUNDUP($K11/$N11,2))</f>
        <v/>
      </c>
      <c r="R11" s="178"/>
      <c r="S11" s="179"/>
      <c r="V11" s="91" t="s">
        <v>94</v>
      </c>
      <c r="W11" s="92"/>
      <c r="X11" s="94"/>
      <c r="Y11" s="77" t="s">
        <v>88</v>
      </c>
      <c r="Z11" s="18"/>
      <c r="AA11" s="2"/>
      <c r="AB11" s="11"/>
      <c r="AC11" s="11"/>
      <c r="AD11" s="5"/>
    </row>
    <row r="12" spans="2:30" ht="48" customHeight="1">
      <c r="B12" s="75" t="s">
        <v>83</v>
      </c>
      <c r="C12" s="119" t="s">
        <v>87</v>
      </c>
      <c r="D12" s="120"/>
      <c r="E12" s="102"/>
      <c r="F12" s="103"/>
      <c r="G12" s="104"/>
      <c r="H12" s="102"/>
      <c r="I12" s="103"/>
      <c r="J12" s="104"/>
      <c r="K12" s="103"/>
      <c r="L12" s="103"/>
      <c r="M12" s="104"/>
      <c r="N12" s="102"/>
      <c r="O12" s="103"/>
      <c r="P12" s="104"/>
      <c r="Q12" s="177" t="str">
        <f>IF($N12="","",ROUNDUP($K12/$N12,2))</f>
        <v/>
      </c>
      <c r="R12" s="178"/>
      <c r="S12" s="179"/>
      <c r="T12" s="2"/>
      <c r="V12" s="91"/>
      <c r="W12" s="92"/>
      <c r="X12" s="94"/>
      <c r="Y12" s="77" t="s">
        <v>89</v>
      </c>
      <c r="Z12" s="18"/>
      <c r="AA12" s="2"/>
      <c r="AB12" s="11"/>
      <c r="AC12" s="11"/>
      <c r="AD12" s="5"/>
    </row>
    <row r="13" spans="2:30" ht="48" customHeight="1">
      <c r="B13" s="76" t="s">
        <v>84</v>
      </c>
      <c r="C13" s="119" t="s">
        <v>90</v>
      </c>
      <c r="D13" s="120"/>
      <c r="E13" s="99"/>
      <c r="F13" s="100"/>
      <c r="G13" s="101"/>
      <c r="H13" s="102"/>
      <c r="I13" s="103"/>
      <c r="J13" s="104"/>
      <c r="K13" s="103"/>
      <c r="L13" s="103"/>
      <c r="M13" s="104"/>
      <c r="N13" s="102"/>
      <c r="O13" s="103"/>
      <c r="P13" s="104"/>
      <c r="Q13" s="96" t="str">
        <f>IF($N13="","",ROUNDUP($K13/$N13,2))</f>
        <v/>
      </c>
      <c r="R13" s="97"/>
      <c r="S13" s="98"/>
      <c r="V13" s="91"/>
      <c r="W13" s="92"/>
      <c r="X13" s="94"/>
      <c r="Y13" s="79" t="s">
        <v>91</v>
      </c>
      <c r="Z13" s="18"/>
      <c r="AA13" s="2"/>
      <c r="AB13" s="11"/>
      <c r="AC13" s="11"/>
      <c r="AD13" s="5"/>
    </row>
    <row r="14" spans="2:30" ht="60.75" customHeight="1">
      <c r="B14" s="126" t="s">
        <v>1</v>
      </c>
      <c r="C14" s="127"/>
      <c r="D14" s="128"/>
      <c r="E14" s="132" t="str">
        <f>IF(SUM(E$10:G$13)=0,"",SUM(E$10:G$13))</f>
        <v/>
      </c>
      <c r="F14" s="133"/>
      <c r="G14" s="134"/>
      <c r="H14" s="129" t="str">
        <f>IF(SUM(H$10:J$13)=0,"",SUM(H$10:J$13))</f>
        <v/>
      </c>
      <c r="I14" s="130"/>
      <c r="J14" s="131"/>
      <c r="K14" s="195" t="str">
        <f>IF(SUM(K$10:M$13)=0,"",SUM(K$10:M$13))</f>
        <v/>
      </c>
      <c r="L14" s="196"/>
      <c r="M14" s="197"/>
      <c r="N14" s="195" t="str">
        <f>IF(SUM(N$10:P$13)=0,"",SUM(N$10:P$13))</f>
        <v/>
      </c>
      <c r="O14" s="196"/>
      <c r="P14" s="197"/>
      <c r="Q14" s="198" t="str">
        <f>IF($N14="","",ROUNDUP($K14/$N14,2))</f>
        <v/>
      </c>
      <c r="R14" s="199"/>
      <c r="S14" s="200"/>
      <c r="V14" s="2"/>
      <c r="W14" s="2"/>
      <c r="X14" s="95"/>
      <c r="Y14" s="80" t="s">
        <v>92</v>
      </c>
      <c r="Z14" s="12"/>
      <c r="AA14" s="2"/>
      <c r="AB14" s="12"/>
      <c r="AC14" s="12"/>
      <c r="AD14" s="5"/>
    </row>
    <row r="15" spans="2:30" ht="85.5" customHeight="1"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V15" s="2"/>
      <c r="Y15" s="86"/>
    </row>
    <row r="16" spans="2:30" ht="54.75" customHeight="1">
      <c r="B16" s="89" t="s">
        <v>48</v>
      </c>
      <c r="C16" s="20"/>
      <c r="D16" s="20"/>
      <c r="E16" s="20"/>
      <c r="F16" s="20"/>
      <c r="G16" s="16"/>
      <c r="H16" s="16"/>
      <c r="I16" s="16"/>
      <c r="J16" s="17"/>
      <c r="K16" s="16"/>
      <c r="L16" s="16"/>
      <c r="M16" s="16"/>
      <c r="N16" s="16"/>
      <c r="O16" s="16"/>
      <c r="P16" s="20"/>
      <c r="Q16" s="20"/>
      <c r="R16" s="20"/>
      <c r="S16" s="20"/>
      <c r="V16" s="2"/>
    </row>
    <row r="17" spans="2:22" ht="48" customHeight="1">
      <c r="B17" s="135" t="s">
        <v>37</v>
      </c>
      <c r="C17" s="136"/>
      <c r="D17" s="137"/>
      <c r="E17" s="138" t="str">
        <f>IF(E5="","",COUNTIF('別紙2　【住戸一覧】'!$I$9:$I$508,"○"))</f>
        <v/>
      </c>
      <c r="F17" s="138"/>
      <c r="G17" s="66" t="s">
        <v>38</v>
      </c>
      <c r="H17" s="67"/>
      <c r="I17" s="148" t="s">
        <v>29</v>
      </c>
      <c r="J17" s="148"/>
      <c r="K17" s="148"/>
      <c r="L17" s="149" t="s">
        <v>78</v>
      </c>
      <c r="M17" s="150"/>
      <c r="N17" s="151" t="str">
        <f>基準値!M$2</f>
        <v/>
      </c>
      <c r="O17" s="152"/>
      <c r="P17" s="153" t="s">
        <v>79</v>
      </c>
      <c r="Q17" s="150"/>
      <c r="R17" s="146" t="str">
        <f>基準値!N$2</f>
        <v/>
      </c>
      <c r="S17" s="147"/>
      <c r="V17" s="2"/>
    </row>
    <row r="18" spans="2:22" ht="27" customHeight="1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V18" s="2"/>
    </row>
    <row r="19" spans="2:22" ht="67.5" customHeight="1">
      <c r="B19" s="169"/>
      <c r="C19" s="170"/>
      <c r="D19" s="142" t="s">
        <v>54</v>
      </c>
      <c r="E19" s="143"/>
      <c r="F19" s="142" t="s">
        <v>55</v>
      </c>
      <c r="G19" s="143"/>
      <c r="H19" s="142" t="s">
        <v>70</v>
      </c>
      <c r="I19" s="143"/>
      <c r="J19" s="142" t="s">
        <v>69</v>
      </c>
      <c r="K19" s="143"/>
      <c r="L19" s="142" t="s">
        <v>68</v>
      </c>
      <c r="M19" s="143"/>
      <c r="N19" s="142" t="s">
        <v>39</v>
      </c>
      <c r="O19" s="143"/>
      <c r="P19" s="142" t="s">
        <v>40</v>
      </c>
      <c r="Q19" s="143"/>
      <c r="R19" s="158" t="s">
        <v>36</v>
      </c>
      <c r="S19" s="159"/>
      <c r="V19" s="2"/>
    </row>
    <row r="20" spans="2:22" ht="18" customHeight="1">
      <c r="B20" s="171"/>
      <c r="C20" s="172"/>
      <c r="D20" s="173"/>
      <c r="E20" s="174"/>
      <c r="F20" s="173" t="s">
        <v>72</v>
      </c>
      <c r="G20" s="174"/>
      <c r="H20" s="173" t="s">
        <v>71</v>
      </c>
      <c r="I20" s="174"/>
      <c r="J20" s="201" t="s">
        <v>65</v>
      </c>
      <c r="K20" s="202"/>
      <c r="L20" s="173" t="s">
        <v>66</v>
      </c>
      <c r="M20" s="174"/>
      <c r="N20" s="173" t="s">
        <v>67</v>
      </c>
      <c r="O20" s="174"/>
      <c r="P20" s="173" t="s">
        <v>67</v>
      </c>
      <c r="Q20" s="174"/>
      <c r="R20" s="63"/>
      <c r="S20" s="51"/>
      <c r="V20" s="2"/>
    </row>
    <row r="21" spans="2:22" ht="48" customHeight="1">
      <c r="B21" s="163" t="s">
        <v>56</v>
      </c>
      <c r="C21" s="164"/>
      <c r="D21" s="144" t="str">
        <f>IF($E$5="","",VLOOKUP(MAX('別紙2　【住戸一覧】'!V$9:V$508),'別紙2　【住戸一覧】'!V$9:AB$508,7,FALSE))</f>
        <v/>
      </c>
      <c r="E21" s="145"/>
      <c r="F21" s="144" t="str">
        <f>IF($D21="","",VLOOKUP($D21,'別紙2　【住戸一覧】'!$D$9:$N$508,2,FALSE))</f>
        <v/>
      </c>
      <c r="G21" s="145"/>
      <c r="H21" s="203" t="str">
        <f>IF($D21="","",VLOOKUP($D21,'別紙2　【住戸一覧】'!$D$9:$N$508,3,FALSE))</f>
        <v/>
      </c>
      <c r="I21" s="204"/>
      <c r="J21" s="144" t="str">
        <f>IF($D21="","",VLOOKUP($D21,'別紙2　【住戸一覧】'!$D$9:$N$508,4,FALSE))</f>
        <v/>
      </c>
      <c r="K21" s="145"/>
      <c r="L21" s="144" t="str">
        <f>IF($D21="","",VLOOKUP($D21,'別紙2　【住戸一覧】'!$D$9:$N$508,5,FALSE))</f>
        <v/>
      </c>
      <c r="M21" s="145"/>
      <c r="N21" s="154" t="str">
        <f>IF($D21="","",VLOOKUP($D21,'別紙2　【住戸一覧】'!$D$9:$N$508,7,FALSE))</f>
        <v/>
      </c>
      <c r="O21" s="155"/>
      <c r="P21" s="154" t="str">
        <f>IF($D21="","",VLOOKUP($D21,'別紙2　【住戸一覧】'!$D$9:$N$508,8,FALSE))</f>
        <v/>
      </c>
      <c r="Q21" s="155"/>
      <c r="R21" s="144" t="str">
        <f>IF($D21="","",VLOOKUP($D21,'別紙2　【住戸一覧】'!$D$9:$N$508,11,FALSE))</f>
        <v/>
      </c>
      <c r="S21" s="160"/>
      <c r="U21" s="5" t="s">
        <v>49</v>
      </c>
      <c r="V21" s="2"/>
    </row>
    <row r="22" spans="2:22" ht="48" customHeight="1">
      <c r="B22" s="165" t="s">
        <v>57</v>
      </c>
      <c r="C22" s="166"/>
      <c r="D22" s="167" t="str">
        <f>IF($E$5="","",VLOOKUP(MAX('別紙2　【住戸一覧】'!AA$9:AA$508),'別紙2　【住戸一覧】'!AA$9:AB$508,2,FALSE))</f>
        <v/>
      </c>
      <c r="E22" s="168"/>
      <c r="F22" s="121" t="str">
        <f>IF($D22="","",VLOOKUP($D22,'別紙2　【住戸一覧】'!$D$9:$N$508,2,FALSE))</f>
        <v/>
      </c>
      <c r="G22" s="122"/>
      <c r="H22" s="161" t="str">
        <f>IF($D22="","",VLOOKUP($D22,'別紙2　【住戸一覧】'!$D$9:$N$508,3,FALSE))</f>
        <v/>
      </c>
      <c r="I22" s="191"/>
      <c r="J22" s="121" t="str">
        <f>IF($D22="","",VLOOKUP($D22,'別紙2　【住戸一覧】'!$D$9:$N$508,4,FALSE))</f>
        <v/>
      </c>
      <c r="K22" s="122"/>
      <c r="L22" s="156" t="str">
        <f>IF($D22="","",VLOOKUP($D22,'別紙2　【住戸一覧】'!$D$9:$N$508,5,FALSE))</f>
        <v/>
      </c>
      <c r="M22" s="157"/>
      <c r="N22" s="156" t="str">
        <f>IF($D22="","",VLOOKUP($D22,'別紙2　【住戸一覧】'!$D$9:$N$508,7,FALSE))</f>
        <v/>
      </c>
      <c r="O22" s="157"/>
      <c r="P22" s="156" t="str">
        <f>IF($D22="","",VLOOKUP($D22,'別紙2　【住戸一覧】'!$D$9:$N$508,8,FALSE))</f>
        <v/>
      </c>
      <c r="Q22" s="157"/>
      <c r="R22" s="161" t="str">
        <f>IF($D22="","",VLOOKUP($D22,'別紙2　【住戸一覧】'!$D$9:$N$508,11,FALSE))</f>
        <v/>
      </c>
      <c r="S22" s="162"/>
      <c r="U22" s="1" t="s">
        <v>50</v>
      </c>
      <c r="V22" s="2"/>
    </row>
    <row r="23" spans="2:22" ht="27" customHeight="1">
      <c r="B23" s="4" t="s">
        <v>51</v>
      </c>
      <c r="C23" s="22"/>
      <c r="D23" s="22"/>
      <c r="E23" s="22"/>
      <c r="F23" s="22"/>
      <c r="G23" s="22"/>
      <c r="H23" s="23"/>
      <c r="I23" s="23"/>
      <c r="J23" s="22"/>
      <c r="K23" s="22"/>
      <c r="L23" s="24"/>
      <c r="M23" s="24"/>
      <c r="N23" s="24"/>
      <c r="O23" s="24"/>
      <c r="P23" s="24"/>
      <c r="Q23" s="24"/>
      <c r="R23" s="23"/>
      <c r="S23" s="23"/>
      <c r="V23" s="2"/>
    </row>
    <row r="24" spans="2:22" ht="27" customHeight="1">
      <c r="B24" s="1" t="s">
        <v>52</v>
      </c>
    </row>
    <row r="25" spans="2:22" ht="27" customHeight="1">
      <c r="B25" s="1" t="s">
        <v>53</v>
      </c>
    </row>
  </sheetData>
  <sheetProtection sheet="1" objects="1" scenarios="1" selectLockedCells="1"/>
  <mergeCells count="94">
    <mergeCell ref="H20:I20"/>
    <mergeCell ref="J20:K20"/>
    <mergeCell ref="L20:M20"/>
    <mergeCell ref="N20:O20"/>
    <mergeCell ref="H21:I21"/>
    <mergeCell ref="J21:K21"/>
    <mergeCell ref="H22:I22"/>
    <mergeCell ref="H19:I19"/>
    <mergeCell ref="O5:S5"/>
    <mergeCell ref="K5:N5"/>
    <mergeCell ref="K14:M14"/>
    <mergeCell ref="N13:P13"/>
    <mergeCell ref="N14:P14"/>
    <mergeCell ref="Q14:S14"/>
    <mergeCell ref="P20:Q20"/>
    <mergeCell ref="H9:J9"/>
    <mergeCell ref="K9:M9"/>
    <mergeCell ref="N9:P9"/>
    <mergeCell ref="P19:Q19"/>
    <mergeCell ref="P21:Q21"/>
    <mergeCell ref="P22:Q22"/>
    <mergeCell ref="L22:M22"/>
    <mergeCell ref="B1:S1"/>
    <mergeCell ref="Q8:S8"/>
    <mergeCell ref="Q10:S10"/>
    <mergeCell ref="Q11:S11"/>
    <mergeCell ref="Q12:S12"/>
    <mergeCell ref="E11:G11"/>
    <mergeCell ref="H11:J11"/>
    <mergeCell ref="E6:J6"/>
    <mergeCell ref="B3:S3"/>
    <mergeCell ref="B4:D4"/>
    <mergeCell ref="E4:S4"/>
    <mergeCell ref="B5:D5"/>
    <mergeCell ref="E5:H5"/>
    <mergeCell ref="I5:J5"/>
    <mergeCell ref="K8:M8"/>
    <mergeCell ref="N8:P8"/>
    <mergeCell ref="F21:G21"/>
    <mergeCell ref="B21:C21"/>
    <mergeCell ref="B22:C22"/>
    <mergeCell ref="D19:E19"/>
    <mergeCell ref="D21:E21"/>
    <mergeCell ref="D22:E22"/>
    <mergeCell ref="B19:C20"/>
    <mergeCell ref="D20:E20"/>
    <mergeCell ref="F20:G20"/>
    <mergeCell ref="F22:G22"/>
    <mergeCell ref="N19:O19"/>
    <mergeCell ref="N21:O21"/>
    <mergeCell ref="N22:O22"/>
    <mergeCell ref="R19:S19"/>
    <mergeCell ref="R21:S21"/>
    <mergeCell ref="R22:S22"/>
    <mergeCell ref="R17:S17"/>
    <mergeCell ref="I17:K17"/>
    <mergeCell ref="L17:M17"/>
    <mergeCell ref="N17:O17"/>
    <mergeCell ref="P17:Q17"/>
    <mergeCell ref="J22:K22"/>
    <mergeCell ref="B8:D8"/>
    <mergeCell ref="B14:D14"/>
    <mergeCell ref="H14:J14"/>
    <mergeCell ref="E14:G14"/>
    <mergeCell ref="C13:D13"/>
    <mergeCell ref="C12:D12"/>
    <mergeCell ref="B17:D17"/>
    <mergeCell ref="E17:F17"/>
    <mergeCell ref="E10:G10"/>
    <mergeCell ref="H10:J10"/>
    <mergeCell ref="K10:M10"/>
    <mergeCell ref="F19:G19"/>
    <mergeCell ref="L19:M19"/>
    <mergeCell ref="L21:M21"/>
    <mergeCell ref="J19:K19"/>
    <mergeCell ref="B7:S7"/>
    <mergeCell ref="N10:P10"/>
    <mergeCell ref="E8:G8"/>
    <mergeCell ref="H8:J8"/>
    <mergeCell ref="N11:P11"/>
    <mergeCell ref="E9:G9"/>
    <mergeCell ref="C10:D10"/>
    <mergeCell ref="C11:D11"/>
    <mergeCell ref="V11:W13"/>
    <mergeCell ref="X10:X14"/>
    <mergeCell ref="Q13:S13"/>
    <mergeCell ref="E13:G13"/>
    <mergeCell ref="H13:J13"/>
    <mergeCell ref="K13:M13"/>
    <mergeCell ref="N12:P12"/>
    <mergeCell ref="K11:M11"/>
    <mergeCell ref="E12:G12"/>
    <mergeCell ref="H12:J12"/>
    <mergeCell ref="K12:M12"/>
  </mergeCells>
  <phoneticPr fontId="2"/>
  <dataValidations count="1">
    <dataValidation type="list" allowBlank="1" showInputMessage="1" showErrorMessage="1" sqref="C11:D13">
      <formula1>$Y$10:$Y$14</formula1>
    </dataValidation>
  </dataValidations>
  <pageMargins left="0.59055118110236227" right="0.39370078740157483" top="0.59055118110236227" bottom="0.59055118110236227" header="0.31496062992125984" footer="0.31496062992125984"/>
  <pageSetup paperSize="9" scale="7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AF508"/>
  <sheetViews>
    <sheetView showGridLines="0" view="pageBreakPreview" zoomScaleNormal="100" zoomScaleSheetLayoutView="100" workbookViewId="0">
      <selection activeCell="F10" sqref="F10"/>
    </sheetView>
  </sheetViews>
  <sheetFormatPr defaultRowHeight="14.25" customHeight="1"/>
  <cols>
    <col min="1" max="1" width="2.5" style="1" customWidth="1"/>
    <col min="2" max="7" width="8.875" style="1" customWidth="1"/>
    <col min="8" max="8" width="8.875" style="6" customWidth="1"/>
    <col min="9" max="14" width="8.875" style="1" customWidth="1"/>
    <col min="15" max="15" width="2.5" style="1" customWidth="1"/>
    <col min="16" max="16" width="9.125" style="82" bestFit="1" customWidth="1"/>
    <col min="17" max="17" width="7.625" style="1" hidden="1" customWidth="1"/>
    <col min="18" max="22" width="5.875" style="1" hidden="1" customWidth="1"/>
    <col min="23" max="24" width="4.625" style="1" hidden="1" customWidth="1"/>
    <col min="25" max="28" width="5.875" style="1" hidden="1" customWidth="1"/>
    <col min="29" max="29" width="8.5" style="1" hidden="1" customWidth="1"/>
    <col min="30" max="30" width="4.625" style="1" hidden="1" customWidth="1"/>
    <col min="31" max="32" width="4.625" style="13" hidden="1" customWidth="1"/>
    <col min="33" max="33" width="15.875" style="1" customWidth="1"/>
    <col min="34" max="34" width="10.5" style="1" customWidth="1"/>
    <col min="35" max="16384" width="9" style="1"/>
  </cols>
  <sheetData>
    <row r="1" spans="2:32" ht="27" customHeight="1">
      <c r="B1" s="175" t="s">
        <v>96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50"/>
      <c r="P1" s="50"/>
      <c r="Q1" s="50"/>
      <c r="R1" s="50"/>
      <c r="S1" s="50"/>
      <c r="T1" s="50"/>
      <c r="Y1" s="13"/>
      <c r="Z1" s="13"/>
      <c r="AE1" s="1"/>
      <c r="AF1" s="1"/>
    </row>
    <row r="2" spans="2:32" ht="27" customHeight="1">
      <c r="B2" s="8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90" t="s">
        <v>97</v>
      </c>
      <c r="O2" s="4"/>
    </row>
    <row r="3" spans="2:32" ht="27" customHeight="1">
      <c r="B3" s="85" t="s">
        <v>99</v>
      </c>
      <c r="C3" s="4"/>
      <c r="D3" s="4"/>
      <c r="E3" s="4"/>
      <c r="F3" s="4"/>
      <c r="G3" s="3"/>
      <c r="H3" s="3"/>
      <c r="I3" s="3"/>
      <c r="J3" s="3"/>
      <c r="K3" s="3"/>
      <c r="L3" s="3"/>
      <c r="M3" s="3"/>
      <c r="N3" s="88" t="s">
        <v>98</v>
      </c>
      <c r="O3" s="4"/>
    </row>
    <row r="4" spans="2:32" ht="21.75" customHeight="1">
      <c r="B4" s="212" t="s">
        <v>2</v>
      </c>
      <c r="C4" s="214" t="s">
        <v>3</v>
      </c>
      <c r="D4" s="212" t="s">
        <v>4</v>
      </c>
      <c r="E4" s="212" t="s">
        <v>5</v>
      </c>
      <c r="F4" s="212" t="s">
        <v>6</v>
      </c>
      <c r="G4" s="182" t="s">
        <v>7</v>
      </c>
      <c r="H4" s="183"/>
      <c r="I4" s="183"/>
      <c r="J4" s="183"/>
      <c r="K4" s="183"/>
      <c r="L4" s="183"/>
      <c r="M4" s="183"/>
      <c r="N4" s="184"/>
      <c r="O4" s="15"/>
    </row>
    <row r="5" spans="2:32" ht="30" customHeight="1">
      <c r="B5" s="213"/>
      <c r="C5" s="215"/>
      <c r="D5" s="213"/>
      <c r="E5" s="213"/>
      <c r="F5" s="213"/>
      <c r="G5" s="111" t="s">
        <v>8</v>
      </c>
      <c r="H5" s="112"/>
      <c r="I5" s="113"/>
      <c r="J5" s="192" t="s">
        <v>9</v>
      </c>
      <c r="K5" s="193"/>
      <c r="L5" s="193"/>
      <c r="M5" s="193"/>
      <c r="N5" s="194"/>
      <c r="O5" s="22"/>
    </row>
    <row r="6" spans="2:32" ht="60.75" customHeight="1">
      <c r="B6" s="213"/>
      <c r="C6" s="215"/>
      <c r="D6" s="213"/>
      <c r="E6" s="213"/>
      <c r="F6" s="213"/>
      <c r="G6" s="206" t="s">
        <v>63</v>
      </c>
      <c r="H6" s="208" t="s">
        <v>64</v>
      </c>
      <c r="I6" s="210" t="s">
        <v>10</v>
      </c>
      <c r="J6" s="206" t="s">
        <v>39</v>
      </c>
      <c r="K6" s="210" t="s">
        <v>40</v>
      </c>
      <c r="L6" s="48" t="s">
        <v>39</v>
      </c>
      <c r="M6" s="49" t="s">
        <v>40</v>
      </c>
      <c r="N6" s="210" t="s">
        <v>11</v>
      </c>
      <c r="O6" s="22"/>
    </row>
    <row r="7" spans="2:32" ht="18.75" customHeight="1">
      <c r="B7" s="213"/>
      <c r="C7" s="215"/>
      <c r="D7" s="213"/>
      <c r="E7" s="213"/>
      <c r="F7" s="213"/>
      <c r="G7" s="207"/>
      <c r="H7" s="209"/>
      <c r="I7" s="211"/>
      <c r="J7" s="207"/>
      <c r="K7" s="211"/>
      <c r="L7" s="27" t="s">
        <v>30</v>
      </c>
      <c r="M7" s="28" t="s">
        <v>30</v>
      </c>
      <c r="N7" s="211"/>
      <c r="O7" s="22"/>
      <c r="Q7" s="205" t="s">
        <v>41</v>
      </c>
      <c r="R7" s="205" t="s">
        <v>42</v>
      </c>
      <c r="S7" s="205"/>
      <c r="T7" s="205"/>
      <c r="U7" s="205"/>
      <c r="V7" s="205"/>
      <c r="W7" s="205" t="s">
        <v>46</v>
      </c>
      <c r="X7" s="205"/>
      <c r="Y7" s="205"/>
      <c r="Z7" s="205"/>
      <c r="AA7" s="205"/>
      <c r="AB7" s="205" t="s">
        <v>47</v>
      </c>
    </row>
    <row r="8" spans="2:32" ht="22.5" customHeight="1">
      <c r="B8" s="29"/>
      <c r="C8" s="30"/>
      <c r="D8" s="29"/>
      <c r="E8" s="31" t="s">
        <v>58</v>
      </c>
      <c r="F8" s="31" t="s">
        <v>59</v>
      </c>
      <c r="G8" s="32" t="s">
        <v>60</v>
      </c>
      <c r="H8" s="33" t="s">
        <v>61</v>
      </c>
      <c r="I8" s="34"/>
      <c r="J8" s="35" t="s">
        <v>62</v>
      </c>
      <c r="K8" s="62" t="s">
        <v>62</v>
      </c>
      <c r="L8" s="61" t="s">
        <v>62</v>
      </c>
      <c r="M8" s="36" t="s">
        <v>62</v>
      </c>
      <c r="N8" s="37"/>
      <c r="O8" s="87"/>
      <c r="Q8" s="205"/>
      <c r="R8" s="205" t="s">
        <v>43</v>
      </c>
      <c r="S8" s="205"/>
      <c r="T8" s="205" t="s">
        <v>44</v>
      </c>
      <c r="U8" s="205"/>
      <c r="V8" s="21" t="s">
        <v>45</v>
      </c>
      <c r="W8" s="205" t="s">
        <v>43</v>
      </c>
      <c r="X8" s="205"/>
      <c r="Y8" s="205" t="s">
        <v>44</v>
      </c>
      <c r="Z8" s="205"/>
      <c r="AA8" s="21" t="s">
        <v>45</v>
      </c>
      <c r="AB8" s="205"/>
      <c r="AE8" s="14" t="s">
        <v>26</v>
      </c>
      <c r="AF8" s="14" t="s">
        <v>27</v>
      </c>
    </row>
    <row r="9" spans="2:32" s="5" customFormat="1" ht="16.5" customHeight="1">
      <c r="B9" s="38">
        <v>1</v>
      </c>
      <c r="C9" s="39"/>
      <c r="D9" s="38"/>
      <c r="E9" s="38"/>
      <c r="F9" s="40"/>
      <c r="G9" s="41"/>
      <c r="H9" s="42"/>
      <c r="I9" s="43" t="str">
        <f>IF($H9="","",IF($AE9="","",IF(AND($AE9="○",$AF9="○"),"○","×")))</f>
        <v/>
      </c>
      <c r="J9" s="44"/>
      <c r="K9" s="45"/>
      <c r="L9" s="44"/>
      <c r="M9" s="45"/>
      <c r="N9" s="46" t="str">
        <f>IF($M9="","",ROUNDUP($L9/$M9,2))</f>
        <v/>
      </c>
      <c r="O9" s="84"/>
      <c r="P9" s="83" t="str">
        <f>IF($N9="","",IF(AND(SMALL($Q$9:$Q$508,ROUNDUP('別紙1　【集計】'!$E$5/2,0))=MAX($Q$9:$Q$508),ISNUMBER($N9),$Q9=MAX($Q$9:$Q$508)),"代表&amp;最大",IF($Q9=SMALL($Q$9:$Q$508,ROUNDUP('別紙1　【集計】'!$E$5/2,0)),"代表",IF($Q9=MAX($Q$9:$Q$508),"最大",""))))</f>
        <v/>
      </c>
      <c r="Q9" s="25" t="str">
        <f>IF($M9="","",$L9/$M9)</f>
        <v/>
      </c>
      <c r="R9" s="26" t="str">
        <f>IF(OR($P9="代表",$P9="代表&amp;最大"),$G9,"")</f>
        <v/>
      </c>
      <c r="S9" s="26" t="str">
        <f>IF($N9="","",IF($R9=SMALL($R$9:$R$508,ROUNDUP(COUNT($R$9:$R$508)/2,0)),"代表",""))</f>
        <v/>
      </c>
      <c r="T9" s="26" t="str">
        <f>IF($S9="","",$H9)</f>
        <v/>
      </c>
      <c r="U9" s="26" t="str">
        <f>IF($N9="","",IF($T9=SMALL($T$9:$T$508,ROUNDUP(COUNT($T$9:$T$508)/2,0)),"代表",""))</f>
        <v/>
      </c>
      <c r="V9" s="26" t="str">
        <f>IF($U9="","",$F9)</f>
        <v/>
      </c>
      <c r="W9" s="26" t="str">
        <f>IF(OR($P9="最大",$P9="代表&amp;最大"),$G9,"")</f>
        <v/>
      </c>
      <c r="X9" s="26" t="str">
        <f>IF($W9=MAX($W$9:$W$508),"最大","")</f>
        <v/>
      </c>
      <c r="Y9" s="26" t="str">
        <f>IF($X9="","",$H9)</f>
        <v/>
      </c>
      <c r="Z9" s="26" t="str">
        <f>IF($Y9=MAX($Y$9:$Y$508),"最大","")</f>
        <v/>
      </c>
      <c r="AA9" s="26" t="str">
        <f>IF($Z9="","",$F9)</f>
        <v/>
      </c>
      <c r="AB9" s="26" t="str">
        <f>IF($D9="","",$D9)</f>
        <v/>
      </c>
      <c r="AE9" s="14" t="str">
        <f>IF(OR('別紙1　【集計】'!$O$5="",$G9=""),"",IF($G9&lt;=基準値!M$2=TRUE,"○","×"))</f>
        <v/>
      </c>
      <c r="AF9" s="14" t="str">
        <f>IF(OR('別紙1　【集計】'!$O$5="",$H9=""),"",IF($H9&lt;=基準値!N$2=TRUE,"○","×"))</f>
        <v/>
      </c>
    </row>
    <row r="10" spans="2:32" ht="16.5" customHeight="1">
      <c r="B10" s="47">
        <v>2</v>
      </c>
      <c r="C10" s="39"/>
      <c r="D10" s="38"/>
      <c r="E10" s="38"/>
      <c r="F10" s="40"/>
      <c r="G10" s="41"/>
      <c r="H10" s="42"/>
      <c r="I10" s="43" t="str">
        <f t="shared" ref="I10:I73" si="0">IF($H10="","",IF($AE10="","",IF(AND($AE10="○",$AF10="○"),"○","×")))</f>
        <v/>
      </c>
      <c r="J10" s="44"/>
      <c r="K10" s="45"/>
      <c r="L10" s="44"/>
      <c r="M10" s="45"/>
      <c r="N10" s="46" t="str">
        <f t="shared" ref="N10:N73" si="1">IF($M10="","",ROUNDUP($L10/$M10,2))</f>
        <v/>
      </c>
      <c r="O10" s="84"/>
      <c r="P10" s="83" t="str">
        <f>IF($N10="","",IF(AND(SMALL($Q$9:$Q$508,ROUNDUP('別紙1　【集計】'!$E$5/2,0))=MAX($Q$9:$Q$508),ISNUMBER($N10),$Q10=MAX($Q$9:$Q$508)),"代表&amp;最大",IF($Q10=SMALL($Q$9:$Q$508,ROUNDUP('別紙1　【集計】'!$E$5/2,0)),"代表",IF($Q10=MAX($Q$9:$Q$508),"最大",""))))</f>
        <v/>
      </c>
      <c r="Q10" s="25" t="str">
        <f t="shared" ref="Q10:Q73" si="2">IF($M10="","",$L10/$M10)</f>
        <v/>
      </c>
      <c r="R10" s="26" t="str">
        <f t="shared" ref="R10:R73" si="3">IF(OR($P10="代表",$P10="代表&amp;最大"),$G10,"")</f>
        <v/>
      </c>
      <c r="S10" s="26" t="str">
        <f t="shared" ref="S10:S73" si="4">IF($N10="","",IF($R10=SMALL($R$9:$R$508,ROUNDUP(COUNT($R$9:$R$508)/2,0)),"代表",""))</f>
        <v/>
      </c>
      <c r="T10" s="26" t="str">
        <f t="shared" ref="T10:T73" si="5">IF($S10="","",$H10)</f>
        <v/>
      </c>
      <c r="U10" s="26" t="str">
        <f t="shared" ref="U10:U73" si="6">IF($N10="","",IF($T10=SMALL($T$9:$T$508,ROUNDUP(COUNT($T$9:$T$508)/2,0)),"代表",""))</f>
        <v/>
      </c>
      <c r="V10" s="26" t="str">
        <f t="shared" ref="V10:V73" si="7">IF($U10="","",$F10)</f>
        <v/>
      </c>
      <c r="W10" s="26" t="str">
        <f t="shared" ref="W10:W73" si="8">IF(OR($P10="最大",$P10="代表&amp;最大"),$G10,"")</f>
        <v/>
      </c>
      <c r="X10" s="26" t="str">
        <f t="shared" ref="X10:X73" si="9">IF($W10=MAX($W$9:$W$508),"最大","")</f>
        <v/>
      </c>
      <c r="Y10" s="26" t="str">
        <f t="shared" ref="Y10:Y73" si="10">IF($X10="","",$H10)</f>
        <v/>
      </c>
      <c r="Z10" s="26" t="str">
        <f t="shared" ref="Z10:Z73" si="11">IF($Y10=MAX($Y$9:$Y$508),"最大","")</f>
        <v/>
      </c>
      <c r="AA10" s="26" t="str">
        <f t="shared" ref="AA10:AA73" si="12">IF($Z10="","",$F10)</f>
        <v/>
      </c>
      <c r="AB10" s="26" t="str">
        <f t="shared" ref="AB10:AB73" si="13">IF($D10="","",$D10)</f>
        <v/>
      </c>
      <c r="AC10" s="5"/>
      <c r="AD10" s="5"/>
      <c r="AE10" s="14" t="str">
        <f>IF(OR('別紙1　【集計】'!$O$5="",$G10=""),"",IF($G10&lt;=基準値!M$2=TRUE,"○","×"))</f>
        <v/>
      </c>
      <c r="AF10" s="14" t="str">
        <f>IF(OR('別紙1　【集計】'!$O$5="",$H10=""),"",IF($H10&lt;=基準値!N$2=TRUE,"○","×"))</f>
        <v/>
      </c>
    </row>
    <row r="11" spans="2:32" ht="16.5" customHeight="1">
      <c r="B11" s="47">
        <v>3</v>
      </c>
      <c r="C11" s="39"/>
      <c r="D11" s="38"/>
      <c r="E11" s="38"/>
      <c r="F11" s="40"/>
      <c r="G11" s="41"/>
      <c r="H11" s="42"/>
      <c r="I11" s="43" t="str">
        <f t="shared" si="0"/>
        <v/>
      </c>
      <c r="J11" s="44"/>
      <c r="K11" s="45"/>
      <c r="L11" s="44"/>
      <c r="M11" s="45"/>
      <c r="N11" s="46" t="str">
        <f t="shared" si="1"/>
        <v/>
      </c>
      <c r="O11" s="84"/>
      <c r="P11" s="83" t="str">
        <f>IF($N11="","",IF(AND(SMALL($Q$9:$Q$508,ROUNDUP('別紙1　【集計】'!$E$5/2,0))=MAX($Q$9:$Q$508),ISNUMBER($N11),$Q11=MAX($Q$9:$Q$508)),"代表&amp;最大",IF($Q11=SMALL($Q$9:$Q$508,ROUNDUP('別紙1　【集計】'!$E$5/2,0)),"代表",IF($Q11=MAX($Q$9:$Q$508),"最大",""))))</f>
        <v/>
      </c>
      <c r="Q11" s="25" t="str">
        <f t="shared" si="2"/>
        <v/>
      </c>
      <c r="R11" s="26" t="str">
        <f t="shared" si="3"/>
        <v/>
      </c>
      <c r="S11" s="26" t="str">
        <f t="shared" si="4"/>
        <v/>
      </c>
      <c r="T11" s="26" t="str">
        <f t="shared" si="5"/>
        <v/>
      </c>
      <c r="U11" s="26" t="str">
        <f t="shared" si="6"/>
        <v/>
      </c>
      <c r="V11" s="26" t="str">
        <f t="shared" si="7"/>
        <v/>
      </c>
      <c r="W11" s="26" t="str">
        <f t="shared" si="8"/>
        <v/>
      </c>
      <c r="X11" s="26" t="str">
        <f t="shared" si="9"/>
        <v/>
      </c>
      <c r="Y11" s="26" t="str">
        <f t="shared" si="10"/>
        <v/>
      </c>
      <c r="Z11" s="26" t="str">
        <f t="shared" si="11"/>
        <v/>
      </c>
      <c r="AA11" s="26" t="str">
        <f t="shared" si="12"/>
        <v/>
      </c>
      <c r="AB11" s="26" t="str">
        <f t="shared" si="13"/>
        <v/>
      </c>
      <c r="AC11" s="5"/>
      <c r="AD11" s="5"/>
      <c r="AE11" s="14" t="str">
        <f>IF(OR('別紙1　【集計】'!$O$5="",$G11=""),"",IF($G11&lt;=基準値!M$2=TRUE,"○","×"))</f>
        <v/>
      </c>
      <c r="AF11" s="14" t="str">
        <f>IF(OR('別紙1　【集計】'!$O$5="",$H11=""),"",IF($H11&lt;=基準値!N$2=TRUE,"○","×"))</f>
        <v/>
      </c>
    </row>
    <row r="12" spans="2:32" ht="16.5" customHeight="1">
      <c r="B12" s="47">
        <v>4</v>
      </c>
      <c r="C12" s="39"/>
      <c r="D12" s="38"/>
      <c r="E12" s="38"/>
      <c r="F12" s="40"/>
      <c r="G12" s="41"/>
      <c r="H12" s="42"/>
      <c r="I12" s="43" t="str">
        <f t="shared" si="0"/>
        <v/>
      </c>
      <c r="J12" s="44"/>
      <c r="K12" s="45"/>
      <c r="L12" s="44"/>
      <c r="M12" s="45"/>
      <c r="N12" s="46" t="str">
        <f t="shared" si="1"/>
        <v/>
      </c>
      <c r="O12" s="84"/>
      <c r="P12" s="83" t="str">
        <f>IF($N12="","",IF(AND(SMALL($Q$9:$Q$508,ROUNDUP('別紙1　【集計】'!$E$5/2,0))=MAX($Q$9:$Q$508),ISNUMBER($N12),$Q12=MAX($Q$9:$Q$508)),"代表&amp;最大",IF($Q12=SMALL($Q$9:$Q$508,ROUNDUP('別紙1　【集計】'!$E$5/2,0)),"代表",IF($Q12=MAX($Q$9:$Q$508),"最大",""))))</f>
        <v/>
      </c>
      <c r="Q12" s="25" t="str">
        <f t="shared" si="2"/>
        <v/>
      </c>
      <c r="R12" s="26" t="str">
        <f t="shared" si="3"/>
        <v/>
      </c>
      <c r="S12" s="26" t="str">
        <f t="shared" si="4"/>
        <v/>
      </c>
      <c r="T12" s="26" t="str">
        <f t="shared" si="5"/>
        <v/>
      </c>
      <c r="U12" s="26" t="str">
        <f t="shared" si="6"/>
        <v/>
      </c>
      <c r="V12" s="26" t="str">
        <f t="shared" si="7"/>
        <v/>
      </c>
      <c r="W12" s="26" t="str">
        <f t="shared" si="8"/>
        <v/>
      </c>
      <c r="X12" s="26" t="str">
        <f t="shared" si="9"/>
        <v/>
      </c>
      <c r="Y12" s="26" t="str">
        <f t="shared" si="10"/>
        <v/>
      </c>
      <c r="Z12" s="26" t="str">
        <f t="shared" si="11"/>
        <v/>
      </c>
      <c r="AA12" s="26" t="str">
        <f t="shared" si="12"/>
        <v/>
      </c>
      <c r="AB12" s="26" t="str">
        <f t="shared" si="13"/>
        <v/>
      </c>
      <c r="AC12" s="5"/>
      <c r="AD12" s="5"/>
      <c r="AE12" s="14" t="str">
        <f>IF(OR('別紙1　【集計】'!$O$5="",$G12=""),"",IF($G12&lt;=基準値!M$2=TRUE,"○","×"))</f>
        <v/>
      </c>
      <c r="AF12" s="14" t="str">
        <f>IF(OR('別紙1　【集計】'!$O$5="",$H12=""),"",IF($H12&lt;=基準値!N$2=TRUE,"○","×"))</f>
        <v/>
      </c>
    </row>
    <row r="13" spans="2:32" ht="16.5" customHeight="1">
      <c r="B13" s="47">
        <v>5</v>
      </c>
      <c r="C13" s="39"/>
      <c r="D13" s="38"/>
      <c r="E13" s="38"/>
      <c r="F13" s="40"/>
      <c r="G13" s="41"/>
      <c r="H13" s="42"/>
      <c r="I13" s="43" t="str">
        <f t="shared" si="0"/>
        <v/>
      </c>
      <c r="J13" s="44"/>
      <c r="K13" s="45"/>
      <c r="L13" s="44"/>
      <c r="M13" s="45"/>
      <c r="N13" s="46" t="str">
        <f t="shared" si="1"/>
        <v/>
      </c>
      <c r="O13" s="84"/>
      <c r="P13" s="83" t="str">
        <f>IF($N13="","",IF(AND(SMALL($Q$9:$Q$508,ROUNDUP('別紙1　【集計】'!$E$5/2,0))=MAX($Q$9:$Q$508),ISNUMBER($N13),$Q13=MAX($Q$9:$Q$508)),"代表&amp;最大",IF($Q13=SMALL($Q$9:$Q$508,ROUNDUP('別紙1　【集計】'!$E$5/2,0)),"代表",IF($Q13=MAX($Q$9:$Q$508),"最大",""))))</f>
        <v/>
      </c>
      <c r="Q13" s="25" t="str">
        <f t="shared" si="2"/>
        <v/>
      </c>
      <c r="R13" s="26" t="str">
        <f t="shared" si="3"/>
        <v/>
      </c>
      <c r="S13" s="26" t="str">
        <f t="shared" si="4"/>
        <v/>
      </c>
      <c r="T13" s="26" t="str">
        <f t="shared" si="5"/>
        <v/>
      </c>
      <c r="U13" s="26" t="str">
        <f t="shared" si="6"/>
        <v/>
      </c>
      <c r="V13" s="26" t="str">
        <f t="shared" si="7"/>
        <v/>
      </c>
      <c r="W13" s="26" t="str">
        <f t="shared" si="8"/>
        <v/>
      </c>
      <c r="X13" s="26" t="str">
        <f t="shared" si="9"/>
        <v/>
      </c>
      <c r="Y13" s="26" t="str">
        <f t="shared" si="10"/>
        <v/>
      </c>
      <c r="Z13" s="26" t="str">
        <f t="shared" si="11"/>
        <v/>
      </c>
      <c r="AA13" s="26" t="str">
        <f t="shared" si="12"/>
        <v/>
      </c>
      <c r="AB13" s="26" t="str">
        <f t="shared" si="13"/>
        <v/>
      </c>
      <c r="AC13" s="5"/>
      <c r="AD13" s="5"/>
      <c r="AE13" s="14" t="str">
        <f>IF(OR('別紙1　【集計】'!$O$5="",$G13=""),"",IF($G13&lt;=基準値!M$2=TRUE,"○","×"))</f>
        <v/>
      </c>
      <c r="AF13" s="14" t="str">
        <f>IF(OR('別紙1　【集計】'!$O$5="",$H13=""),"",IF($H13&lt;=基準値!N$2=TRUE,"○","×"))</f>
        <v/>
      </c>
    </row>
    <row r="14" spans="2:32" ht="16.5" customHeight="1">
      <c r="B14" s="47">
        <v>6</v>
      </c>
      <c r="C14" s="39"/>
      <c r="D14" s="38"/>
      <c r="E14" s="38"/>
      <c r="F14" s="40"/>
      <c r="G14" s="41"/>
      <c r="H14" s="42"/>
      <c r="I14" s="43" t="str">
        <f t="shared" si="0"/>
        <v/>
      </c>
      <c r="J14" s="44"/>
      <c r="K14" s="45"/>
      <c r="L14" s="44"/>
      <c r="M14" s="45"/>
      <c r="N14" s="46" t="str">
        <f t="shared" si="1"/>
        <v/>
      </c>
      <c r="O14" s="84"/>
      <c r="P14" s="83" t="str">
        <f>IF($N14="","",IF(AND(SMALL($Q$9:$Q$508,ROUNDUP('別紙1　【集計】'!$E$5/2,0))=MAX($Q$9:$Q$508),ISNUMBER($N14),$Q14=MAX($Q$9:$Q$508)),"代表&amp;最大",IF($Q14=SMALL($Q$9:$Q$508,ROUNDUP('別紙1　【集計】'!$E$5/2,0)),"代表",IF($Q14=MAX($Q$9:$Q$508),"最大",""))))</f>
        <v/>
      </c>
      <c r="Q14" s="25" t="str">
        <f t="shared" si="2"/>
        <v/>
      </c>
      <c r="R14" s="26" t="str">
        <f t="shared" si="3"/>
        <v/>
      </c>
      <c r="S14" s="26" t="str">
        <f t="shared" si="4"/>
        <v/>
      </c>
      <c r="T14" s="26" t="str">
        <f t="shared" si="5"/>
        <v/>
      </c>
      <c r="U14" s="26" t="str">
        <f t="shared" si="6"/>
        <v/>
      </c>
      <c r="V14" s="26" t="str">
        <f t="shared" si="7"/>
        <v/>
      </c>
      <c r="W14" s="26" t="str">
        <f t="shared" si="8"/>
        <v/>
      </c>
      <c r="X14" s="26" t="str">
        <f t="shared" si="9"/>
        <v/>
      </c>
      <c r="Y14" s="26" t="str">
        <f t="shared" si="10"/>
        <v/>
      </c>
      <c r="Z14" s="26" t="str">
        <f t="shared" si="11"/>
        <v/>
      </c>
      <c r="AA14" s="26" t="str">
        <f t="shared" si="12"/>
        <v/>
      </c>
      <c r="AB14" s="26" t="str">
        <f t="shared" si="13"/>
        <v/>
      </c>
      <c r="AC14" s="5"/>
      <c r="AD14" s="5"/>
      <c r="AE14" s="14" t="str">
        <f>IF(OR('別紙1　【集計】'!$O$5="",$G14=""),"",IF($G14&lt;=基準値!M$2=TRUE,"○","×"))</f>
        <v/>
      </c>
      <c r="AF14" s="14" t="str">
        <f>IF(OR('別紙1　【集計】'!$O$5="",$H14=""),"",IF($H14&lt;=基準値!N$2=TRUE,"○","×"))</f>
        <v/>
      </c>
    </row>
    <row r="15" spans="2:32" ht="16.5" customHeight="1">
      <c r="B15" s="47">
        <v>7</v>
      </c>
      <c r="C15" s="39"/>
      <c r="D15" s="38"/>
      <c r="E15" s="38"/>
      <c r="F15" s="40"/>
      <c r="G15" s="41"/>
      <c r="H15" s="42"/>
      <c r="I15" s="43" t="str">
        <f>IF($H15="","",IF($AE15="","",IF(AND($AE15="○",$AF15="○"),"○","×")))</f>
        <v/>
      </c>
      <c r="J15" s="44"/>
      <c r="K15" s="45"/>
      <c r="L15" s="44"/>
      <c r="M15" s="45"/>
      <c r="N15" s="46" t="str">
        <f t="shared" si="1"/>
        <v/>
      </c>
      <c r="O15" s="84"/>
      <c r="P15" s="83" t="str">
        <f>IF($N15="","",IF(AND(SMALL($Q$9:$Q$508,ROUNDUP('別紙1　【集計】'!$E$5/2,0))=MAX($Q$9:$Q$508),ISNUMBER($N15),$Q15=MAX($Q$9:$Q$508)),"代表&amp;最大",IF($Q15=SMALL($Q$9:$Q$508,ROUNDUP('別紙1　【集計】'!$E$5/2,0)),"代表",IF($Q15=MAX($Q$9:$Q$508),"最大",""))))</f>
        <v/>
      </c>
      <c r="Q15" s="25" t="str">
        <f t="shared" si="2"/>
        <v/>
      </c>
      <c r="R15" s="26" t="str">
        <f t="shared" si="3"/>
        <v/>
      </c>
      <c r="S15" s="26" t="str">
        <f t="shared" si="4"/>
        <v/>
      </c>
      <c r="T15" s="26" t="str">
        <f t="shared" si="5"/>
        <v/>
      </c>
      <c r="U15" s="26" t="str">
        <f t="shared" si="6"/>
        <v/>
      </c>
      <c r="V15" s="26" t="str">
        <f t="shared" si="7"/>
        <v/>
      </c>
      <c r="W15" s="26" t="str">
        <f t="shared" si="8"/>
        <v/>
      </c>
      <c r="X15" s="26" t="str">
        <f t="shared" si="9"/>
        <v/>
      </c>
      <c r="Y15" s="26" t="str">
        <f t="shared" si="10"/>
        <v/>
      </c>
      <c r="Z15" s="26" t="str">
        <f t="shared" si="11"/>
        <v/>
      </c>
      <c r="AA15" s="26" t="str">
        <f t="shared" si="12"/>
        <v/>
      </c>
      <c r="AB15" s="26" t="str">
        <f t="shared" si="13"/>
        <v/>
      </c>
      <c r="AC15" s="5"/>
      <c r="AD15" s="5"/>
      <c r="AE15" s="14" t="str">
        <f>IF(OR('別紙1　【集計】'!$O$5="",$G15=""),"",IF($G15&lt;=基準値!M$2=TRUE,"○","×"))</f>
        <v/>
      </c>
      <c r="AF15" s="14" t="str">
        <f>IF(OR('別紙1　【集計】'!$O$5="",$H15=""),"",IF($H15&lt;=基準値!N$2=TRUE,"○","×"))</f>
        <v/>
      </c>
    </row>
    <row r="16" spans="2:32" ht="16.5" customHeight="1">
      <c r="B16" s="47">
        <v>8</v>
      </c>
      <c r="C16" s="39"/>
      <c r="D16" s="38"/>
      <c r="E16" s="38"/>
      <c r="F16" s="40"/>
      <c r="G16" s="41"/>
      <c r="H16" s="42"/>
      <c r="I16" s="43" t="str">
        <f t="shared" si="0"/>
        <v/>
      </c>
      <c r="J16" s="44"/>
      <c r="K16" s="45"/>
      <c r="L16" s="44"/>
      <c r="M16" s="45"/>
      <c r="N16" s="46" t="str">
        <f t="shared" si="1"/>
        <v/>
      </c>
      <c r="O16" s="84"/>
      <c r="P16" s="83" t="str">
        <f>IF($N16="","",IF(AND(SMALL($Q$9:$Q$508,ROUNDUP('別紙1　【集計】'!$E$5/2,0))=MAX($Q$9:$Q$508),ISNUMBER($N16),$Q16=MAX($Q$9:$Q$508)),"代表&amp;最大",IF($Q16=SMALL($Q$9:$Q$508,ROUNDUP('別紙1　【集計】'!$E$5/2,0)),"代表",IF($Q16=MAX($Q$9:$Q$508),"最大",""))))</f>
        <v/>
      </c>
      <c r="Q16" s="25" t="str">
        <f t="shared" si="2"/>
        <v/>
      </c>
      <c r="R16" s="26" t="str">
        <f t="shared" si="3"/>
        <v/>
      </c>
      <c r="S16" s="26" t="str">
        <f t="shared" si="4"/>
        <v/>
      </c>
      <c r="T16" s="26" t="str">
        <f t="shared" si="5"/>
        <v/>
      </c>
      <c r="U16" s="26" t="str">
        <f t="shared" si="6"/>
        <v/>
      </c>
      <c r="V16" s="26" t="str">
        <f t="shared" si="7"/>
        <v/>
      </c>
      <c r="W16" s="26" t="str">
        <f t="shared" si="8"/>
        <v/>
      </c>
      <c r="X16" s="26" t="str">
        <f t="shared" si="9"/>
        <v/>
      </c>
      <c r="Y16" s="26" t="str">
        <f t="shared" si="10"/>
        <v/>
      </c>
      <c r="Z16" s="26" t="str">
        <f t="shared" si="11"/>
        <v/>
      </c>
      <c r="AA16" s="26" t="str">
        <f t="shared" si="12"/>
        <v/>
      </c>
      <c r="AB16" s="26" t="str">
        <f t="shared" si="13"/>
        <v/>
      </c>
      <c r="AC16" s="5"/>
      <c r="AD16" s="5"/>
      <c r="AE16" s="14" t="str">
        <f>IF(OR('別紙1　【集計】'!$O$5="",$G16=""),"",IF($G16&lt;=基準値!M$2=TRUE,"○","×"))</f>
        <v/>
      </c>
      <c r="AF16" s="14" t="str">
        <f>IF(OR('別紙1　【集計】'!$O$5="",$H16=""),"",IF($H16&lt;=基準値!N$2=TRUE,"○","×"))</f>
        <v/>
      </c>
    </row>
    <row r="17" spans="2:32" ht="16.5" customHeight="1">
      <c r="B17" s="47">
        <v>9</v>
      </c>
      <c r="C17" s="39"/>
      <c r="D17" s="38"/>
      <c r="E17" s="38"/>
      <c r="F17" s="40"/>
      <c r="G17" s="41"/>
      <c r="H17" s="42"/>
      <c r="I17" s="43" t="str">
        <f t="shared" si="0"/>
        <v/>
      </c>
      <c r="J17" s="44"/>
      <c r="K17" s="45"/>
      <c r="L17" s="44"/>
      <c r="M17" s="45"/>
      <c r="N17" s="46" t="str">
        <f t="shared" si="1"/>
        <v/>
      </c>
      <c r="O17" s="84"/>
      <c r="P17" s="83" t="str">
        <f>IF($N17="","",IF(AND(SMALL($Q$9:$Q$508,ROUNDUP('別紙1　【集計】'!$E$5/2,0))=MAX($Q$9:$Q$508),ISNUMBER($N17),$Q17=MAX($Q$9:$Q$508)),"代表&amp;最大",IF($Q17=SMALL($Q$9:$Q$508,ROUNDUP('別紙1　【集計】'!$E$5/2,0)),"代表",IF($Q17=MAX($Q$9:$Q$508),"最大",""))))</f>
        <v/>
      </c>
      <c r="Q17" s="25" t="str">
        <f t="shared" si="2"/>
        <v/>
      </c>
      <c r="R17" s="26" t="str">
        <f t="shared" si="3"/>
        <v/>
      </c>
      <c r="S17" s="26" t="str">
        <f t="shared" si="4"/>
        <v/>
      </c>
      <c r="T17" s="26" t="str">
        <f t="shared" si="5"/>
        <v/>
      </c>
      <c r="U17" s="26" t="str">
        <f t="shared" si="6"/>
        <v/>
      </c>
      <c r="V17" s="26" t="str">
        <f t="shared" si="7"/>
        <v/>
      </c>
      <c r="W17" s="26" t="str">
        <f t="shared" si="8"/>
        <v/>
      </c>
      <c r="X17" s="26" t="str">
        <f t="shared" si="9"/>
        <v/>
      </c>
      <c r="Y17" s="26" t="str">
        <f t="shared" si="10"/>
        <v/>
      </c>
      <c r="Z17" s="26" t="str">
        <f t="shared" si="11"/>
        <v/>
      </c>
      <c r="AA17" s="26" t="str">
        <f t="shared" si="12"/>
        <v/>
      </c>
      <c r="AB17" s="26" t="str">
        <f t="shared" si="13"/>
        <v/>
      </c>
      <c r="AC17" s="5"/>
      <c r="AD17" s="5"/>
      <c r="AE17" s="14" t="str">
        <f>IF(OR('別紙1　【集計】'!$O$5="",$G17=""),"",IF($G17&lt;=基準値!M$2=TRUE,"○","×"))</f>
        <v/>
      </c>
      <c r="AF17" s="14" t="str">
        <f>IF(OR('別紙1　【集計】'!$O$5="",$H17=""),"",IF($H17&lt;=基準値!N$2=TRUE,"○","×"))</f>
        <v/>
      </c>
    </row>
    <row r="18" spans="2:32" ht="16.5" customHeight="1">
      <c r="B18" s="38">
        <v>10</v>
      </c>
      <c r="C18" s="39"/>
      <c r="D18" s="38"/>
      <c r="E18" s="38"/>
      <c r="F18" s="40"/>
      <c r="G18" s="41"/>
      <c r="H18" s="42"/>
      <c r="I18" s="43" t="str">
        <f t="shared" si="0"/>
        <v/>
      </c>
      <c r="J18" s="44"/>
      <c r="K18" s="45"/>
      <c r="L18" s="44"/>
      <c r="M18" s="45"/>
      <c r="N18" s="46" t="str">
        <f t="shared" si="1"/>
        <v/>
      </c>
      <c r="O18" s="84"/>
      <c r="P18" s="83" t="str">
        <f>IF($N18="","",IF(AND(SMALL($Q$9:$Q$508,ROUNDUP('別紙1　【集計】'!$E$5/2,0))=MAX($Q$9:$Q$508),ISNUMBER($N18),$Q18=MAX($Q$9:$Q$508)),"代表&amp;最大",IF($Q18=SMALL($Q$9:$Q$508,ROUNDUP('別紙1　【集計】'!$E$5/2,0)),"代表",IF($Q18=MAX($Q$9:$Q$508),"最大",""))))</f>
        <v/>
      </c>
      <c r="Q18" s="25" t="str">
        <f t="shared" si="2"/>
        <v/>
      </c>
      <c r="R18" s="26" t="str">
        <f t="shared" si="3"/>
        <v/>
      </c>
      <c r="S18" s="26" t="str">
        <f t="shared" si="4"/>
        <v/>
      </c>
      <c r="T18" s="26" t="str">
        <f t="shared" si="5"/>
        <v/>
      </c>
      <c r="U18" s="26" t="str">
        <f t="shared" si="6"/>
        <v/>
      </c>
      <c r="V18" s="26" t="str">
        <f t="shared" si="7"/>
        <v/>
      </c>
      <c r="W18" s="26" t="str">
        <f t="shared" si="8"/>
        <v/>
      </c>
      <c r="X18" s="26" t="str">
        <f t="shared" si="9"/>
        <v/>
      </c>
      <c r="Y18" s="26" t="str">
        <f t="shared" si="10"/>
        <v/>
      </c>
      <c r="Z18" s="26" t="str">
        <f t="shared" si="11"/>
        <v/>
      </c>
      <c r="AA18" s="26" t="str">
        <f t="shared" si="12"/>
        <v/>
      </c>
      <c r="AB18" s="26" t="str">
        <f t="shared" si="13"/>
        <v/>
      </c>
      <c r="AC18" s="5"/>
      <c r="AD18" s="5"/>
      <c r="AE18" s="14" t="str">
        <f>IF(OR('別紙1　【集計】'!$O$5="",$G18=""),"",IF($G18&lt;=基準値!M$2=TRUE,"○","×"))</f>
        <v/>
      </c>
      <c r="AF18" s="14" t="str">
        <f>IF(OR('別紙1　【集計】'!$O$5="",$H18=""),"",IF($H18&lt;=基準値!N$2=TRUE,"○","×"))</f>
        <v/>
      </c>
    </row>
    <row r="19" spans="2:32" ht="16.5" customHeight="1">
      <c r="B19" s="47">
        <v>11</v>
      </c>
      <c r="C19" s="39"/>
      <c r="D19" s="38"/>
      <c r="E19" s="38"/>
      <c r="F19" s="40"/>
      <c r="G19" s="41"/>
      <c r="H19" s="42"/>
      <c r="I19" s="43" t="str">
        <f t="shared" si="0"/>
        <v/>
      </c>
      <c r="J19" s="44"/>
      <c r="K19" s="45"/>
      <c r="L19" s="44"/>
      <c r="M19" s="45"/>
      <c r="N19" s="46" t="str">
        <f t="shared" si="1"/>
        <v/>
      </c>
      <c r="O19" s="84"/>
      <c r="P19" s="83" t="str">
        <f>IF($N19="","",IF(AND(SMALL($Q$9:$Q$508,ROUNDUP('別紙1　【集計】'!$E$5/2,0))=MAX($Q$9:$Q$508),ISNUMBER($N19),$Q19=MAX($Q$9:$Q$508)),"代表&amp;最大",IF($Q19=SMALL($Q$9:$Q$508,ROUNDUP('別紙1　【集計】'!$E$5/2,0)),"代表",IF($Q19=MAX($Q$9:$Q$508),"最大",""))))</f>
        <v/>
      </c>
      <c r="Q19" s="25" t="str">
        <f t="shared" si="2"/>
        <v/>
      </c>
      <c r="R19" s="26" t="str">
        <f t="shared" si="3"/>
        <v/>
      </c>
      <c r="S19" s="26" t="str">
        <f t="shared" si="4"/>
        <v/>
      </c>
      <c r="T19" s="26" t="str">
        <f t="shared" si="5"/>
        <v/>
      </c>
      <c r="U19" s="26" t="str">
        <f t="shared" si="6"/>
        <v/>
      </c>
      <c r="V19" s="26" t="str">
        <f t="shared" si="7"/>
        <v/>
      </c>
      <c r="W19" s="26" t="str">
        <f t="shared" si="8"/>
        <v/>
      </c>
      <c r="X19" s="26" t="str">
        <f t="shared" si="9"/>
        <v/>
      </c>
      <c r="Y19" s="26" t="str">
        <f t="shared" si="10"/>
        <v/>
      </c>
      <c r="Z19" s="26" t="str">
        <f t="shared" si="11"/>
        <v/>
      </c>
      <c r="AA19" s="26" t="str">
        <f t="shared" si="12"/>
        <v/>
      </c>
      <c r="AB19" s="26" t="str">
        <f t="shared" si="13"/>
        <v/>
      </c>
      <c r="AC19" s="5"/>
      <c r="AD19" s="5"/>
      <c r="AE19" s="14" t="str">
        <f>IF(OR('別紙1　【集計】'!$O$5="",$G19=""),"",IF($G19&lt;=基準値!M$2=TRUE,"○","×"))</f>
        <v/>
      </c>
      <c r="AF19" s="14" t="str">
        <f>IF(OR('別紙1　【集計】'!$O$5="",$H19=""),"",IF($H19&lt;=基準値!N$2=TRUE,"○","×"))</f>
        <v/>
      </c>
    </row>
    <row r="20" spans="2:32" ht="16.5" customHeight="1">
      <c r="B20" s="47">
        <v>12</v>
      </c>
      <c r="C20" s="39"/>
      <c r="D20" s="38"/>
      <c r="E20" s="38"/>
      <c r="F20" s="40"/>
      <c r="G20" s="41"/>
      <c r="H20" s="42"/>
      <c r="I20" s="43" t="str">
        <f t="shared" si="0"/>
        <v/>
      </c>
      <c r="J20" s="44"/>
      <c r="K20" s="45"/>
      <c r="L20" s="44"/>
      <c r="M20" s="45"/>
      <c r="N20" s="46" t="str">
        <f t="shared" si="1"/>
        <v/>
      </c>
      <c r="O20" s="84"/>
      <c r="P20" s="83" t="str">
        <f>IF($N20="","",IF(AND(SMALL($Q$9:$Q$508,ROUNDUP('別紙1　【集計】'!$E$5/2,0))=MAX($Q$9:$Q$508),ISNUMBER($N20),$Q20=MAX($Q$9:$Q$508)),"代表&amp;最大",IF($Q20=SMALL($Q$9:$Q$508,ROUNDUP('別紙1　【集計】'!$E$5/2,0)),"代表",IF($Q20=MAX($Q$9:$Q$508),"最大",""))))</f>
        <v/>
      </c>
      <c r="Q20" s="25" t="str">
        <f t="shared" si="2"/>
        <v/>
      </c>
      <c r="R20" s="26" t="str">
        <f t="shared" si="3"/>
        <v/>
      </c>
      <c r="S20" s="26" t="str">
        <f t="shared" si="4"/>
        <v/>
      </c>
      <c r="T20" s="26" t="str">
        <f t="shared" si="5"/>
        <v/>
      </c>
      <c r="U20" s="26" t="str">
        <f t="shared" si="6"/>
        <v/>
      </c>
      <c r="V20" s="26" t="str">
        <f t="shared" si="7"/>
        <v/>
      </c>
      <c r="W20" s="26" t="str">
        <f t="shared" si="8"/>
        <v/>
      </c>
      <c r="X20" s="26" t="str">
        <f t="shared" si="9"/>
        <v/>
      </c>
      <c r="Y20" s="26" t="str">
        <f t="shared" si="10"/>
        <v/>
      </c>
      <c r="Z20" s="26" t="str">
        <f t="shared" si="11"/>
        <v/>
      </c>
      <c r="AA20" s="26" t="str">
        <f t="shared" si="12"/>
        <v/>
      </c>
      <c r="AB20" s="26" t="str">
        <f t="shared" si="13"/>
        <v/>
      </c>
      <c r="AC20" s="5"/>
      <c r="AD20" s="5"/>
      <c r="AE20" s="14" t="str">
        <f>IF(OR('別紙1　【集計】'!$O$5="",$G20=""),"",IF($G20&lt;=基準値!M$2=TRUE,"○","×"))</f>
        <v/>
      </c>
      <c r="AF20" s="14" t="str">
        <f>IF(OR('別紙1　【集計】'!$O$5="",$H20=""),"",IF($H20&lt;=基準値!N$2=TRUE,"○","×"))</f>
        <v/>
      </c>
    </row>
    <row r="21" spans="2:32" ht="16.5" customHeight="1">
      <c r="B21" s="47">
        <v>13</v>
      </c>
      <c r="C21" s="39"/>
      <c r="D21" s="38"/>
      <c r="E21" s="38"/>
      <c r="F21" s="40"/>
      <c r="G21" s="41"/>
      <c r="H21" s="42"/>
      <c r="I21" s="43" t="str">
        <f t="shared" si="0"/>
        <v/>
      </c>
      <c r="J21" s="44"/>
      <c r="K21" s="45"/>
      <c r="L21" s="44"/>
      <c r="M21" s="45"/>
      <c r="N21" s="46" t="str">
        <f t="shared" si="1"/>
        <v/>
      </c>
      <c r="O21" s="84"/>
      <c r="P21" s="83" t="str">
        <f>IF($N21="","",IF(AND(SMALL($Q$9:$Q$508,ROUNDUP('別紙1　【集計】'!$E$5/2,0))=MAX($Q$9:$Q$508),ISNUMBER($N21),$Q21=MAX($Q$9:$Q$508)),"代表&amp;最大",IF($Q21=SMALL($Q$9:$Q$508,ROUNDUP('別紙1　【集計】'!$E$5/2,0)),"代表",IF($Q21=MAX($Q$9:$Q$508),"最大",""))))</f>
        <v/>
      </c>
      <c r="Q21" s="25" t="str">
        <f t="shared" si="2"/>
        <v/>
      </c>
      <c r="R21" s="26" t="str">
        <f t="shared" si="3"/>
        <v/>
      </c>
      <c r="S21" s="26" t="str">
        <f t="shared" si="4"/>
        <v/>
      </c>
      <c r="T21" s="26" t="str">
        <f t="shared" si="5"/>
        <v/>
      </c>
      <c r="U21" s="26" t="str">
        <f t="shared" si="6"/>
        <v/>
      </c>
      <c r="V21" s="26" t="str">
        <f t="shared" si="7"/>
        <v/>
      </c>
      <c r="W21" s="26" t="str">
        <f t="shared" si="8"/>
        <v/>
      </c>
      <c r="X21" s="26" t="str">
        <f t="shared" si="9"/>
        <v/>
      </c>
      <c r="Y21" s="26" t="str">
        <f t="shared" si="10"/>
        <v/>
      </c>
      <c r="Z21" s="26" t="str">
        <f t="shared" si="11"/>
        <v/>
      </c>
      <c r="AA21" s="26" t="str">
        <f t="shared" si="12"/>
        <v/>
      </c>
      <c r="AB21" s="26" t="str">
        <f t="shared" si="13"/>
        <v/>
      </c>
      <c r="AC21" s="5"/>
      <c r="AD21" s="5"/>
      <c r="AE21" s="14" t="str">
        <f>IF(OR('別紙1　【集計】'!$O$5="",$G21=""),"",IF($G21&lt;=基準値!M$2=TRUE,"○","×"))</f>
        <v/>
      </c>
      <c r="AF21" s="14" t="str">
        <f>IF(OR('別紙1　【集計】'!$O$5="",$H21=""),"",IF($H21&lt;=基準値!N$2=TRUE,"○","×"))</f>
        <v/>
      </c>
    </row>
    <row r="22" spans="2:32" ht="16.5" customHeight="1">
      <c r="B22" s="47">
        <v>14</v>
      </c>
      <c r="C22" s="39"/>
      <c r="D22" s="38"/>
      <c r="E22" s="38"/>
      <c r="F22" s="40"/>
      <c r="G22" s="41"/>
      <c r="H22" s="42"/>
      <c r="I22" s="43" t="str">
        <f t="shared" si="0"/>
        <v/>
      </c>
      <c r="J22" s="44"/>
      <c r="K22" s="45"/>
      <c r="L22" s="44"/>
      <c r="M22" s="45"/>
      <c r="N22" s="46" t="str">
        <f t="shared" si="1"/>
        <v/>
      </c>
      <c r="O22" s="84"/>
      <c r="P22" s="83" t="str">
        <f>IF($N22="","",IF(AND(SMALL($Q$9:$Q$508,ROUNDUP('別紙1　【集計】'!$E$5/2,0))=MAX($Q$9:$Q$508),ISNUMBER($N22),$Q22=MAX($Q$9:$Q$508)),"代表&amp;最大",IF($Q22=SMALL($Q$9:$Q$508,ROUNDUP('別紙1　【集計】'!$E$5/2,0)),"代表",IF($Q22=MAX($Q$9:$Q$508),"最大",""))))</f>
        <v/>
      </c>
      <c r="Q22" s="25" t="str">
        <f t="shared" si="2"/>
        <v/>
      </c>
      <c r="R22" s="26" t="str">
        <f t="shared" si="3"/>
        <v/>
      </c>
      <c r="S22" s="26" t="str">
        <f t="shared" si="4"/>
        <v/>
      </c>
      <c r="T22" s="26" t="str">
        <f t="shared" si="5"/>
        <v/>
      </c>
      <c r="U22" s="26" t="str">
        <f t="shared" si="6"/>
        <v/>
      </c>
      <c r="V22" s="26" t="str">
        <f t="shared" si="7"/>
        <v/>
      </c>
      <c r="W22" s="26" t="str">
        <f t="shared" si="8"/>
        <v/>
      </c>
      <c r="X22" s="26" t="str">
        <f t="shared" si="9"/>
        <v/>
      </c>
      <c r="Y22" s="26" t="str">
        <f t="shared" si="10"/>
        <v/>
      </c>
      <c r="Z22" s="26" t="str">
        <f t="shared" si="11"/>
        <v/>
      </c>
      <c r="AA22" s="26" t="str">
        <f t="shared" si="12"/>
        <v/>
      </c>
      <c r="AB22" s="26" t="str">
        <f t="shared" si="13"/>
        <v/>
      </c>
      <c r="AC22" s="5"/>
      <c r="AD22" s="5"/>
      <c r="AE22" s="14" t="str">
        <f>IF(OR('別紙1　【集計】'!$O$5="",$G22=""),"",IF($G22&lt;=基準値!M$2=TRUE,"○","×"))</f>
        <v/>
      </c>
      <c r="AF22" s="14" t="str">
        <f>IF(OR('別紙1　【集計】'!$O$5="",$H22=""),"",IF($H22&lt;=基準値!N$2=TRUE,"○","×"))</f>
        <v/>
      </c>
    </row>
    <row r="23" spans="2:32" ht="16.5" customHeight="1">
      <c r="B23" s="47">
        <v>15</v>
      </c>
      <c r="C23" s="39"/>
      <c r="D23" s="38"/>
      <c r="E23" s="38"/>
      <c r="F23" s="40"/>
      <c r="G23" s="41"/>
      <c r="H23" s="42"/>
      <c r="I23" s="43" t="str">
        <f t="shared" si="0"/>
        <v/>
      </c>
      <c r="J23" s="44"/>
      <c r="K23" s="45"/>
      <c r="L23" s="44"/>
      <c r="M23" s="45"/>
      <c r="N23" s="46" t="str">
        <f t="shared" si="1"/>
        <v/>
      </c>
      <c r="O23" s="84"/>
      <c r="P23" s="83" t="str">
        <f>IF($N23="","",IF(AND(SMALL($Q$9:$Q$508,ROUNDUP('別紙1　【集計】'!$E$5/2,0))=MAX($Q$9:$Q$508),ISNUMBER($N23),$Q23=MAX($Q$9:$Q$508)),"代表&amp;最大",IF($Q23=SMALL($Q$9:$Q$508,ROUNDUP('別紙1　【集計】'!$E$5/2,0)),"代表",IF($Q23=MAX($Q$9:$Q$508),"最大",""))))</f>
        <v/>
      </c>
      <c r="Q23" s="25" t="str">
        <f t="shared" si="2"/>
        <v/>
      </c>
      <c r="R23" s="26" t="str">
        <f t="shared" si="3"/>
        <v/>
      </c>
      <c r="S23" s="26" t="str">
        <f t="shared" si="4"/>
        <v/>
      </c>
      <c r="T23" s="26" t="str">
        <f t="shared" si="5"/>
        <v/>
      </c>
      <c r="U23" s="26" t="str">
        <f t="shared" si="6"/>
        <v/>
      </c>
      <c r="V23" s="26" t="str">
        <f t="shared" si="7"/>
        <v/>
      </c>
      <c r="W23" s="26" t="str">
        <f t="shared" si="8"/>
        <v/>
      </c>
      <c r="X23" s="26" t="str">
        <f t="shared" si="9"/>
        <v/>
      </c>
      <c r="Y23" s="26" t="str">
        <f t="shared" si="10"/>
        <v/>
      </c>
      <c r="Z23" s="26" t="str">
        <f t="shared" si="11"/>
        <v/>
      </c>
      <c r="AA23" s="26" t="str">
        <f t="shared" si="12"/>
        <v/>
      </c>
      <c r="AB23" s="26" t="str">
        <f t="shared" si="13"/>
        <v/>
      </c>
      <c r="AC23" s="5"/>
      <c r="AD23" s="5"/>
      <c r="AE23" s="14" t="str">
        <f>IF(OR('別紙1　【集計】'!$O$5="",$G23=""),"",IF($G23&lt;=基準値!M$2=TRUE,"○","×"))</f>
        <v/>
      </c>
      <c r="AF23" s="14" t="str">
        <f>IF(OR('別紙1　【集計】'!$O$5="",$H23=""),"",IF($H23&lt;=基準値!N$2=TRUE,"○","×"))</f>
        <v/>
      </c>
    </row>
    <row r="24" spans="2:32" ht="16.5" customHeight="1">
      <c r="B24" s="47">
        <v>16</v>
      </c>
      <c r="C24" s="39"/>
      <c r="D24" s="38"/>
      <c r="E24" s="38"/>
      <c r="F24" s="40"/>
      <c r="G24" s="41"/>
      <c r="H24" s="42"/>
      <c r="I24" s="43" t="str">
        <f t="shared" si="0"/>
        <v/>
      </c>
      <c r="J24" s="44"/>
      <c r="K24" s="45"/>
      <c r="L24" s="44"/>
      <c r="M24" s="45"/>
      <c r="N24" s="46" t="str">
        <f t="shared" si="1"/>
        <v/>
      </c>
      <c r="O24" s="84"/>
      <c r="P24" s="83" t="str">
        <f>IF($N24="","",IF(AND(SMALL($Q$9:$Q$508,ROUNDUP('別紙1　【集計】'!$E$5/2,0))=MAX($Q$9:$Q$508),ISNUMBER($N24),$Q24=MAX($Q$9:$Q$508)),"代表&amp;最大",IF($Q24=SMALL($Q$9:$Q$508,ROUNDUP('別紙1　【集計】'!$E$5/2,0)),"代表",IF($Q24=MAX($Q$9:$Q$508),"最大",""))))</f>
        <v/>
      </c>
      <c r="Q24" s="25" t="str">
        <f t="shared" si="2"/>
        <v/>
      </c>
      <c r="R24" s="26" t="str">
        <f t="shared" si="3"/>
        <v/>
      </c>
      <c r="S24" s="26" t="str">
        <f t="shared" si="4"/>
        <v/>
      </c>
      <c r="T24" s="26" t="str">
        <f t="shared" si="5"/>
        <v/>
      </c>
      <c r="U24" s="26" t="str">
        <f t="shared" si="6"/>
        <v/>
      </c>
      <c r="V24" s="26" t="str">
        <f t="shared" si="7"/>
        <v/>
      </c>
      <c r="W24" s="26" t="str">
        <f t="shared" si="8"/>
        <v/>
      </c>
      <c r="X24" s="26" t="str">
        <f t="shared" si="9"/>
        <v/>
      </c>
      <c r="Y24" s="26" t="str">
        <f t="shared" si="10"/>
        <v/>
      </c>
      <c r="Z24" s="26" t="str">
        <f t="shared" si="11"/>
        <v/>
      </c>
      <c r="AA24" s="26" t="str">
        <f t="shared" si="12"/>
        <v/>
      </c>
      <c r="AB24" s="26" t="str">
        <f t="shared" si="13"/>
        <v/>
      </c>
      <c r="AC24" s="5"/>
      <c r="AD24" s="5"/>
      <c r="AE24" s="14" t="str">
        <f>IF(OR('別紙1　【集計】'!$O$5="",$G24=""),"",IF($G24&lt;=基準値!M$2=TRUE,"○","×"))</f>
        <v/>
      </c>
      <c r="AF24" s="14" t="str">
        <f>IF(OR('別紙1　【集計】'!$O$5="",$H24=""),"",IF($H24&lt;=基準値!N$2=TRUE,"○","×"))</f>
        <v/>
      </c>
    </row>
    <row r="25" spans="2:32" ht="16.5" customHeight="1">
      <c r="B25" s="47">
        <v>17</v>
      </c>
      <c r="C25" s="39"/>
      <c r="D25" s="38"/>
      <c r="E25" s="38"/>
      <c r="F25" s="40"/>
      <c r="G25" s="41"/>
      <c r="H25" s="42"/>
      <c r="I25" s="43" t="str">
        <f t="shared" si="0"/>
        <v/>
      </c>
      <c r="J25" s="44"/>
      <c r="K25" s="45"/>
      <c r="L25" s="44"/>
      <c r="M25" s="45"/>
      <c r="N25" s="46" t="str">
        <f t="shared" si="1"/>
        <v/>
      </c>
      <c r="O25" s="84"/>
      <c r="P25" s="83" t="str">
        <f>IF($N25="","",IF(AND(SMALL($Q$9:$Q$508,ROUNDUP('別紙1　【集計】'!$E$5/2,0))=MAX($Q$9:$Q$508),ISNUMBER($N25),$Q25=MAX($Q$9:$Q$508)),"代表&amp;最大",IF($Q25=SMALL($Q$9:$Q$508,ROUNDUP('別紙1　【集計】'!$E$5/2,0)),"代表",IF($Q25=MAX($Q$9:$Q$508),"最大",""))))</f>
        <v/>
      </c>
      <c r="Q25" s="25" t="str">
        <f t="shared" si="2"/>
        <v/>
      </c>
      <c r="R25" s="26" t="str">
        <f t="shared" si="3"/>
        <v/>
      </c>
      <c r="S25" s="26" t="str">
        <f t="shared" si="4"/>
        <v/>
      </c>
      <c r="T25" s="26" t="str">
        <f t="shared" si="5"/>
        <v/>
      </c>
      <c r="U25" s="26" t="str">
        <f t="shared" si="6"/>
        <v/>
      </c>
      <c r="V25" s="26" t="str">
        <f t="shared" si="7"/>
        <v/>
      </c>
      <c r="W25" s="26" t="str">
        <f t="shared" si="8"/>
        <v/>
      </c>
      <c r="X25" s="26" t="str">
        <f t="shared" si="9"/>
        <v/>
      </c>
      <c r="Y25" s="26" t="str">
        <f t="shared" si="10"/>
        <v/>
      </c>
      <c r="Z25" s="26" t="str">
        <f t="shared" si="11"/>
        <v/>
      </c>
      <c r="AA25" s="26" t="str">
        <f t="shared" si="12"/>
        <v/>
      </c>
      <c r="AB25" s="26" t="str">
        <f t="shared" si="13"/>
        <v/>
      </c>
      <c r="AC25" s="5"/>
      <c r="AD25" s="5"/>
      <c r="AE25" s="14" t="str">
        <f>IF(OR('別紙1　【集計】'!$O$5="",$G25=""),"",IF($G25&lt;=基準値!M$2=TRUE,"○","×"))</f>
        <v/>
      </c>
      <c r="AF25" s="14" t="str">
        <f>IF(OR('別紙1　【集計】'!$O$5="",$H25=""),"",IF($H25&lt;=基準値!N$2=TRUE,"○","×"))</f>
        <v/>
      </c>
    </row>
    <row r="26" spans="2:32" ht="16.5" customHeight="1">
      <c r="B26" s="47">
        <v>18</v>
      </c>
      <c r="C26" s="39"/>
      <c r="D26" s="38"/>
      <c r="E26" s="38"/>
      <c r="F26" s="40"/>
      <c r="G26" s="41"/>
      <c r="H26" s="42"/>
      <c r="I26" s="43" t="str">
        <f t="shared" si="0"/>
        <v/>
      </c>
      <c r="J26" s="44"/>
      <c r="K26" s="45"/>
      <c r="L26" s="44"/>
      <c r="M26" s="45"/>
      <c r="N26" s="46" t="str">
        <f t="shared" si="1"/>
        <v/>
      </c>
      <c r="O26" s="84"/>
      <c r="P26" s="83" t="str">
        <f>IF($N26="","",IF(AND(SMALL($Q$9:$Q$508,ROUNDUP('別紙1　【集計】'!$E$5/2,0))=MAX($Q$9:$Q$508),ISNUMBER($N26),$Q26=MAX($Q$9:$Q$508)),"代表&amp;最大",IF($Q26=SMALL($Q$9:$Q$508,ROUNDUP('別紙1　【集計】'!$E$5/2,0)),"代表",IF($Q26=MAX($Q$9:$Q$508),"最大",""))))</f>
        <v/>
      </c>
      <c r="Q26" s="25" t="str">
        <f t="shared" si="2"/>
        <v/>
      </c>
      <c r="R26" s="26" t="str">
        <f t="shared" si="3"/>
        <v/>
      </c>
      <c r="S26" s="26" t="str">
        <f t="shared" si="4"/>
        <v/>
      </c>
      <c r="T26" s="26" t="str">
        <f t="shared" si="5"/>
        <v/>
      </c>
      <c r="U26" s="26" t="str">
        <f t="shared" si="6"/>
        <v/>
      </c>
      <c r="V26" s="26" t="str">
        <f t="shared" si="7"/>
        <v/>
      </c>
      <c r="W26" s="26" t="str">
        <f t="shared" si="8"/>
        <v/>
      </c>
      <c r="X26" s="26" t="str">
        <f t="shared" si="9"/>
        <v/>
      </c>
      <c r="Y26" s="26" t="str">
        <f t="shared" si="10"/>
        <v/>
      </c>
      <c r="Z26" s="26" t="str">
        <f t="shared" si="11"/>
        <v/>
      </c>
      <c r="AA26" s="26" t="str">
        <f t="shared" si="12"/>
        <v/>
      </c>
      <c r="AB26" s="26" t="str">
        <f t="shared" si="13"/>
        <v/>
      </c>
      <c r="AC26" s="5"/>
      <c r="AD26" s="5"/>
      <c r="AE26" s="14" t="str">
        <f>IF(OR('別紙1　【集計】'!$O$5="",$G26=""),"",IF($G26&lt;=基準値!M$2=TRUE,"○","×"))</f>
        <v/>
      </c>
      <c r="AF26" s="14" t="str">
        <f>IF(OR('別紙1　【集計】'!$O$5="",$H26=""),"",IF($H26&lt;=基準値!N$2=TRUE,"○","×"))</f>
        <v/>
      </c>
    </row>
    <row r="27" spans="2:32" ht="16.5" customHeight="1">
      <c r="B27" s="38">
        <v>19</v>
      </c>
      <c r="C27" s="39"/>
      <c r="D27" s="38"/>
      <c r="E27" s="38"/>
      <c r="F27" s="40"/>
      <c r="G27" s="41"/>
      <c r="H27" s="42"/>
      <c r="I27" s="43" t="str">
        <f t="shared" si="0"/>
        <v/>
      </c>
      <c r="J27" s="44"/>
      <c r="K27" s="45"/>
      <c r="L27" s="44"/>
      <c r="M27" s="45"/>
      <c r="N27" s="46" t="str">
        <f t="shared" si="1"/>
        <v/>
      </c>
      <c r="O27" s="84"/>
      <c r="P27" s="83" t="str">
        <f>IF($N27="","",IF(AND(SMALL($Q$9:$Q$508,ROUNDUP('別紙1　【集計】'!$E$5/2,0))=MAX($Q$9:$Q$508),ISNUMBER($N27),$Q27=MAX($Q$9:$Q$508)),"代表&amp;最大",IF($Q27=SMALL($Q$9:$Q$508,ROUNDUP('別紙1　【集計】'!$E$5/2,0)),"代表",IF($Q27=MAX($Q$9:$Q$508),"最大",""))))</f>
        <v/>
      </c>
      <c r="Q27" s="25" t="str">
        <f t="shared" si="2"/>
        <v/>
      </c>
      <c r="R27" s="26" t="str">
        <f t="shared" si="3"/>
        <v/>
      </c>
      <c r="S27" s="26" t="str">
        <f t="shared" si="4"/>
        <v/>
      </c>
      <c r="T27" s="26" t="str">
        <f t="shared" si="5"/>
        <v/>
      </c>
      <c r="U27" s="26" t="str">
        <f t="shared" si="6"/>
        <v/>
      </c>
      <c r="V27" s="26" t="str">
        <f t="shared" si="7"/>
        <v/>
      </c>
      <c r="W27" s="26" t="str">
        <f t="shared" si="8"/>
        <v/>
      </c>
      <c r="X27" s="26" t="str">
        <f t="shared" si="9"/>
        <v/>
      </c>
      <c r="Y27" s="26" t="str">
        <f t="shared" si="10"/>
        <v/>
      </c>
      <c r="Z27" s="26" t="str">
        <f t="shared" si="11"/>
        <v/>
      </c>
      <c r="AA27" s="26" t="str">
        <f t="shared" si="12"/>
        <v/>
      </c>
      <c r="AB27" s="26" t="str">
        <f t="shared" si="13"/>
        <v/>
      </c>
      <c r="AC27" s="5"/>
      <c r="AD27" s="5"/>
      <c r="AE27" s="14" t="str">
        <f>IF(OR('別紙1　【集計】'!$O$5="",$G27=""),"",IF($G27&lt;=基準値!M$2=TRUE,"○","×"))</f>
        <v/>
      </c>
      <c r="AF27" s="14" t="str">
        <f>IF(OR('別紙1　【集計】'!$O$5="",$H27=""),"",IF($H27&lt;=基準値!N$2=TRUE,"○","×"))</f>
        <v/>
      </c>
    </row>
    <row r="28" spans="2:32" ht="16.5" customHeight="1">
      <c r="B28" s="47">
        <v>20</v>
      </c>
      <c r="C28" s="39"/>
      <c r="D28" s="38"/>
      <c r="E28" s="38"/>
      <c r="F28" s="40"/>
      <c r="G28" s="41"/>
      <c r="H28" s="42"/>
      <c r="I28" s="43" t="str">
        <f t="shared" si="0"/>
        <v/>
      </c>
      <c r="J28" s="44"/>
      <c r="K28" s="45"/>
      <c r="L28" s="44"/>
      <c r="M28" s="45"/>
      <c r="N28" s="46" t="str">
        <f t="shared" si="1"/>
        <v/>
      </c>
      <c r="O28" s="84"/>
      <c r="P28" s="83" t="str">
        <f>IF($N28="","",IF(AND(SMALL($Q$9:$Q$508,ROUNDUP('別紙1　【集計】'!$E$5/2,0))=MAX($Q$9:$Q$508),ISNUMBER($N28),$Q28=MAX($Q$9:$Q$508)),"代表&amp;最大",IF($Q28=SMALL($Q$9:$Q$508,ROUNDUP('別紙1　【集計】'!$E$5/2,0)),"代表",IF($Q28=MAX($Q$9:$Q$508),"最大",""))))</f>
        <v/>
      </c>
      <c r="Q28" s="25" t="str">
        <f t="shared" si="2"/>
        <v/>
      </c>
      <c r="R28" s="26" t="str">
        <f t="shared" si="3"/>
        <v/>
      </c>
      <c r="S28" s="26" t="str">
        <f t="shared" si="4"/>
        <v/>
      </c>
      <c r="T28" s="26" t="str">
        <f t="shared" si="5"/>
        <v/>
      </c>
      <c r="U28" s="26" t="str">
        <f t="shared" si="6"/>
        <v/>
      </c>
      <c r="V28" s="26" t="str">
        <f t="shared" si="7"/>
        <v/>
      </c>
      <c r="W28" s="26" t="str">
        <f t="shared" si="8"/>
        <v/>
      </c>
      <c r="X28" s="26" t="str">
        <f t="shared" si="9"/>
        <v/>
      </c>
      <c r="Y28" s="26" t="str">
        <f t="shared" si="10"/>
        <v/>
      </c>
      <c r="Z28" s="26" t="str">
        <f t="shared" si="11"/>
        <v/>
      </c>
      <c r="AA28" s="26" t="str">
        <f t="shared" si="12"/>
        <v/>
      </c>
      <c r="AB28" s="26" t="str">
        <f t="shared" si="13"/>
        <v/>
      </c>
      <c r="AC28" s="5"/>
      <c r="AD28" s="5"/>
      <c r="AE28" s="14" t="str">
        <f>IF(OR('別紙1　【集計】'!$O$5="",$G28=""),"",IF($G28&lt;=基準値!M$2=TRUE,"○","×"))</f>
        <v/>
      </c>
      <c r="AF28" s="14" t="str">
        <f>IF(OR('別紙1　【集計】'!$O$5="",$H28=""),"",IF($H28&lt;=基準値!N$2=TRUE,"○","×"))</f>
        <v/>
      </c>
    </row>
    <row r="29" spans="2:32" ht="16.5" customHeight="1">
      <c r="B29" s="47">
        <v>21</v>
      </c>
      <c r="C29" s="39"/>
      <c r="D29" s="38"/>
      <c r="E29" s="38"/>
      <c r="F29" s="40"/>
      <c r="G29" s="41"/>
      <c r="H29" s="42"/>
      <c r="I29" s="43" t="str">
        <f t="shared" si="0"/>
        <v/>
      </c>
      <c r="J29" s="44"/>
      <c r="K29" s="45"/>
      <c r="L29" s="44"/>
      <c r="M29" s="45"/>
      <c r="N29" s="46" t="str">
        <f t="shared" si="1"/>
        <v/>
      </c>
      <c r="O29" s="84"/>
      <c r="P29" s="83" t="str">
        <f>IF($N29="","",IF(AND(SMALL($Q$9:$Q$508,ROUNDUP('別紙1　【集計】'!$E$5/2,0))=MAX($Q$9:$Q$508),ISNUMBER($N29),$Q29=MAX($Q$9:$Q$508)),"代表&amp;最大",IF($Q29=SMALL($Q$9:$Q$508,ROUNDUP('別紙1　【集計】'!$E$5/2,0)),"代表",IF($Q29=MAX($Q$9:$Q$508),"最大",""))))</f>
        <v/>
      </c>
      <c r="Q29" s="25" t="str">
        <f t="shared" si="2"/>
        <v/>
      </c>
      <c r="R29" s="26" t="str">
        <f t="shared" si="3"/>
        <v/>
      </c>
      <c r="S29" s="26" t="str">
        <f t="shared" si="4"/>
        <v/>
      </c>
      <c r="T29" s="26" t="str">
        <f t="shared" si="5"/>
        <v/>
      </c>
      <c r="U29" s="26" t="str">
        <f t="shared" si="6"/>
        <v/>
      </c>
      <c r="V29" s="26" t="str">
        <f t="shared" si="7"/>
        <v/>
      </c>
      <c r="W29" s="26" t="str">
        <f t="shared" si="8"/>
        <v/>
      </c>
      <c r="X29" s="26" t="str">
        <f t="shared" si="9"/>
        <v/>
      </c>
      <c r="Y29" s="26" t="str">
        <f t="shared" si="10"/>
        <v/>
      </c>
      <c r="Z29" s="26" t="str">
        <f t="shared" si="11"/>
        <v/>
      </c>
      <c r="AA29" s="26" t="str">
        <f t="shared" si="12"/>
        <v/>
      </c>
      <c r="AB29" s="26" t="str">
        <f t="shared" si="13"/>
        <v/>
      </c>
      <c r="AC29" s="5"/>
      <c r="AD29" s="5"/>
      <c r="AE29" s="14" t="str">
        <f>IF(OR('別紙1　【集計】'!$O$5="",$G29=""),"",IF($G29&lt;=基準値!M$2=TRUE,"○","×"))</f>
        <v/>
      </c>
      <c r="AF29" s="14" t="str">
        <f>IF(OR('別紙1　【集計】'!$O$5="",$H29=""),"",IF($H29&lt;=基準値!N$2=TRUE,"○","×"))</f>
        <v/>
      </c>
    </row>
    <row r="30" spans="2:32" ht="16.5" customHeight="1">
      <c r="B30" s="47">
        <v>22</v>
      </c>
      <c r="C30" s="39"/>
      <c r="D30" s="38"/>
      <c r="E30" s="38"/>
      <c r="F30" s="40"/>
      <c r="G30" s="41"/>
      <c r="H30" s="42"/>
      <c r="I30" s="43" t="str">
        <f t="shared" si="0"/>
        <v/>
      </c>
      <c r="J30" s="44"/>
      <c r="K30" s="45"/>
      <c r="L30" s="44"/>
      <c r="M30" s="45"/>
      <c r="N30" s="46" t="str">
        <f t="shared" si="1"/>
        <v/>
      </c>
      <c r="O30" s="84"/>
      <c r="P30" s="83" t="str">
        <f>IF($N30="","",IF(AND(SMALL($Q$9:$Q$508,ROUNDUP('別紙1　【集計】'!$E$5/2,0))=MAX($Q$9:$Q$508),ISNUMBER($N30),$Q30=MAX($Q$9:$Q$508)),"代表&amp;最大",IF($Q30=SMALL($Q$9:$Q$508,ROUNDUP('別紙1　【集計】'!$E$5/2,0)),"代表",IF($Q30=MAX($Q$9:$Q$508),"最大",""))))</f>
        <v/>
      </c>
      <c r="Q30" s="25" t="str">
        <f t="shared" si="2"/>
        <v/>
      </c>
      <c r="R30" s="26" t="str">
        <f t="shared" si="3"/>
        <v/>
      </c>
      <c r="S30" s="26" t="str">
        <f t="shared" si="4"/>
        <v/>
      </c>
      <c r="T30" s="26" t="str">
        <f t="shared" si="5"/>
        <v/>
      </c>
      <c r="U30" s="26" t="str">
        <f t="shared" si="6"/>
        <v/>
      </c>
      <c r="V30" s="26" t="str">
        <f t="shared" si="7"/>
        <v/>
      </c>
      <c r="W30" s="26" t="str">
        <f t="shared" si="8"/>
        <v/>
      </c>
      <c r="X30" s="26" t="str">
        <f t="shared" si="9"/>
        <v/>
      </c>
      <c r="Y30" s="26" t="str">
        <f t="shared" si="10"/>
        <v/>
      </c>
      <c r="Z30" s="26" t="str">
        <f t="shared" si="11"/>
        <v/>
      </c>
      <c r="AA30" s="26" t="str">
        <f t="shared" si="12"/>
        <v/>
      </c>
      <c r="AB30" s="26" t="str">
        <f t="shared" si="13"/>
        <v/>
      </c>
      <c r="AC30" s="5"/>
      <c r="AD30" s="5"/>
      <c r="AE30" s="14" t="str">
        <f>IF(OR('別紙1　【集計】'!$O$5="",$G30=""),"",IF($G30&lt;=基準値!M$2=TRUE,"○","×"))</f>
        <v/>
      </c>
      <c r="AF30" s="14" t="str">
        <f>IF(OR('別紙1　【集計】'!$O$5="",$H30=""),"",IF($H30&lt;=基準値!N$2=TRUE,"○","×"))</f>
        <v/>
      </c>
    </row>
    <row r="31" spans="2:32" ht="16.5" customHeight="1">
      <c r="B31" s="47">
        <v>23</v>
      </c>
      <c r="C31" s="39"/>
      <c r="D31" s="38"/>
      <c r="E31" s="38"/>
      <c r="F31" s="40"/>
      <c r="G31" s="41"/>
      <c r="H31" s="42"/>
      <c r="I31" s="43" t="str">
        <f t="shared" si="0"/>
        <v/>
      </c>
      <c r="J31" s="44"/>
      <c r="K31" s="45"/>
      <c r="L31" s="44"/>
      <c r="M31" s="45"/>
      <c r="N31" s="46" t="str">
        <f t="shared" si="1"/>
        <v/>
      </c>
      <c r="O31" s="84"/>
      <c r="P31" s="83" t="str">
        <f>IF($N31="","",IF(AND(SMALL($Q$9:$Q$508,ROUNDUP('別紙1　【集計】'!$E$5/2,0))=MAX($Q$9:$Q$508),ISNUMBER($N31),$Q31=MAX($Q$9:$Q$508)),"代表&amp;最大",IF($Q31=SMALL($Q$9:$Q$508,ROUNDUP('別紙1　【集計】'!$E$5/2,0)),"代表",IF($Q31=MAX($Q$9:$Q$508),"最大",""))))</f>
        <v/>
      </c>
      <c r="Q31" s="25" t="str">
        <f t="shared" si="2"/>
        <v/>
      </c>
      <c r="R31" s="26" t="str">
        <f t="shared" si="3"/>
        <v/>
      </c>
      <c r="S31" s="26" t="str">
        <f t="shared" si="4"/>
        <v/>
      </c>
      <c r="T31" s="26" t="str">
        <f t="shared" si="5"/>
        <v/>
      </c>
      <c r="U31" s="26" t="str">
        <f t="shared" si="6"/>
        <v/>
      </c>
      <c r="V31" s="26" t="str">
        <f t="shared" si="7"/>
        <v/>
      </c>
      <c r="W31" s="26" t="str">
        <f t="shared" si="8"/>
        <v/>
      </c>
      <c r="X31" s="26" t="str">
        <f t="shared" si="9"/>
        <v/>
      </c>
      <c r="Y31" s="26" t="str">
        <f t="shared" si="10"/>
        <v/>
      </c>
      <c r="Z31" s="26" t="str">
        <f t="shared" si="11"/>
        <v/>
      </c>
      <c r="AA31" s="26" t="str">
        <f t="shared" si="12"/>
        <v/>
      </c>
      <c r="AB31" s="26" t="str">
        <f t="shared" si="13"/>
        <v/>
      </c>
      <c r="AC31" s="5"/>
      <c r="AD31" s="5"/>
      <c r="AE31" s="14" t="str">
        <f>IF(OR('別紙1　【集計】'!$O$5="",$G31=""),"",IF($G31&lt;=基準値!M$2=TRUE,"○","×"))</f>
        <v/>
      </c>
      <c r="AF31" s="14" t="str">
        <f>IF(OR('別紙1　【集計】'!$O$5="",$H31=""),"",IF($H31&lt;=基準値!N$2=TRUE,"○","×"))</f>
        <v/>
      </c>
    </row>
    <row r="32" spans="2:32" ht="16.5" customHeight="1">
      <c r="B32" s="47">
        <v>24</v>
      </c>
      <c r="C32" s="39"/>
      <c r="D32" s="38"/>
      <c r="E32" s="38"/>
      <c r="F32" s="40"/>
      <c r="G32" s="41"/>
      <c r="H32" s="42"/>
      <c r="I32" s="43" t="str">
        <f t="shared" si="0"/>
        <v/>
      </c>
      <c r="J32" s="44"/>
      <c r="K32" s="45"/>
      <c r="L32" s="44"/>
      <c r="M32" s="45"/>
      <c r="N32" s="46" t="str">
        <f t="shared" si="1"/>
        <v/>
      </c>
      <c r="O32" s="84"/>
      <c r="P32" s="83" t="str">
        <f>IF($N32="","",IF(AND(SMALL($Q$9:$Q$508,ROUNDUP('別紙1　【集計】'!$E$5/2,0))=MAX($Q$9:$Q$508),ISNUMBER($N32),$Q32=MAX($Q$9:$Q$508)),"代表&amp;最大",IF($Q32=SMALL($Q$9:$Q$508,ROUNDUP('別紙1　【集計】'!$E$5/2,0)),"代表",IF($Q32=MAX($Q$9:$Q$508),"最大",""))))</f>
        <v/>
      </c>
      <c r="Q32" s="25" t="str">
        <f t="shared" si="2"/>
        <v/>
      </c>
      <c r="R32" s="26" t="str">
        <f t="shared" si="3"/>
        <v/>
      </c>
      <c r="S32" s="26" t="str">
        <f t="shared" si="4"/>
        <v/>
      </c>
      <c r="T32" s="26" t="str">
        <f t="shared" si="5"/>
        <v/>
      </c>
      <c r="U32" s="26" t="str">
        <f t="shared" si="6"/>
        <v/>
      </c>
      <c r="V32" s="26" t="str">
        <f t="shared" si="7"/>
        <v/>
      </c>
      <c r="W32" s="26" t="str">
        <f t="shared" si="8"/>
        <v/>
      </c>
      <c r="X32" s="26" t="str">
        <f t="shared" si="9"/>
        <v/>
      </c>
      <c r="Y32" s="26" t="str">
        <f t="shared" si="10"/>
        <v/>
      </c>
      <c r="Z32" s="26" t="str">
        <f t="shared" si="11"/>
        <v/>
      </c>
      <c r="AA32" s="26" t="str">
        <f t="shared" si="12"/>
        <v/>
      </c>
      <c r="AB32" s="26" t="str">
        <f t="shared" si="13"/>
        <v/>
      </c>
      <c r="AC32" s="5"/>
      <c r="AD32" s="5"/>
      <c r="AE32" s="14" t="str">
        <f>IF(OR('別紙1　【集計】'!$O$5="",$G32=""),"",IF($G32&lt;=基準値!M$2=TRUE,"○","×"))</f>
        <v/>
      </c>
      <c r="AF32" s="14" t="str">
        <f>IF(OR('別紙1　【集計】'!$O$5="",$H32=""),"",IF($H32&lt;=基準値!N$2=TRUE,"○","×"))</f>
        <v/>
      </c>
    </row>
    <row r="33" spans="2:32" ht="16.5" customHeight="1">
      <c r="B33" s="47">
        <v>25</v>
      </c>
      <c r="C33" s="39"/>
      <c r="D33" s="38"/>
      <c r="E33" s="38"/>
      <c r="F33" s="40"/>
      <c r="G33" s="41"/>
      <c r="H33" s="42"/>
      <c r="I33" s="43" t="str">
        <f t="shared" si="0"/>
        <v/>
      </c>
      <c r="J33" s="44"/>
      <c r="K33" s="45"/>
      <c r="L33" s="44"/>
      <c r="M33" s="45"/>
      <c r="N33" s="46" t="str">
        <f t="shared" si="1"/>
        <v/>
      </c>
      <c r="O33" s="84"/>
      <c r="P33" s="83" t="str">
        <f>IF($N33="","",IF(AND(SMALL($Q$9:$Q$508,ROUNDUP('別紙1　【集計】'!$E$5/2,0))=MAX($Q$9:$Q$508),ISNUMBER($N33),$Q33=MAX($Q$9:$Q$508)),"代表&amp;最大",IF($Q33=SMALL($Q$9:$Q$508,ROUNDUP('別紙1　【集計】'!$E$5/2,0)),"代表",IF($Q33=MAX($Q$9:$Q$508),"最大",""))))</f>
        <v/>
      </c>
      <c r="Q33" s="25" t="str">
        <f t="shared" si="2"/>
        <v/>
      </c>
      <c r="R33" s="26" t="str">
        <f t="shared" si="3"/>
        <v/>
      </c>
      <c r="S33" s="26" t="str">
        <f t="shared" si="4"/>
        <v/>
      </c>
      <c r="T33" s="26" t="str">
        <f t="shared" si="5"/>
        <v/>
      </c>
      <c r="U33" s="26" t="str">
        <f t="shared" si="6"/>
        <v/>
      </c>
      <c r="V33" s="26" t="str">
        <f t="shared" si="7"/>
        <v/>
      </c>
      <c r="W33" s="26" t="str">
        <f t="shared" si="8"/>
        <v/>
      </c>
      <c r="X33" s="26" t="str">
        <f t="shared" si="9"/>
        <v/>
      </c>
      <c r="Y33" s="26" t="str">
        <f t="shared" si="10"/>
        <v/>
      </c>
      <c r="Z33" s="26" t="str">
        <f t="shared" si="11"/>
        <v/>
      </c>
      <c r="AA33" s="26" t="str">
        <f t="shared" si="12"/>
        <v/>
      </c>
      <c r="AB33" s="26" t="str">
        <f t="shared" si="13"/>
        <v/>
      </c>
      <c r="AC33" s="5"/>
      <c r="AD33" s="5"/>
      <c r="AE33" s="14" t="str">
        <f>IF(OR('別紙1　【集計】'!$O$5="",$G33=""),"",IF($G33&lt;=基準値!M$2=TRUE,"○","×"))</f>
        <v/>
      </c>
      <c r="AF33" s="14" t="str">
        <f>IF(OR('別紙1　【集計】'!$O$5="",$H33=""),"",IF($H33&lt;=基準値!N$2=TRUE,"○","×"))</f>
        <v/>
      </c>
    </row>
    <row r="34" spans="2:32" ht="16.5" customHeight="1">
      <c r="B34" s="47">
        <v>26</v>
      </c>
      <c r="C34" s="39"/>
      <c r="D34" s="38"/>
      <c r="E34" s="38"/>
      <c r="F34" s="40"/>
      <c r="G34" s="41"/>
      <c r="H34" s="42"/>
      <c r="I34" s="43" t="str">
        <f t="shared" si="0"/>
        <v/>
      </c>
      <c r="J34" s="44"/>
      <c r="K34" s="45"/>
      <c r="L34" s="44"/>
      <c r="M34" s="45"/>
      <c r="N34" s="46" t="str">
        <f t="shared" si="1"/>
        <v/>
      </c>
      <c r="O34" s="84"/>
      <c r="P34" s="83" t="str">
        <f>IF($N34="","",IF(AND(SMALL($Q$9:$Q$508,ROUNDUP('別紙1　【集計】'!$E$5/2,0))=MAX($Q$9:$Q$508),ISNUMBER($N34),$Q34=MAX($Q$9:$Q$508)),"代表&amp;最大",IF($Q34=SMALL($Q$9:$Q$508,ROUNDUP('別紙1　【集計】'!$E$5/2,0)),"代表",IF($Q34=MAX($Q$9:$Q$508),"最大",""))))</f>
        <v/>
      </c>
      <c r="Q34" s="25" t="str">
        <f t="shared" si="2"/>
        <v/>
      </c>
      <c r="R34" s="26" t="str">
        <f t="shared" si="3"/>
        <v/>
      </c>
      <c r="S34" s="26" t="str">
        <f t="shared" si="4"/>
        <v/>
      </c>
      <c r="T34" s="26" t="str">
        <f t="shared" si="5"/>
        <v/>
      </c>
      <c r="U34" s="26" t="str">
        <f t="shared" si="6"/>
        <v/>
      </c>
      <c r="V34" s="26" t="str">
        <f t="shared" si="7"/>
        <v/>
      </c>
      <c r="W34" s="26" t="str">
        <f t="shared" si="8"/>
        <v/>
      </c>
      <c r="X34" s="26" t="str">
        <f t="shared" si="9"/>
        <v/>
      </c>
      <c r="Y34" s="26" t="str">
        <f t="shared" si="10"/>
        <v/>
      </c>
      <c r="Z34" s="26" t="str">
        <f t="shared" si="11"/>
        <v/>
      </c>
      <c r="AA34" s="26" t="str">
        <f t="shared" si="12"/>
        <v/>
      </c>
      <c r="AB34" s="26" t="str">
        <f t="shared" si="13"/>
        <v/>
      </c>
      <c r="AC34" s="5"/>
      <c r="AD34" s="5"/>
      <c r="AE34" s="14" t="str">
        <f>IF(OR('別紙1　【集計】'!$O$5="",$G34=""),"",IF($G34&lt;=基準値!M$2=TRUE,"○","×"))</f>
        <v/>
      </c>
      <c r="AF34" s="14" t="str">
        <f>IF(OR('別紙1　【集計】'!$O$5="",$H34=""),"",IF($H34&lt;=基準値!N$2=TRUE,"○","×"))</f>
        <v/>
      </c>
    </row>
    <row r="35" spans="2:32" ht="16.5" customHeight="1">
      <c r="B35" s="47">
        <v>27</v>
      </c>
      <c r="C35" s="39"/>
      <c r="D35" s="38"/>
      <c r="E35" s="38"/>
      <c r="F35" s="40"/>
      <c r="G35" s="41"/>
      <c r="H35" s="42"/>
      <c r="I35" s="43" t="str">
        <f t="shared" si="0"/>
        <v/>
      </c>
      <c r="J35" s="44"/>
      <c r="K35" s="45"/>
      <c r="L35" s="44"/>
      <c r="M35" s="45"/>
      <c r="N35" s="46" t="str">
        <f t="shared" si="1"/>
        <v/>
      </c>
      <c r="O35" s="84"/>
      <c r="P35" s="83" t="str">
        <f>IF($N35="","",IF(AND(SMALL($Q$9:$Q$508,ROUNDUP('別紙1　【集計】'!$E$5/2,0))=MAX($Q$9:$Q$508),ISNUMBER($N35),$Q35=MAX($Q$9:$Q$508)),"代表&amp;最大",IF($Q35=SMALL($Q$9:$Q$508,ROUNDUP('別紙1　【集計】'!$E$5/2,0)),"代表",IF($Q35=MAX($Q$9:$Q$508),"最大",""))))</f>
        <v/>
      </c>
      <c r="Q35" s="25" t="str">
        <f t="shared" si="2"/>
        <v/>
      </c>
      <c r="R35" s="26" t="str">
        <f t="shared" si="3"/>
        <v/>
      </c>
      <c r="S35" s="26" t="str">
        <f t="shared" si="4"/>
        <v/>
      </c>
      <c r="T35" s="26" t="str">
        <f t="shared" si="5"/>
        <v/>
      </c>
      <c r="U35" s="26" t="str">
        <f t="shared" si="6"/>
        <v/>
      </c>
      <c r="V35" s="26" t="str">
        <f t="shared" si="7"/>
        <v/>
      </c>
      <c r="W35" s="26" t="str">
        <f t="shared" si="8"/>
        <v/>
      </c>
      <c r="X35" s="26" t="str">
        <f t="shared" si="9"/>
        <v/>
      </c>
      <c r="Y35" s="26" t="str">
        <f t="shared" si="10"/>
        <v/>
      </c>
      <c r="Z35" s="26" t="str">
        <f t="shared" si="11"/>
        <v/>
      </c>
      <c r="AA35" s="26" t="str">
        <f t="shared" si="12"/>
        <v/>
      </c>
      <c r="AB35" s="26" t="str">
        <f t="shared" si="13"/>
        <v/>
      </c>
      <c r="AC35" s="5"/>
      <c r="AD35" s="5"/>
      <c r="AE35" s="14" t="str">
        <f>IF(OR('別紙1　【集計】'!$O$5="",$G35=""),"",IF($G35&lt;=基準値!M$2=TRUE,"○","×"))</f>
        <v/>
      </c>
      <c r="AF35" s="14" t="str">
        <f>IF(OR('別紙1　【集計】'!$O$5="",$H35=""),"",IF($H35&lt;=基準値!N$2=TRUE,"○","×"))</f>
        <v/>
      </c>
    </row>
    <row r="36" spans="2:32" ht="16.5" customHeight="1">
      <c r="B36" s="38">
        <v>28</v>
      </c>
      <c r="C36" s="39"/>
      <c r="D36" s="38"/>
      <c r="E36" s="38"/>
      <c r="F36" s="40"/>
      <c r="G36" s="41"/>
      <c r="H36" s="42"/>
      <c r="I36" s="43" t="str">
        <f t="shared" si="0"/>
        <v/>
      </c>
      <c r="J36" s="44"/>
      <c r="K36" s="45"/>
      <c r="L36" s="44"/>
      <c r="M36" s="45"/>
      <c r="N36" s="46" t="str">
        <f t="shared" si="1"/>
        <v/>
      </c>
      <c r="O36" s="84"/>
      <c r="P36" s="83" t="str">
        <f>IF($N36="","",IF(AND(SMALL($Q$9:$Q$508,ROUNDUP('別紙1　【集計】'!$E$5/2,0))=MAX($Q$9:$Q$508),ISNUMBER($N36),$Q36=MAX($Q$9:$Q$508)),"代表&amp;最大",IF($Q36=SMALL($Q$9:$Q$508,ROUNDUP('別紙1　【集計】'!$E$5/2,0)),"代表",IF($Q36=MAX($Q$9:$Q$508),"最大",""))))</f>
        <v/>
      </c>
      <c r="Q36" s="25" t="str">
        <f t="shared" si="2"/>
        <v/>
      </c>
      <c r="R36" s="26" t="str">
        <f t="shared" si="3"/>
        <v/>
      </c>
      <c r="S36" s="26" t="str">
        <f t="shared" si="4"/>
        <v/>
      </c>
      <c r="T36" s="26" t="str">
        <f t="shared" si="5"/>
        <v/>
      </c>
      <c r="U36" s="26" t="str">
        <f t="shared" si="6"/>
        <v/>
      </c>
      <c r="V36" s="26" t="str">
        <f t="shared" si="7"/>
        <v/>
      </c>
      <c r="W36" s="26" t="str">
        <f t="shared" si="8"/>
        <v/>
      </c>
      <c r="X36" s="26" t="str">
        <f t="shared" si="9"/>
        <v/>
      </c>
      <c r="Y36" s="26" t="str">
        <f t="shared" si="10"/>
        <v/>
      </c>
      <c r="Z36" s="26" t="str">
        <f t="shared" si="11"/>
        <v/>
      </c>
      <c r="AA36" s="26" t="str">
        <f t="shared" si="12"/>
        <v/>
      </c>
      <c r="AB36" s="26" t="str">
        <f t="shared" si="13"/>
        <v/>
      </c>
      <c r="AC36" s="5"/>
      <c r="AD36" s="5"/>
      <c r="AE36" s="14" t="str">
        <f>IF(OR('別紙1　【集計】'!$O$5="",$G36=""),"",IF($G36&lt;=基準値!M$2=TRUE,"○","×"))</f>
        <v/>
      </c>
      <c r="AF36" s="14" t="str">
        <f>IF(OR('別紙1　【集計】'!$O$5="",$H36=""),"",IF($H36&lt;=基準値!N$2=TRUE,"○","×"))</f>
        <v/>
      </c>
    </row>
    <row r="37" spans="2:32" ht="16.5" customHeight="1">
      <c r="B37" s="47">
        <v>29</v>
      </c>
      <c r="C37" s="39"/>
      <c r="D37" s="38"/>
      <c r="E37" s="38"/>
      <c r="F37" s="40"/>
      <c r="G37" s="41"/>
      <c r="H37" s="42"/>
      <c r="I37" s="43" t="str">
        <f t="shared" si="0"/>
        <v/>
      </c>
      <c r="J37" s="44"/>
      <c r="K37" s="45"/>
      <c r="L37" s="44"/>
      <c r="M37" s="45"/>
      <c r="N37" s="46" t="str">
        <f t="shared" si="1"/>
        <v/>
      </c>
      <c r="O37" s="84"/>
      <c r="P37" s="83" t="str">
        <f>IF($N37="","",IF(AND(SMALL($Q$9:$Q$508,ROUNDUP('別紙1　【集計】'!$E$5/2,0))=MAX($Q$9:$Q$508),ISNUMBER($N37),$Q37=MAX($Q$9:$Q$508)),"代表&amp;最大",IF($Q37=SMALL($Q$9:$Q$508,ROUNDUP('別紙1　【集計】'!$E$5/2,0)),"代表",IF($Q37=MAX($Q$9:$Q$508),"最大",""))))</f>
        <v/>
      </c>
      <c r="Q37" s="25" t="str">
        <f t="shared" si="2"/>
        <v/>
      </c>
      <c r="R37" s="26" t="str">
        <f t="shared" si="3"/>
        <v/>
      </c>
      <c r="S37" s="26" t="str">
        <f t="shared" si="4"/>
        <v/>
      </c>
      <c r="T37" s="26" t="str">
        <f t="shared" si="5"/>
        <v/>
      </c>
      <c r="U37" s="26" t="str">
        <f t="shared" si="6"/>
        <v/>
      </c>
      <c r="V37" s="26" t="str">
        <f t="shared" si="7"/>
        <v/>
      </c>
      <c r="W37" s="26" t="str">
        <f t="shared" si="8"/>
        <v/>
      </c>
      <c r="X37" s="26" t="str">
        <f t="shared" si="9"/>
        <v/>
      </c>
      <c r="Y37" s="26" t="str">
        <f t="shared" si="10"/>
        <v/>
      </c>
      <c r="Z37" s="26" t="str">
        <f t="shared" si="11"/>
        <v/>
      </c>
      <c r="AA37" s="26" t="str">
        <f t="shared" si="12"/>
        <v/>
      </c>
      <c r="AB37" s="26" t="str">
        <f t="shared" si="13"/>
        <v/>
      </c>
      <c r="AC37" s="5"/>
      <c r="AD37" s="5"/>
      <c r="AE37" s="14" t="str">
        <f>IF(OR('別紙1　【集計】'!$O$5="",$G37=""),"",IF($G37&lt;=基準値!M$2=TRUE,"○","×"))</f>
        <v/>
      </c>
      <c r="AF37" s="14" t="str">
        <f>IF(OR('別紙1　【集計】'!$O$5="",$H37=""),"",IF($H37&lt;=基準値!N$2=TRUE,"○","×"))</f>
        <v/>
      </c>
    </row>
    <row r="38" spans="2:32" ht="16.5" customHeight="1">
      <c r="B38" s="47">
        <v>30</v>
      </c>
      <c r="C38" s="39"/>
      <c r="D38" s="38"/>
      <c r="E38" s="38"/>
      <c r="F38" s="40"/>
      <c r="G38" s="41"/>
      <c r="H38" s="42"/>
      <c r="I38" s="43" t="str">
        <f t="shared" si="0"/>
        <v/>
      </c>
      <c r="J38" s="44"/>
      <c r="K38" s="45"/>
      <c r="L38" s="44"/>
      <c r="M38" s="45"/>
      <c r="N38" s="46" t="str">
        <f t="shared" si="1"/>
        <v/>
      </c>
      <c r="O38" s="84"/>
      <c r="P38" s="83" t="str">
        <f>IF($N38="","",IF(AND(SMALL($Q$9:$Q$508,ROUNDUP('別紙1　【集計】'!$E$5/2,0))=MAX($Q$9:$Q$508),ISNUMBER($N38),$Q38=MAX($Q$9:$Q$508)),"代表&amp;最大",IF($Q38=SMALL($Q$9:$Q$508,ROUNDUP('別紙1　【集計】'!$E$5/2,0)),"代表",IF($Q38=MAX($Q$9:$Q$508),"最大",""))))</f>
        <v/>
      </c>
      <c r="Q38" s="25" t="str">
        <f t="shared" si="2"/>
        <v/>
      </c>
      <c r="R38" s="26" t="str">
        <f t="shared" si="3"/>
        <v/>
      </c>
      <c r="S38" s="26" t="str">
        <f t="shared" si="4"/>
        <v/>
      </c>
      <c r="T38" s="26" t="str">
        <f t="shared" si="5"/>
        <v/>
      </c>
      <c r="U38" s="26" t="str">
        <f t="shared" si="6"/>
        <v/>
      </c>
      <c r="V38" s="26" t="str">
        <f t="shared" si="7"/>
        <v/>
      </c>
      <c r="W38" s="26" t="str">
        <f t="shared" si="8"/>
        <v/>
      </c>
      <c r="X38" s="26" t="str">
        <f t="shared" si="9"/>
        <v/>
      </c>
      <c r="Y38" s="26" t="str">
        <f t="shared" si="10"/>
        <v/>
      </c>
      <c r="Z38" s="26" t="str">
        <f t="shared" si="11"/>
        <v/>
      </c>
      <c r="AA38" s="26" t="str">
        <f t="shared" si="12"/>
        <v/>
      </c>
      <c r="AB38" s="26" t="str">
        <f t="shared" si="13"/>
        <v/>
      </c>
      <c r="AC38" s="5"/>
      <c r="AD38" s="5"/>
      <c r="AE38" s="14" t="str">
        <f>IF(OR('別紙1　【集計】'!$O$5="",$G38=""),"",IF($G38&lt;=基準値!M$2=TRUE,"○","×"))</f>
        <v/>
      </c>
      <c r="AF38" s="14" t="str">
        <f>IF(OR('別紙1　【集計】'!$O$5="",$H38=""),"",IF($H38&lt;=基準値!N$2=TRUE,"○","×"))</f>
        <v/>
      </c>
    </row>
    <row r="39" spans="2:32" ht="16.5" customHeight="1">
      <c r="B39" s="47">
        <v>31</v>
      </c>
      <c r="C39" s="39"/>
      <c r="D39" s="38"/>
      <c r="E39" s="38"/>
      <c r="F39" s="40"/>
      <c r="G39" s="41"/>
      <c r="H39" s="42"/>
      <c r="I39" s="43" t="str">
        <f t="shared" si="0"/>
        <v/>
      </c>
      <c r="J39" s="44"/>
      <c r="K39" s="45"/>
      <c r="L39" s="44"/>
      <c r="M39" s="45"/>
      <c r="N39" s="46" t="str">
        <f t="shared" si="1"/>
        <v/>
      </c>
      <c r="O39" s="84"/>
      <c r="P39" s="83" t="str">
        <f>IF($N39="","",IF(AND(SMALL($Q$9:$Q$508,ROUNDUP('別紙1　【集計】'!$E$5/2,0))=MAX($Q$9:$Q$508),ISNUMBER($N39),$Q39=MAX($Q$9:$Q$508)),"代表&amp;最大",IF($Q39=SMALL($Q$9:$Q$508,ROUNDUP('別紙1　【集計】'!$E$5/2,0)),"代表",IF($Q39=MAX($Q$9:$Q$508),"最大",""))))</f>
        <v/>
      </c>
      <c r="Q39" s="25" t="str">
        <f t="shared" si="2"/>
        <v/>
      </c>
      <c r="R39" s="26" t="str">
        <f t="shared" si="3"/>
        <v/>
      </c>
      <c r="S39" s="26" t="str">
        <f t="shared" si="4"/>
        <v/>
      </c>
      <c r="T39" s="26" t="str">
        <f t="shared" si="5"/>
        <v/>
      </c>
      <c r="U39" s="26" t="str">
        <f t="shared" si="6"/>
        <v/>
      </c>
      <c r="V39" s="26" t="str">
        <f t="shared" si="7"/>
        <v/>
      </c>
      <c r="W39" s="26" t="str">
        <f t="shared" si="8"/>
        <v/>
      </c>
      <c r="X39" s="26" t="str">
        <f t="shared" si="9"/>
        <v/>
      </c>
      <c r="Y39" s="26" t="str">
        <f t="shared" si="10"/>
        <v/>
      </c>
      <c r="Z39" s="26" t="str">
        <f t="shared" si="11"/>
        <v/>
      </c>
      <c r="AA39" s="26" t="str">
        <f t="shared" si="12"/>
        <v/>
      </c>
      <c r="AB39" s="26" t="str">
        <f t="shared" si="13"/>
        <v/>
      </c>
      <c r="AC39" s="5"/>
      <c r="AD39" s="5"/>
      <c r="AE39" s="14" t="str">
        <f>IF(OR('別紙1　【集計】'!$O$5="",$G39=""),"",IF($G39&lt;=基準値!M$2=TRUE,"○","×"))</f>
        <v/>
      </c>
      <c r="AF39" s="14" t="str">
        <f>IF(OR('別紙1　【集計】'!$O$5="",$H39=""),"",IF($H39&lt;=基準値!N$2=TRUE,"○","×"))</f>
        <v/>
      </c>
    </row>
    <row r="40" spans="2:32" ht="16.5" customHeight="1">
      <c r="B40" s="47">
        <v>32</v>
      </c>
      <c r="C40" s="39"/>
      <c r="D40" s="38"/>
      <c r="E40" s="38"/>
      <c r="F40" s="40"/>
      <c r="G40" s="41"/>
      <c r="H40" s="42"/>
      <c r="I40" s="43" t="str">
        <f t="shared" si="0"/>
        <v/>
      </c>
      <c r="J40" s="44"/>
      <c r="K40" s="45"/>
      <c r="L40" s="44"/>
      <c r="M40" s="45"/>
      <c r="N40" s="46" t="str">
        <f t="shared" si="1"/>
        <v/>
      </c>
      <c r="O40" s="84"/>
      <c r="P40" s="83" t="str">
        <f>IF($N40="","",IF(AND(SMALL($Q$9:$Q$508,ROUNDUP('別紙1　【集計】'!$E$5/2,0))=MAX($Q$9:$Q$508),ISNUMBER($N40),$Q40=MAX($Q$9:$Q$508)),"代表&amp;最大",IF($Q40=SMALL($Q$9:$Q$508,ROUNDUP('別紙1　【集計】'!$E$5/2,0)),"代表",IF($Q40=MAX($Q$9:$Q$508),"最大",""))))</f>
        <v/>
      </c>
      <c r="Q40" s="25" t="str">
        <f t="shared" si="2"/>
        <v/>
      </c>
      <c r="R40" s="26" t="str">
        <f t="shared" si="3"/>
        <v/>
      </c>
      <c r="S40" s="26" t="str">
        <f t="shared" si="4"/>
        <v/>
      </c>
      <c r="T40" s="26" t="str">
        <f t="shared" si="5"/>
        <v/>
      </c>
      <c r="U40" s="26" t="str">
        <f t="shared" si="6"/>
        <v/>
      </c>
      <c r="V40" s="26" t="str">
        <f t="shared" si="7"/>
        <v/>
      </c>
      <c r="W40" s="26" t="str">
        <f t="shared" si="8"/>
        <v/>
      </c>
      <c r="X40" s="26" t="str">
        <f t="shared" si="9"/>
        <v/>
      </c>
      <c r="Y40" s="26" t="str">
        <f t="shared" si="10"/>
        <v/>
      </c>
      <c r="Z40" s="26" t="str">
        <f t="shared" si="11"/>
        <v/>
      </c>
      <c r="AA40" s="26" t="str">
        <f t="shared" si="12"/>
        <v/>
      </c>
      <c r="AB40" s="26" t="str">
        <f t="shared" si="13"/>
        <v/>
      </c>
      <c r="AC40" s="5"/>
      <c r="AD40" s="5"/>
      <c r="AE40" s="14" t="str">
        <f>IF(OR('別紙1　【集計】'!$O$5="",$G40=""),"",IF($G40&lt;=基準値!M$2=TRUE,"○","×"))</f>
        <v/>
      </c>
      <c r="AF40" s="14" t="str">
        <f>IF(OR('別紙1　【集計】'!$O$5="",$H40=""),"",IF($H40&lt;=基準値!N$2=TRUE,"○","×"))</f>
        <v/>
      </c>
    </row>
    <row r="41" spans="2:32" ht="16.5" customHeight="1">
      <c r="B41" s="47">
        <v>33</v>
      </c>
      <c r="C41" s="39"/>
      <c r="D41" s="38"/>
      <c r="E41" s="38"/>
      <c r="F41" s="40"/>
      <c r="G41" s="41"/>
      <c r="H41" s="42"/>
      <c r="I41" s="43" t="str">
        <f t="shared" si="0"/>
        <v/>
      </c>
      <c r="J41" s="44"/>
      <c r="K41" s="45"/>
      <c r="L41" s="44"/>
      <c r="M41" s="45"/>
      <c r="N41" s="46" t="str">
        <f t="shared" si="1"/>
        <v/>
      </c>
      <c r="O41" s="84"/>
      <c r="P41" s="83" t="str">
        <f>IF($N41="","",IF(AND(SMALL($Q$9:$Q$508,ROUNDUP('別紙1　【集計】'!$E$5/2,0))=MAX($Q$9:$Q$508),ISNUMBER($N41),$Q41=MAX($Q$9:$Q$508)),"代表&amp;最大",IF($Q41=SMALL($Q$9:$Q$508,ROUNDUP('別紙1　【集計】'!$E$5/2,0)),"代表",IF($Q41=MAX($Q$9:$Q$508),"最大",""))))</f>
        <v/>
      </c>
      <c r="Q41" s="25" t="str">
        <f t="shared" si="2"/>
        <v/>
      </c>
      <c r="R41" s="26" t="str">
        <f t="shared" si="3"/>
        <v/>
      </c>
      <c r="S41" s="26" t="str">
        <f t="shared" si="4"/>
        <v/>
      </c>
      <c r="T41" s="26" t="str">
        <f t="shared" si="5"/>
        <v/>
      </c>
      <c r="U41" s="26" t="str">
        <f t="shared" si="6"/>
        <v/>
      </c>
      <c r="V41" s="26" t="str">
        <f t="shared" si="7"/>
        <v/>
      </c>
      <c r="W41" s="26" t="str">
        <f t="shared" si="8"/>
        <v/>
      </c>
      <c r="X41" s="26" t="str">
        <f t="shared" si="9"/>
        <v/>
      </c>
      <c r="Y41" s="26" t="str">
        <f t="shared" si="10"/>
        <v/>
      </c>
      <c r="Z41" s="26" t="str">
        <f t="shared" si="11"/>
        <v/>
      </c>
      <c r="AA41" s="26" t="str">
        <f t="shared" si="12"/>
        <v/>
      </c>
      <c r="AB41" s="26" t="str">
        <f t="shared" si="13"/>
        <v/>
      </c>
      <c r="AC41" s="5"/>
      <c r="AD41" s="5"/>
      <c r="AE41" s="14" t="str">
        <f>IF(OR('別紙1　【集計】'!$O$5="",$G41=""),"",IF($G41&lt;=基準値!M$2=TRUE,"○","×"))</f>
        <v/>
      </c>
      <c r="AF41" s="14" t="str">
        <f>IF(OR('別紙1　【集計】'!$O$5="",$H41=""),"",IF($H41&lt;=基準値!N$2=TRUE,"○","×"))</f>
        <v/>
      </c>
    </row>
    <row r="42" spans="2:32" ht="16.5" customHeight="1">
      <c r="B42" s="47">
        <v>34</v>
      </c>
      <c r="C42" s="39"/>
      <c r="D42" s="38"/>
      <c r="E42" s="38"/>
      <c r="F42" s="40"/>
      <c r="G42" s="41"/>
      <c r="H42" s="42"/>
      <c r="I42" s="43" t="str">
        <f t="shared" si="0"/>
        <v/>
      </c>
      <c r="J42" s="44"/>
      <c r="K42" s="45"/>
      <c r="L42" s="44"/>
      <c r="M42" s="45"/>
      <c r="N42" s="46" t="str">
        <f t="shared" si="1"/>
        <v/>
      </c>
      <c r="O42" s="84"/>
      <c r="P42" s="83" t="str">
        <f>IF($N42="","",IF(AND(SMALL($Q$9:$Q$508,ROUNDUP('別紙1　【集計】'!$E$5/2,0))=MAX($Q$9:$Q$508),ISNUMBER($N42),$Q42=MAX($Q$9:$Q$508)),"代表&amp;最大",IF($Q42=SMALL($Q$9:$Q$508,ROUNDUP('別紙1　【集計】'!$E$5/2,0)),"代表",IF($Q42=MAX($Q$9:$Q$508),"最大",""))))</f>
        <v/>
      </c>
      <c r="Q42" s="25" t="str">
        <f t="shared" si="2"/>
        <v/>
      </c>
      <c r="R42" s="26" t="str">
        <f t="shared" si="3"/>
        <v/>
      </c>
      <c r="S42" s="26" t="str">
        <f t="shared" si="4"/>
        <v/>
      </c>
      <c r="T42" s="26" t="str">
        <f t="shared" si="5"/>
        <v/>
      </c>
      <c r="U42" s="26" t="str">
        <f t="shared" si="6"/>
        <v/>
      </c>
      <c r="V42" s="26" t="str">
        <f t="shared" si="7"/>
        <v/>
      </c>
      <c r="W42" s="26" t="str">
        <f t="shared" si="8"/>
        <v/>
      </c>
      <c r="X42" s="26" t="str">
        <f t="shared" si="9"/>
        <v/>
      </c>
      <c r="Y42" s="26" t="str">
        <f t="shared" si="10"/>
        <v/>
      </c>
      <c r="Z42" s="26" t="str">
        <f t="shared" si="11"/>
        <v/>
      </c>
      <c r="AA42" s="26" t="str">
        <f t="shared" si="12"/>
        <v/>
      </c>
      <c r="AB42" s="26" t="str">
        <f t="shared" si="13"/>
        <v/>
      </c>
      <c r="AC42" s="5"/>
      <c r="AD42" s="5"/>
      <c r="AE42" s="14" t="str">
        <f>IF(OR('別紙1　【集計】'!$O$5="",$G42=""),"",IF($G42&lt;=基準値!M$2=TRUE,"○","×"))</f>
        <v/>
      </c>
      <c r="AF42" s="14" t="str">
        <f>IF(OR('別紙1　【集計】'!$O$5="",$H42=""),"",IF($H42&lt;=基準値!N$2=TRUE,"○","×"))</f>
        <v/>
      </c>
    </row>
    <row r="43" spans="2:32" ht="16.5" customHeight="1">
      <c r="B43" s="47">
        <v>35</v>
      </c>
      <c r="C43" s="39"/>
      <c r="D43" s="38"/>
      <c r="E43" s="38"/>
      <c r="F43" s="40"/>
      <c r="G43" s="41"/>
      <c r="H43" s="42"/>
      <c r="I43" s="43" t="str">
        <f t="shared" si="0"/>
        <v/>
      </c>
      <c r="J43" s="44"/>
      <c r="K43" s="45"/>
      <c r="L43" s="44"/>
      <c r="M43" s="45"/>
      <c r="N43" s="46" t="str">
        <f t="shared" si="1"/>
        <v/>
      </c>
      <c r="O43" s="84"/>
      <c r="P43" s="83" t="str">
        <f>IF($N43="","",IF(AND(SMALL($Q$9:$Q$508,ROUNDUP('別紙1　【集計】'!$E$5/2,0))=MAX($Q$9:$Q$508),ISNUMBER($N43),$Q43=MAX($Q$9:$Q$508)),"代表&amp;最大",IF($Q43=SMALL($Q$9:$Q$508,ROUNDUP('別紙1　【集計】'!$E$5/2,0)),"代表",IF($Q43=MAX($Q$9:$Q$508),"最大",""))))</f>
        <v/>
      </c>
      <c r="Q43" s="25" t="str">
        <f t="shared" si="2"/>
        <v/>
      </c>
      <c r="R43" s="26" t="str">
        <f t="shared" si="3"/>
        <v/>
      </c>
      <c r="S43" s="26" t="str">
        <f t="shared" si="4"/>
        <v/>
      </c>
      <c r="T43" s="26" t="str">
        <f t="shared" si="5"/>
        <v/>
      </c>
      <c r="U43" s="26" t="str">
        <f t="shared" si="6"/>
        <v/>
      </c>
      <c r="V43" s="26" t="str">
        <f t="shared" si="7"/>
        <v/>
      </c>
      <c r="W43" s="26" t="str">
        <f t="shared" si="8"/>
        <v/>
      </c>
      <c r="X43" s="26" t="str">
        <f t="shared" si="9"/>
        <v/>
      </c>
      <c r="Y43" s="26" t="str">
        <f t="shared" si="10"/>
        <v/>
      </c>
      <c r="Z43" s="26" t="str">
        <f t="shared" si="11"/>
        <v/>
      </c>
      <c r="AA43" s="26" t="str">
        <f t="shared" si="12"/>
        <v/>
      </c>
      <c r="AB43" s="26" t="str">
        <f t="shared" si="13"/>
        <v/>
      </c>
      <c r="AC43" s="5"/>
      <c r="AD43" s="5"/>
      <c r="AE43" s="14" t="str">
        <f>IF(OR('別紙1　【集計】'!$O$5="",$G43=""),"",IF($G43&lt;=基準値!M$2=TRUE,"○","×"))</f>
        <v/>
      </c>
      <c r="AF43" s="14" t="str">
        <f>IF(OR('別紙1　【集計】'!$O$5="",$H43=""),"",IF($H43&lt;=基準値!N$2=TRUE,"○","×"))</f>
        <v/>
      </c>
    </row>
    <row r="44" spans="2:32" ht="16.5" customHeight="1">
      <c r="B44" s="47">
        <v>36</v>
      </c>
      <c r="C44" s="39"/>
      <c r="D44" s="38"/>
      <c r="E44" s="38"/>
      <c r="F44" s="40"/>
      <c r="G44" s="41"/>
      <c r="H44" s="42"/>
      <c r="I44" s="43" t="str">
        <f t="shared" si="0"/>
        <v/>
      </c>
      <c r="J44" s="44"/>
      <c r="K44" s="45"/>
      <c r="L44" s="44"/>
      <c r="M44" s="45"/>
      <c r="N44" s="46" t="str">
        <f t="shared" si="1"/>
        <v/>
      </c>
      <c r="O44" s="84"/>
      <c r="P44" s="83" t="str">
        <f>IF($N44="","",IF(AND(SMALL($Q$9:$Q$508,ROUNDUP('別紙1　【集計】'!$E$5/2,0))=MAX($Q$9:$Q$508),ISNUMBER($N44),$Q44=MAX($Q$9:$Q$508)),"代表&amp;最大",IF($Q44=SMALL($Q$9:$Q$508,ROUNDUP('別紙1　【集計】'!$E$5/2,0)),"代表",IF($Q44=MAX($Q$9:$Q$508),"最大",""))))</f>
        <v/>
      </c>
      <c r="Q44" s="25" t="str">
        <f t="shared" si="2"/>
        <v/>
      </c>
      <c r="R44" s="26" t="str">
        <f t="shared" si="3"/>
        <v/>
      </c>
      <c r="S44" s="26" t="str">
        <f t="shared" si="4"/>
        <v/>
      </c>
      <c r="T44" s="26" t="str">
        <f t="shared" si="5"/>
        <v/>
      </c>
      <c r="U44" s="26" t="str">
        <f t="shared" si="6"/>
        <v/>
      </c>
      <c r="V44" s="26" t="str">
        <f t="shared" si="7"/>
        <v/>
      </c>
      <c r="W44" s="26" t="str">
        <f t="shared" si="8"/>
        <v/>
      </c>
      <c r="X44" s="26" t="str">
        <f t="shared" si="9"/>
        <v/>
      </c>
      <c r="Y44" s="26" t="str">
        <f t="shared" si="10"/>
        <v/>
      </c>
      <c r="Z44" s="26" t="str">
        <f t="shared" si="11"/>
        <v/>
      </c>
      <c r="AA44" s="26" t="str">
        <f t="shared" si="12"/>
        <v/>
      </c>
      <c r="AB44" s="26" t="str">
        <f t="shared" si="13"/>
        <v/>
      </c>
      <c r="AC44" s="5"/>
      <c r="AD44" s="5"/>
      <c r="AE44" s="14" t="str">
        <f>IF(OR('別紙1　【集計】'!$O$5="",$G44=""),"",IF($G44&lt;=基準値!M$2=TRUE,"○","×"))</f>
        <v/>
      </c>
      <c r="AF44" s="14" t="str">
        <f>IF(OR('別紙1　【集計】'!$O$5="",$H44=""),"",IF($H44&lt;=基準値!N$2=TRUE,"○","×"))</f>
        <v/>
      </c>
    </row>
    <row r="45" spans="2:32" ht="16.5" customHeight="1">
      <c r="B45" s="38">
        <v>37</v>
      </c>
      <c r="C45" s="39"/>
      <c r="D45" s="38"/>
      <c r="E45" s="38"/>
      <c r="F45" s="40"/>
      <c r="G45" s="41"/>
      <c r="H45" s="42"/>
      <c r="I45" s="43" t="str">
        <f t="shared" si="0"/>
        <v/>
      </c>
      <c r="J45" s="44"/>
      <c r="K45" s="45"/>
      <c r="L45" s="44"/>
      <c r="M45" s="45"/>
      <c r="N45" s="46" t="str">
        <f t="shared" si="1"/>
        <v/>
      </c>
      <c r="O45" s="84"/>
      <c r="P45" s="83" t="str">
        <f>IF($N45="","",IF(AND(SMALL($Q$9:$Q$508,ROUNDUP('別紙1　【集計】'!$E$5/2,0))=MAX($Q$9:$Q$508),ISNUMBER($N45),$Q45=MAX($Q$9:$Q$508)),"代表&amp;最大",IF($Q45=SMALL($Q$9:$Q$508,ROUNDUP('別紙1　【集計】'!$E$5/2,0)),"代表",IF($Q45=MAX($Q$9:$Q$508),"最大",""))))</f>
        <v/>
      </c>
      <c r="Q45" s="25" t="str">
        <f t="shared" si="2"/>
        <v/>
      </c>
      <c r="R45" s="26" t="str">
        <f t="shared" si="3"/>
        <v/>
      </c>
      <c r="S45" s="26" t="str">
        <f t="shared" si="4"/>
        <v/>
      </c>
      <c r="T45" s="26" t="str">
        <f t="shared" si="5"/>
        <v/>
      </c>
      <c r="U45" s="26" t="str">
        <f t="shared" si="6"/>
        <v/>
      </c>
      <c r="V45" s="26" t="str">
        <f t="shared" si="7"/>
        <v/>
      </c>
      <c r="W45" s="26" t="str">
        <f t="shared" si="8"/>
        <v/>
      </c>
      <c r="X45" s="26" t="str">
        <f t="shared" si="9"/>
        <v/>
      </c>
      <c r="Y45" s="26" t="str">
        <f t="shared" si="10"/>
        <v/>
      </c>
      <c r="Z45" s="26" t="str">
        <f t="shared" si="11"/>
        <v/>
      </c>
      <c r="AA45" s="26" t="str">
        <f t="shared" si="12"/>
        <v/>
      </c>
      <c r="AB45" s="26" t="str">
        <f t="shared" si="13"/>
        <v/>
      </c>
      <c r="AC45" s="5"/>
      <c r="AD45" s="5"/>
      <c r="AE45" s="14" t="str">
        <f>IF(OR('別紙1　【集計】'!$O$5="",$G45=""),"",IF($G45&lt;=基準値!M$2=TRUE,"○","×"))</f>
        <v/>
      </c>
      <c r="AF45" s="14" t="str">
        <f>IF(OR('別紙1　【集計】'!$O$5="",$H45=""),"",IF($H45&lt;=基準値!N$2=TRUE,"○","×"))</f>
        <v/>
      </c>
    </row>
    <row r="46" spans="2:32" ht="16.5" customHeight="1">
      <c r="B46" s="47">
        <v>38</v>
      </c>
      <c r="C46" s="39"/>
      <c r="D46" s="38"/>
      <c r="E46" s="38"/>
      <c r="F46" s="40"/>
      <c r="G46" s="41"/>
      <c r="H46" s="42"/>
      <c r="I46" s="43" t="str">
        <f t="shared" si="0"/>
        <v/>
      </c>
      <c r="J46" s="44"/>
      <c r="K46" s="45"/>
      <c r="L46" s="44"/>
      <c r="M46" s="45"/>
      <c r="N46" s="46" t="str">
        <f t="shared" si="1"/>
        <v/>
      </c>
      <c r="O46" s="84"/>
      <c r="P46" s="83" t="str">
        <f>IF($N46="","",IF(AND(SMALL($Q$9:$Q$508,ROUNDUP('別紙1　【集計】'!$E$5/2,0))=MAX($Q$9:$Q$508),ISNUMBER($N46),$Q46=MAX($Q$9:$Q$508)),"代表&amp;最大",IF($Q46=SMALL($Q$9:$Q$508,ROUNDUP('別紙1　【集計】'!$E$5/2,0)),"代表",IF($Q46=MAX($Q$9:$Q$508),"最大",""))))</f>
        <v/>
      </c>
      <c r="Q46" s="25" t="str">
        <f t="shared" si="2"/>
        <v/>
      </c>
      <c r="R46" s="26" t="str">
        <f t="shared" si="3"/>
        <v/>
      </c>
      <c r="S46" s="26" t="str">
        <f t="shared" si="4"/>
        <v/>
      </c>
      <c r="T46" s="26" t="str">
        <f t="shared" si="5"/>
        <v/>
      </c>
      <c r="U46" s="26" t="str">
        <f t="shared" si="6"/>
        <v/>
      </c>
      <c r="V46" s="26" t="str">
        <f t="shared" si="7"/>
        <v/>
      </c>
      <c r="W46" s="26" t="str">
        <f t="shared" si="8"/>
        <v/>
      </c>
      <c r="X46" s="26" t="str">
        <f t="shared" si="9"/>
        <v/>
      </c>
      <c r="Y46" s="26" t="str">
        <f t="shared" si="10"/>
        <v/>
      </c>
      <c r="Z46" s="26" t="str">
        <f t="shared" si="11"/>
        <v/>
      </c>
      <c r="AA46" s="26" t="str">
        <f t="shared" si="12"/>
        <v/>
      </c>
      <c r="AB46" s="26" t="str">
        <f t="shared" si="13"/>
        <v/>
      </c>
      <c r="AC46" s="5"/>
      <c r="AD46" s="5"/>
      <c r="AE46" s="14" t="str">
        <f>IF(OR('別紙1　【集計】'!$O$5="",$G46=""),"",IF($G46&lt;=基準値!M$2=TRUE,"○","×"))</f>
        <v/>
      </c>
      <c r="AF46" s="14" t="str">
        <f>IF(OR('別紙1　【集計】'!$O$5="",$H46=""),"",IF($H46&lt;=基準値!N$2=TRUE,"○","×"))</f>
        <v/>
      </c>
    </row>
    <row r="47" spans="2:32" ht="16.5" customHeight="1">
      <c r="B47" s="47">
        <v>39</v>
      </c>
      <c r="C47" s="39"/>
      <c r="D47" s="38"/>
      <c r="E47" s="38"/>
      <c r="F47" s="40"/>
      <c r="G47" s="41"/>
      <c r="H47" s="42"/>
      <c r="I47" s="43" t="str">
        <f t="shared" si="0"/>
        <v/>
      </c>
      <c r="J47" s="44"/>
      <c r="K47" s="45"/>
      <c r="L47" s="44"/>
      <c r="M47" s="45"/>
      <c r="N47" s="46" t="str">
        <f t="shared" si="1"/>
        <v/>
      </c>
      <c r="O47" s="84"/>
      <c r="P47" s="83" t="str">
        <f>IF($N47="","",IF(AND(SMALL($Q$9:$Q$508,ROUNDUP('別紙1　【集計】'!$E$5/2,0))=MAX($Q$9:$Q$508),ISNUMBER($N47),$Q47=MAX($Q$9:$Q$508)),"代表&amp;最大",IF($Q47=SMALL($Q$9:$Q$508,ROUNDUP('別紙1　【集計】'!$E$5/2,0)),"代表",IF($Q47=MAX($Q$9:$Q$508),"最大",""))))</f>
        <v/>
      </c>
      <c r="Q47" s="25" t="str">
        <f t="shared" si="2"/>
        <v/>
      </c>
      <c r="R47" s="26" t="str">
        <f t="shared" si="3"/>
        <v/>
      </c>
      <c r="S47" s="26" t="str">
        <f t="shared" si="4"/>
        <v/>
      </c>
      <c r="T47" s="26" t="str">
        <f t="shared" si="5"/>
        <v/>
      </c>
      <c r="U47" s="26" t="str">
        <f t="shared" si="6"/>
        <v/>
      </c>
      <c r="V47" s="26" t="str">
        <f t="shared" si="7"/>
        <v/>
      </c>
      <c r="W47" s="26" t="str">
        <f t="shared" si="8"/>
        <v/>
      </c>
      <c r="X47" s="26" t="str">
        <f t="shared" si="9"/>
        <v/>
      </c>
      <c r="Y47" s="26" t="str">
        <f t="shared" si="10"/>
        <v/>
      </c>
      <c r="Z47" s="26" t="str">
        <f t="shared" si="11"/>
        <v/>
      </c>
      <c r="AA47" s="26" t="str">
        <f t="shared" si="12"/>
        <v/>
      </c>
      <c r="AB47" s="26" t="str">
        <f t="shared" si="13"/>
        <v/>
      </c>
      <c r="AC47" s="5"/>
      <c r="AD47" s="5"/>
      <c r="AE47" s="14" t="str">
        <f>IF(OR('別紙1　【集計】'!$O$5="",$G47=""),"",IF($G47&lt;=基準値!M$2=TRUE,"○","×"))</f>
        <v/>
      </c>
      <c r="AF47" s="14" t="str">
        <f>IF(OR('別紙1　【集計】'!$O$5="",$H47=""),"",IF($H47&lt;=基準値!N$2=TRUE,"○","×"))</f>
        <v/>
      </c>
    </row>
    <row r="48" spans="2:32" ht="16.5" customHeight="1">
      <c r="B48" s="47">
        <v>40</v>
      </c>
      <c r="C48" s="39"/>
      <c r="D48" s="38"/>
      <c r="E48" s="38"/>
      <c r="F48" s="40"/>
      <c r="G48" s="41"/>
      <c r="H48" s="42"/>
      <c r="I48" s="43" t="str">
        <f t="shared" si="0"/>
        <v/>
      </c>
      <c r="J48" s="44"/>
      <c r="K48" s="45"/>
      <c r="L48" s="44"/>
      <c r="M48" s="45"/>
      <c r="N48" s="46" t="str">
        <f t="shared" si="1"/>
        <v/>
      </c>
      <c r="O48" s="84"/>
      <c r="P48" s="83" t="str">
        <f>IF($N48="","",IF(AND(SMALL($Q$9:$Q$508,ROUNDUP('別紙1　【集計】'!$E$5/2,0))=MAX($Q$9:$Q$508),ISNUMBER($N48),$Q48=MAX($Q$9:$Q$508)),"代表&amp;最大",IF($Q48=SMALL($Q$9:$Q$508,ROUNDUP('別紙1　【集計】'!$E$5/2,0)),"代表",IF($Q48=MAX($Q$9:$Q$508),"最大",""))))</f>
        <v/>
      </c>
      <c r="Q48" s="25" t="str">
        <f t="shared" si="2"/>
        <v/>
      </c>
      <c r="R48" s="26" t="str">
        <f t="shared" si="3"/>
        <v/>
      </c>
      <c r="S48" s="26" t="str">
        <f t="shared" si="4"/>
        <v/>
      </c>
      <c r="T48" s="26" t="str">
        <f t="shared" si="5"/>
        <v/>
      </c>
      <c r="U48" s="26" t="str">
        <f t="shared" si="6"/>
        <v/>
      </c>
      <c r="V48" s="26" t="str">
        <f t="shared" si="7"/>
        <v/>
      </c>
      <c r="W48" s="26" t="str">
        <f t="shared" si="8"/>
        <v/>
      </c>
      <c r="X48" s="26" t="str">
        <f t="shared" si="9"/>
        <v/>
      </c>
      <c r="Y48" s="26" t="str">
        <f t="shared" si="10"/>
        <v/>
      </c>
      <c r="Z48" s="26" t="str">
        <f t="shared" si="11"/>
        <v/>
      </c>
      <c r="AA48" s="26" t="str">
        <f t="shared" si="12"/>
        <v/>
      </c>
      <c r="AB48" s="26" t="str">
        <f t="shared" si="13"/>
        <v/>
      </c>
      <c r="AC48" s="5"/>
      <c r="AD48" s="5"/>
      <c r="AE48" s="14" t="str">
        <f>IF(OR('別紙1　【集計】'!$O$5="",$G48=""),"",IF($G48&lt;=基準値!M$2=TRUE,"○","×"))</f>
        <v/>
      </c>
      <c r="AF48" s="14" t="str">
        <f>IF(OR('別紙1　【集計】'!$O$5="",$H48=""),"",IF($H48&lt;=基準値!N$2=TRUE,"○","×"))</f>
        <v/>
      </c>
    </row>
    <row r="49" spans="2:32" ht="16.5" customHeight="1">
      <c r="B49" s="47">
        <v>41</v>
      </c>
      <c r="C49" s="39"/>
      <c r="D49" s="38"/>
      <c r="E49" s="38"/>
      <c r="F49" s="40"/>
      <c r="G49" s="41"/>
      <c r="H49" s="42"/>
      <c r="I49" s="43" t="str">
        <f t="shared" si="0"/>
        <v/>
      </c>
      <c r="J49" s="44"/>
      <c r="K49" s="45"/>
      <c r="L49" s="44"/>
      <c r="M49" s="45"/>
      <c r="N49" s="46" t="str">
        <f t="shared" si="1"/>
        <v/>
      </c>
      <c r="O49" s="84"/>
      <c r="P49" s="83" t="str">
        <f>IF($N49="","",IF(AND(SMALL($Q$9:$Q$508,ROUNDUP('別紙1　【集計】'!$E$5/2,0))=MAX($Q$9:$Q$508),ISNUMBER($N49),$Q49=MAX($Q$9:$Q$508)),"代表&amp;最大",IF($Q49=SMALL($Q$9:$Q$508,ROUNDUP('別紙1　【集計】'!$E$5/2,0)),"代表",IF($Q49=MAX($Q$9:$Q$508),"最大",""))))</f>
        <v/>
      </c>
      <c r="Q49" s="25" t="str">
        <f t="shared" si="2"/>
        <v/>
      </c>
      <c r="R49" s="26" t="str">
        <f t="shared" si="3"/>
        <v/>
      </c>
      <c r="S49" s="26" t="str">
        <f t="shared" si="4"/>
        <v/>
      </c>
      <c r="T49" s="26" t="str">
        <f t="shared" si="5"/>
        <v/>
      </c>
      <c r="U49" s="26" t="str">
        <f t="shared" si="6"/>
        <v/>
      </c>
      <c r="V49" s="26" t="str">
        <f t="shared" si="7"/>
        <v/>
      </c>
      <c r="W49" s="26" t="str">
        <f t="shared" si="8"/>
        <v/>
      </c>
      <c r="X49" s="26" t="str">
        <f t="shared" si="9"/>
        <v/>
      </c>
      <c r="Y49" s="26" t="str">
        <f t="shared" si="10"/>
        <v/>
      </c>
      <c r="Z49" s="26" t="str">
        <f t="shared" si="11"/>
        <v/>
      </c>
      <c r="AA49" s="26" t="str">
        <f t="shared" si="12"/>
        <v/>
      </c>
      <c r="AB49" s="26" t="str">
        <f t="shared" si="13"/>
        <v/>
      </c>
      <c r="AC49" s="5"/>
      <c r="AD49" s="5"/>
      <c r="AE49" s="14" t="str">
        <f>IF(OR('別紙1　【集計】'!$O$5="",$G49=""),"",IF($G49&lt;=基準値!M$2=TRUE,"○","×"))</f>
        <v/>
      </c>
      <c r="AF49" s="14" t="str">
        <f>IF(OR('別紙1　【集計】'!$O$5="",$H49=""),"",IF($H49&lt;=基準値!N$2=TRUE,"○","×"))</f>
        <v/>
      </c>
    </row>
    <row r="50" spans="2:32" ht="16.5" customHeight="1">
      <c r="B50" s="47">
        <v>42</v>
      </c>
      <c r="C50" s="39"/>
      <c r="D50" s="38"/>
      <c r="E50" s="38"/>
      <c r="F50" s="40"/>
      <c r="G50" s="41"/>
      <c r="H50" s="42"/>
      <c r="I50" s="43" t="str">
        <f t="shared" si="0"/>
        <v/>
      </c>
      <c r="J50" s="44"/>
      <c r="K50" s="45"/>
      <c r="L50" s="44"/>
      <c r="M50" s="45"/>
      <c r="N50" s="46" t="str">
        <f t="shared" si="1"/>
        <v/>
      </c>
      <c r="O50" s="84"/>
      <c r="P50" s="83" t="str">
        <f>IF($N50="","",IF(AND(SMALL($Q$9:$Q$508,ROUNDUP('別紙1　【集計】'!$E$5/2,0))=MAX($Q$9:$Q$508),ISNUMBER($N50),$Q50=MAX($Q$9:$Q$508)),"代表&amp;最大",IF($Q50=SMALL($Q$9:$Q$508,ROUNDUP('別紙1　【集計】'!$E$5/2,0)),"代表",IF($Q50=MAX($Q$9:$Q$508),"最大",""))))</f>
        <v/>
      </c>
      <c r="Q50" s="25" t="str">
        <f t="shared" si="2"/>
        <v/>
      </c>
      <c r="R50" s="26" t="str">
        <f t="shared" si="3"/>
        <v/>
      </c>
      <c r="S50" s="26" t="str">
        <f t="shared" si="4"/>
        <v/>
      </c>
      <c r="T50" s="26" t="str">
        <f t="shared" si="5"/>
        <v/>
      </c>
      <c r="U50" s="26" t="str">
        <f t="shared" si="6"/>
        <v/>
      </c>
      <c r="V50" s="26" t="str">
        <f t="shared" si="7"/>
        <v/>
      </c>
      <c r="W50" s="26" t="str">
        <f t="shared" si="8"/>
        <v/>
      </c>
      <c r="X50" s="26" t="str">
        <f t="shared" si="9"/>
        <v/>
      </c>
      <c r="Y50" s="26" t="str">
        <f t="shared" si="10"/>
        <v/>
      </c>
      <c r="Z50" s="26" t="str">
        <f t="shared" si="11"/>
        <v/>
      </c>
      <c r="AA50" s="26" t="str">
        <f t="shared" si="12"/>
        <v/>
      </c>
      <c r="AB50" s="26" t="str">
        <f t="shared" si="13"/>
        <v/>
      </c>
      <c r="AC50" s="5"/>
      <c r="AD50" s="5"/>
      <c r="AE50" s="14" t="str">
        <f>IF(OR('別紙1　【集計】'!$O$5="",$G50=""),"",IF($G50&lt;=基準値!M$2=TRUE,"○","×"))</f>
        <v/>
      </c>
      <c r="AF50" s="14" t="str">
        <f>IF(OR('別紙1　【集計】'!$O$5="",$H50=""),"",IF($H50&lt;=基準値!N$2=TRUE,"○","×"))</f>
        <v/>
      </c>
    </row>
    <row r="51" spans="2:32" ht="16.5" customHeight="1">
      <c r="B51" s="47">
        <v>43</v>
      </c>
      <c r="C51" s="39"/>
      <c r="D51" s="38"/>
      <c r="E51" s="38"/>
      <c r="F51" s="40"/>
      <c r="G51" s="41"/>
      <c r="H51" s="42"/>
      <c r="I51" s="43" t="str">
        <f t="shared" si="0"/>
        <v/>
      </c>
      <c r="J51" s="44"/>
      <c r="K51" s="45"/>
      <c r="L51" s="44"/>
      <c r="M51" s="45"/>
      <c r="N51" s="46" t="str">
        <f t="shared" si="1"/>
        <v/>
      </c>
      <c r="O51" s="84"/>
      <c r="P51" s="83" t="str">
        <f>IF($N51="","",IF(AND(SMALL($Q$9:$Q$508,ROUNDUP('別紙1　【集計】'!$E$5/2,0))=MAX($Q$9:$Q$508),ISNUMBER($N51),$Q51=MAX($Q$9:$Q$508)),"代表&amp;最大",IF($Q51=SMALL($Q$9:$Q$508,ROUNDUP('別紙1　【集計】'!$E$5/2,0)),"代表",IF($Q51=MAX($Q$9:$Q$508),"最大",""))))</f>
        <v/>
      </c>
      <c r="Q51" s="25" t="str">
        <f t="shared" si="2"/>
        <v/>
      </c>
      <c r="R51" s="26" t="str">
        <f t="shared" si="3"/>
        <v/>
      </c>
      <c r="S51" s="26" t="str">
        <f t="shared" si="4"/>
        <v/>
      </c>
      <c r="T51" s="26" t="str">
        <f t="shared" si="5"/>
        <v/>
      </c>
      <c r="U51" s="26" t="str">
        <f t="shared" si="6"/>
        <v/>
      </c>
      <c r="V51" s="26" t="str">
        <f t="shared" si="7"/>
        <v/>
      </c>
      <c r="W51" s="26" t="str">
        <f t="shared" si="8"/>
        <v/>
      </c>
      <c r="X51" s="26" t="str">
        <f t="shared" si="9"/>
        <v/>
      </c>
      <c r="Y51" s="26" t="str">
        <f t="shared" si="10"/>
        <v/>
      </c>
      <c r="Z51" s="26" t="str">
        <f t="shared" si="11"/>
        <v/>
      </c>
      <c r="AA51" s="26" t="str">
        <f t="shared" si="12"/>
        <v/>
      </c>
      <c r="AB51" s="26" t="str">
        <f t="shared" si="13"/>
        <v/>
      </c>
      <c r="AC51" s="5"/>
      <c r="AD51" s="5"/>
      <c r="AE51" s="14" t="str">
        <f>IF(OR('別紙1　【集計】'!$O$5="",$G51=""),"",IF($G51&lt;=基準値!M$2=TRUE,"○","×"))</f>
        <v/>
      </c>
      <c r="AF51" s="14" t="str">
        <f>IF(OR('別紙1　【集計】'!$O$5="",$H51=""),"",IF($H51&lt;=基準値!N$2=TRUE,"○","×"))</f>
        <v/>
      </c>
    </row>
    <row r="52" spans="2:32" ht="16.5" customHeight="1">
      <c r="B52" s="47">
        <v>44</v>
      </c>
      <c r="C52" s="39"/>
      <c r="D52" s="38"/>
      <c r="E52" s="38"/>
      <c r="F52" s="40"/>
      <c r="G52" s="41"/>
      <c r="H52" s="42"/>
      <c r="I52" s="43" t="str">
        <f t="shared" si="0"/>
        <v/>
      </c>
      <c r="J52" s="44"/>
      <c r="K52" s="45"/>
      <c r="L52" s="44"/>
      <c r="M52" s="45"/>
      <c r="N52" s="46" t="str">
        <f t="shared" si="1"/>
        <v/>
      </c>
      <c r="O52" s="84"/>
      <c r="P52" s="83" t="str">
        <f>IF($N52="","",IF(AND(SMALL($Q$9:$Q$508,ROUNDUP('別紙1　【集計】'!$E$5/2,0))=MAX($Q$9:$Q$508),ISNUMBER($N52),$Q52=MAX($Q$9:$Q$508)),"代表&amp;最大",IF($Q52=SMALL($Q$9:$Q$508,ROUNDUP('別紙1　【集計】'!$E$5/2,0)),"代表",IF($Q52=MAX($Q$9:$Q$508),"最大",""))))</f>
        <v/>
      </c>
      <c r="Q52" s="25" t="str">
        <f t="shared" si="2"/>
        <v/>
      </c>
      <c r="R52" s="26" t="str">
        <f t="shared" si="3"/>
        <v/>
      </c>
      <c r="S52" s="26" t="str">
        <f t="shared" si="4"/>
        <v/>
      </c>
      <c r="T52" s="26" t="str">
        <f t="shared" si="5"/>
        <v/>
      </c>
      <c r="U52" s="26" t="str">
        <f t="shared" si="6"/>
        <v/>
      </c>
      <c r="V52" s="26" t="str">
        <f t="shared" si="7"/>
        <v/>
      </c>
      <c r="W52" s="26" t="str">
        <f t="shared" si="8"/>
        <v/>
      </c>
      <c r="X52" s="26" t="str">
        <f t="shared" si="9"/>
        <v/>
      </c>
      <c r="Y52" s="26" t="str">
        <f t="shared" si="10"/>
        <v/>
      </c>
      <c r="Z52" s="26" t="str">
        <f t="shared" si="11"/>
        <v/>
      </c>
      <c r="AA52" s="26" t="str">
        <f t="shared" si="12"/>
        <v/>
      </c>
      <c r="AB52" s="26" t="str">
        <f t="shared" si="13"/>
        <v/>
      </c>
      <c r="AC52" s="5"/>
      <c r="AD52" s="5"/>
      <c r="AE52" s="14" t="str">
        <f>IF(OR('別紙1　【集計】'!$O$5="",$G52=""),"",IF($G52&lt;=基準値!M$2=TRUE,"○","×"))</f>
        <v/>
      </c>
      <c r="AF52" s="14" t="str">
        <f>IF(OR('別紙1　【集計】'!$O$5="",$H52=""),"",IF($H52&lt;=基準値!N$2=TRUE,"○","×"))</f>
        <v/>
      </c>
    </row>
    <row r="53" spans="2:32" ht="16.5" customHeight="1">
      <c r="B53" s="47">
        <v>45</v>
      </c>
      <c r="C53" s="39"/>
      <c r="D53" s="38"/>
      <c r="E53" s="38"/>
      <c r="F53" s="40"/>
      <c r="G53" s="41"/>
      <c r="H53" s="42"/>
      <c r="I53" s="43" t="str">
        <f t="shared" si="0"/>
        <v/>
      </c>
      <c r="J53" s="44"/>
      <c r="K53" s="45"/>
      <c r="L53" s="44"/>
      <c r="M53" s="45"/>
      <c r="N53" s="46" t="str">
        <f t="shared" si="1"/>
        <v/>
      </c>
      <c r="O53" s="84"/>
      <c r="P53" s="83" t="str">
        <f>IF($N53="","",IF(AND(SMALL($Q$9:$Q$508,ROUNDUP('別紙1　【集計】'!$E$5/2,0))=MAX($Q$9:$Q$508),ISNUMBER($N53),$Q53=MAX($Q$9:$Q$508)),"代表&amp;最大",IF($Q53=SMALL($Q$9:$Q$508,ROUNDUP('別紙1　【集計】'!$E$5/2,0)),"代表",IF($Q53=MAX($Q$9:$Q$508),"最大",""))))</f>
        <v/>
      </c>
      <c r="Q53" s="25" t="str">
        <f t="shared" si="2"/>
        <v/>
      </c>
      <c r="R53" s="26" t="str">
        <f t="shared" si="3"/>
        <v/>
      </c>
      <c r="S53" s="26" t="str">
        <f t="shared" si="4"/>
        <v/>
      </c>
      <c r="T53" s="26" t="str">
        <f t="shared" si="5"/>
        <v/>
      </c>
      <c r="U53" s="26" t="str">
        <f t="shared" si="6"/>
        <v/>
      </c>
      <c r="V53" s="26" t="str">
        <f t="shared" si="7"/>
        <v/>
      </c>
      <c r="W53" s="26" t="str">
        <f t="shared" si="8"/>
        <v/>
      </c>
      <c r="X53" s="26" t="str">
        <f t="shared" si="9"/>
        <v/>
      </c>
      <c r="Y53" s="26" t="str">
        <f t="shared" si="10"/>
        <v/>
      </c>
      <c r="Z53" s="26" t="str">
        <f t="shared" si="11"/>
        <v/>
      </c>
      <c r="AA53" s="26" t="str">
        <f t="shared" si="12"/>
        <v/>
      </c>
      <c r="AB53" s="26" t="str">
        <f t="shared" si="13"/>
        <v/>
      </c>
      <c r="AC53" s="5"/>
      <c r="AD53" s="5"/>
      <c r="AE53" s="14" t="str">
        <f>IF(OR('別紙1　【集計】'!$O$5="",$G53=""),"",IF($G53&lt;=基準値!M$2=TRUE,"○","×"))</f>
        <v/>
      </c>
      <c r="AF53" s="14" t="str">
        <f>IF(OR('別紙1　【集計】'!$O$5="",$H53=""),"",IF($H53&lt;=基準値!N$2=TRUE,"○","×"))</f>
        <v/>
      </c>
    </row>
    <row r="54" spans="2:32" ht="16.5" customHeight="1">
      <c r="B54" s="38">
        <v>46</v>
      </c>
      <c r="C54" s="39"/>
      <c r="D54" s="38"/>
      <c r="E54" s="38"/>
      <c r="F54" s="40"/>
      <c r="G54" s="41"/>
      <c r="H54" s="42"/>
      <c r="I54" s="43" t="str">
        <f t="shared" si="0"/>
        <v/>
      </c>
      <c r="J54" s="44"/>
      <c r="K54" s="45"/>
      <c r="L54" s="44"/>
      <c r="M54" s="45"/>
      <c r="N54" s="46" t="str">
        <f t="shared" si="1"/>
        <v/>
      </c>
      <c r="O54" s="84"/>
      <c r="P54" s="83" t="str">
        <f>IF($N54="","",IF(AND(SMALL($Q$9:$Q$508,ROUNDUP('別紙1　【集計】'!$E$5/2,0))=MAX($Q$9:$Q$508),ISNUMBER($N54),$Q54=MAX($Q$9:$Q$508)),"代表&amp;最大",IF($Q54=SMALL($Q$9:$Q$508,ROUNDUP('別紙1　【集計】'!$E$5/2,0)),"代表",IF($Q54=MAX($Q$9:$Q$508),"最大",""))))</f>
        <v/>
      </c>
      <c r="Q54" s="25" t="str">
        <f t="shared" si="2"/>
        <v/>
      </c>
      <c r="R54" s="26" t="str">
        <f t="shared" si="3"/>
        <v/>
      </c>
      <c r="S54" s="26" t="str">
        <f t="shared" si="4"/>
        <v/>
      </c>
      <c r="T54" s="26" t="str">
        <f t="shared" si="5"/>
        <v/>
      </c>
      <c r="U54" s="26" t="str">
        <f t="shared" si="6"/>
        <v/>
      </c>
      <c r="V54" s="26" t="str">
        <f t="shared" si="7"/>
        <v/>
      </c>
      <c r="W54" s="26" t="str">
        <f t="shared" si="8"/>
        <v/>
      </c>
      <c r="X54" s="26" t="str">
        <f t="shared" si="9"/>
        <v/>
      </c>
      <c r="Y54" s="26" t="str">
        <f t="shared" si="10"/>
        <v/>
      </c>
      <c r="Z54" s="26" t="str">
        <f t="shared" si="11"/>
        <v/>
      </c>
      <c r="AA54" s="26" t="str">
        <f t="shared" si="12"/>
        <v/>
      </c>
      <c r="AB54" s="26" t="str">
        <f t="shared" si="13"/>
        <v/>
      </c>
      <c r="AC54" s="5"/>
      <c r="AD54" s="5"/>
      <c r="AE54" s="14" t="str">
        <f>IF(OR('別紙1　【集計】'!$O$5="",$G54=""),"",IF($G54&lt;=基準値!M$2=TRUE,"○","×"))</f>
        <v/>
      </c>
      <c r="AF54" s="14" t="str">
        <f>IF(OR('別紙1　【集計】'!$O$5="",$H54=""),"",IF($H54&lt;=基準値!N$2=TRUE,"○","×"))</f>
        <v/>
      </c>
    </row>
    <row r="55" spans="2:32" ht="16.5" customHeight="1">
      <c r="B55" s="47">
        <v>47</v>
      </c>
      <c r="C55" s="39"/>
      <c r="D55" s="38"/>
      <c r="E55" s="38"/>
      <c r="F55" s="40"/>
      <c r="G55" s="41"/>
      <c r="H55" s="42"/>
      <c r="I55" s="43" t="str">
        <f t="shared" si="0"/>
        <v/>
      </c>
      <c r="J55" s="44"/>
      <c r="K55" s="45"/>
      <c r="L55" s="44"/>
      <c r="M55" s="45"/>
      <c r="N55" s="46" t="str">
        <f t="shared" si="1"/>
        <v/>
      </c>
      <c r="O55" s="84"/>
      <c r="P55" s="83" t="str">
        <f>IF($N55="","",IF(AND(SMALL($Q$9:$Q$508,ROUNDUP('別紙1　【集計】'!$E$5/2,0))=MAX($Q$9:$Q$508),ISNUMBER($N55),$Q55=MAX($Q$9:$Q$508)),"代表&amp;最大",IF($Q55=SMALL($Q$9:$Q$508,ROUNDUP('別紙1　【集計】'!$E$5/2,0)),"代表",IF($Q55=MAX($Q$9:$Q$508),"最大",""))))</f>
        <v/>
      </c>
      <c r="Q55" s="25" t="str">
        <f t="shared" si="2"/>
        <v/>
      </c>
      <c r="R55" s="26" t="str">
        <f t="shared" si="3"/>
        <v/>
      </c>
      <c r="S55" s="26" t="str">
        <f t="shared" si="4"/>
        <v/>
      </c>
      <c r="T55" s="26" t="str">
        <f t="shared" si="5"/>
        <v/>
      </c>
      <c r="U55" s="26" t="str">
        <f t="shared" si="6"/>
        <v/>
      </c>
      <c r="V55" s="26" t="str">
        <f t="shared" si="7"/>
        <v/>
      </c>
      <c r="W55" s="26" t="str">
        <f t="shared" si="8"/>
        <v/>
      </c>
      <c r="X55" s="26" t="str">
        <f t="shared" si="9"/>
        <v/>
      </c>
      <c r="Y55" s="26" t="str">
        <f t="shared" si="10"/>
        <v/>
      </c>
      <c r="Z55" s="26" t="str">
        <f t="shared" si="11"/>
        <v/>
      </c>
      <c r="AA55" s="26" t="str">
        <f t="shared" si="12"/>
        <v/>
      </c>
      <c r="AB55" s="26" t="str">
        <f t="shared" si="13"/>
        <v/>
      </c>
      <c r="AC55" s="5"/>
      <c r="AD55" s="5"/>
      <c r="AE55" s="14" t="str">
        <f>IF(OR('別紙1　【集計】'!$O$5="",$G55=""),"",IF($G55&lt;=基準値!M$2=TRUE,"○","×"))</f>
        <v/>
      </c>
      <c r="AF55" s="14" t="str">
        <f>IF(OR('別紙1　【集計】'!$O$5="",$H55=""),"",IF($H55&lt;=基準値!N$2=TRUE,"○","×"))</f>
        <v/>
      </c>
    </row>
    <row r="56" spans="2:32" ht="16.5" customHeight="1">
      <c r="B56" s="47">
        <v>48</v>
      </c>
      <c r="C56" s="39"/>
      <c r="D56" s="38"/>
      <c r="E56" s="38"/>
      <c r="F56" s="40"/>
      <c r="G56" s="41"/>
      <c r="H56" s="42"/>
      <c r="I56" s="43" t="str">
        <f t="shared" si="0"/>
        <v/>
      </c>
      <c r="J56" s="44"/>
      <c r="K56" s="45"/>
      <c r="L56" s="44"/>
      <c r="M56" s="45"/>
      <c r="N56" s="46" t="str">
        <f t="shared" si="1"/>
        <v/>
      </c>
      <c r="O56" s="84"/>
      <c r="P56" s="83" t="str">
        <f>IF($N56="","",IF(AND(SMALL($Q$9:$Q$508,ROUNDUP('別紙1　【集計】'!$E$5/2,0))=MAX($Q$9:$Q$508),ISNUMBER($N56),$Q56=MAX($Q$9:$Q$508)),"代表&amp;最大",IF($Q56=SMALL($Q$9:$Q$508,ROUNDUP('別紙1　【集計】'!$E$5/2,0)),"代表",IF($Q56=MAX($Q$9:$Q$508),"最大",""))))</f>
        <v/>
      </c>
      <c r="Q56" s="25" t="str">
        <f t="shared" si="2"/>
        <v/>
      </c>
      <c r="R56" s="26" t="str">
        <f t="shared" si="3"/>
        <v/>
      </c>
      <c r="S56" s="26" t="str">
        <f t="shared" si="4"/>
        <v/>
      </c>
      <c r="T56" s="26" t="str">
        <f t="shared" si="5"/>
        <v/>
      </c>
      <c r="U56" s="26" t="str">
        <f t="shared" si="6"/>
        <v/>
      </c>
      <c r="V56" s="26" t="str">
        <f t="shared" si="7"/>
        <v/>
      </c>
      <c r="W56" s="26" t="str">
        <f t="shared" si="8"/>
        <v/>
      </c>
      <c r="X56" s="26" t="str">
        <f t="shared" si="9"/>
        <v/>
      </c>
      <c r="Y56" s="26" t="str">
        <f t="shared" si="10"/>
        <v/>
      </c>
      <c r="Z56" s="26" t="str">
        <f t="shared" si="11"/>
        <v/>
      </c>
      <c r="AA56" s="26" t="str">
        <f t="shared" si="12"/>
        <v/>
      </c>
      <c r="AB56" s="26" t="str">
        <f t="shared" si="13"/>
        <v/>
      </c>
      <c r="AC56" s="5"/>
      <c r="AD56" s="5"/>
      <c r="AE56" s="14" t="str">
        <f>IF(OR('別紙1　【集計】'!$O$5="",$G56=""),"",IF($G56&lt;=基準値!M$2=TRUE,"○","×"))</f>
        <v/>
      </c>
      <c r="AF56" s="14" t="str">
        <f>IF(OR('別紙1　【集計】'!$O$5="",$H56=""),"",IF($H56&lt;=基準値!N$2=TRUE,"○","×"))</f>
        <v/>
      </c>
    </row>
    <row r="57" spans="2:32" ht="16.5" customHeight="1">
      <c r="B57" s="47">
        <v>49</v>
      </c>
      <c r="C57" s="39"/>
      <c r="D57" s="38"/>
      <c r="E57" s="38"/>
      <c r="F57" s="40"/>
      <c r="G57" s="41"/>
      <c r="H57" s="42"/>
      <c r="I57" s="43" t="str">
        <f t="shared" si="0"/>
        <v/>
      </c>
      <c r="J57" s="44"/>
      <c r="K57" s="45"/>
      <c r="L57" s="44"/>
      <c r="M57" s="45"/>
      <c r="N57" s="46" t="str">
        <f t="shared" si="1"/>
        <v/>
      </c>
      <c r="O57" s="84"/>
      <c r="P57" s="83" t="str">
        <f>IF($N57="","",IF(AND(SMALL($Q$9:$Q$508,ROUNDUP('別紙1　【集計】'!$E$5/2,0))=MAX($Q$9:$Q$508),ISNUMBER($N57),$Q57=MAX($Q$9:$Q$508)),"代表&amp;最大",IF($Q57=SMALL($Q$9:$Q$508,ROUNDUP('別紙1　【集計】'!$E$5/2,0)),"代表",IF($Q57=MAX($Q$9:$Q$508),"最大",""))))</f>
        <v/>
      </c>
      <c r="Q57" s="25" t="str">
        <f t="shared" si="2"/>
        <v/>
      </c>
      <c r="R57" s="26" t="str">
        <f t="shared" si="3"/>
        <v/>
      </c>
      <c r="S57" s="26" t="str">
        <f t="shared" si="4"/>
        <v/>
      </c>
      <c r="T57" s="26" t="str">
        <f t="shared" si="5"/>
        <v/>
      </c>
      <c r="U57" s="26" t="str">
        <f t="shared" si="6"/>
        <v/>
      </c>
      <c r="V57" s="26" t="str">
        <f t="shared" si="7"/>
        <v/>
      </c>
      <c r="W57" s="26" t="str">
        <f t="shared" si="8"/>
        <v/>
      </c>
      <c r="X57" s="26" t="str">
        <f t="shared" si="9"/>
        <v/>
      </c>
      <c r="Y57" s="26" t="str">
        <f t="shared" si="10"/>
        <v/>
      </c>
      <c r="Z57" s="26" t="str">
        <f t="shared" si="11"/>
        <v/>
      </c>
      <c r="AA57" s="26" t="str">
        <f t="shared" si="12"/>
        <v/>
      </c>
      <c r="AB57" s="26" t="str">
        <f t="shared" si="13"/>
        <v/>
      </c>
      <c r="AC57" s="5"/>
      <c r="AD57" s="5"/>
      <c r="AE57" s="14" t="str">
        <f>IF(OR('別紙1　【集計】'!$O$5="",$G57=""),"",IF($G57&lt;=基準値!M$2=TRUE,"○","×"))</f>
        <v/>
      </c>
      <c r="AF57" s="14" t="str">
        <f>IF(OR('別紙1　【集計】'!$O$5="",$H57=""),"",IF($H57&lt;=基準値!N$2=TRUE,"○","×"))</f>
        <v/>
      </c>
    </row>
    <row r="58" spans="2:32" ht="16.5" customHeight="1">
      <c r="B58" s="47">
        <v>50</v>
      </c>
      <c r="C58" s="39"/>
      <c r="D58" s="38"/>
      <c r="E58" s="38"/>
      <c r="F58" s="40"/>
      <c r="G58" s="41"/>
      <c r="H58" s="42"/>
      <c r="I58" s="43" t="str">
        <f t="shared" si="0"/>
        <v/>
      </c>
      <c r="J58" s="44"/>
      <c r="K58" s="45"/>
      <c r="L58" s="44"/>
      <c r="M58" s="45"/>
      <c r="N58" s="46" t="str">
        <f t="shared" si="1"/>
        <v/>
      </c>
      <c r="O58" s="84"/>
      <c r="P58" s="83" t="str">
        <f>IF($N58="","",IF(AND(SMALL($Q$9:$Q$508,ROUNDUP('別紙1　【集計】'!$E$5/2,0))=MAX($Q$9:$Q$508),ISNUMBER($N58),$Q58=MAX($Q$9:$Q$508)),"代表&amp;最大",IF($Q58=SMALL($Q$9:$Q$508,ROUNDUP('別紙1　【集計】'!$E$5/2,0)),"代表",IF($Q58=MAX($Q$9:$Q$508),"最大",""))))</f>
        <v/>
      </c>
      <c r="Q58" s="25" t="str">
        <f t="shared" si="2"/>
        <v/>
      </c>
      <c r="R58" s="26" t="str">
        <f t="shared" si="3"/>
        <v/>
      </c>
      <c r="S58" s="26" t="str">
        <f t="shared" si="4"/>
        <v/>
      </c>
      <c r="T58" s="26" t="str">
        <f t="shared" si="5"/>
        <v/>
      </c>
      <c r="U58" s="26" t="str">
        <f t="shared" si="6"/>
        <v/>
      </c>
      <c r="V58" s="26" t="str">
        <f t="shared" si="7"/>
        <v/>
      </c>
      <c r="W58" s="26" t="str">
        <f t="shared" si="8"/>
        <v/>
      </c>
      <c r="X58" s="26" t="str">
        <f t="shared" si="9"/>
        <v/>
      </c>
      <c r="Y58" s="26" t="str">
        <f t="shared" si="10"/>
        <v/>
      </c>
      <c r="Z58" s="26" t="str">
        <f t="shared" si="11"/>
        <v/>
      </c>
      <c r="AA58" s="26" t="str">
        <f t="shared" si="12"/>
        <v/>
      </c>
      <c r="AB58" s="26" t="str">
        <f t="shared" si="13"/>
        <v/>
      </c>
      <c r="AC58" s="5"/>
      <c r="AD58" s="5"/>
      <c r="AE58" s="14" t="str">
        <f>IF(OR('別紙1　【集計】'!$O$5="",$G58=""),"",IF($G58&lt;=基準値!M$2=TRUE,"○","×"))</f>
        <v/>
      </c>
      <c r="AF58" s="14" t="str">
        <f>IF(OR('別紙1　【集計】'!$O$5="",$H58=""),"",IF($H58&lt;=基準値!N$2=TRUE,"○","×"))</f>
        <v/>
      </c>
    </row>
    <row r="59" spans="2:32" ht="16.5" customHeight="1">
      <c r="B59" s="47">
        <v>51</v>
      </c>
      <c r="C59" s="39"/>
      <c r="D59" s="38"/>
      <c r="E59" s="38"/>
      <c r="F59" s="40"/>
      <c r="G59" s="41"/>
      <c r="H59" s="42"/>
      <c r="I59" s="43" t="str">
        <f t="shared" si="0"/>
        <v/>
      </c>
      <c r="J59" s="44"/>
      <c r="K59" s="45"/>
      <c r="L59" s="44"/>
      <c r="M59" s="45"/>
      <c r="N59" s="46" t="str">
        <f t="shared" si="1"/>
        <v/>
      </c>
      <c r="O59" s="84"/>
      <c r="P59" s="83" t="str">
        <f>IF($N59="","",IF(AND(SMALL($Q$9:$Q$508,ROUNDUP('別紙1　【集計】'!$E$5/2,0))=MAX($Q$9:$Q$508),ISNUMBER($N59),$Q59=MAX($Q$9:$Q$508)),"代表&amp;最大",IF($Q59=SMALL($Q$9:$Q$508,ROUNDUP('別紙1　【集計】'!$E$5/2,0)),"代表",IF($Q59=MAX($Q$9:$Q$508),"最大",""))))</f>
        <v/>
      </c>
      <c r="Q59" s="25" t="str">
        <f t="shared" si="2"/>
        <v/>
      </c>
      <c r="R59" s="26" t="str">
        <f t="shared" si="3"/>
        <v/>
      </c>
      <c r="S59" s="26" t="str">
        <f t="shared" si="4"/>
        <v/>
      </c>
      <c r="T59" s="26" t="str">
        <f t="shared" si="5"/>
        <v/>
      </c>
      <c r="U59" s="26" t="str">
        <f t="shared" si="6"/>
        <v/>
      </c>
      <c r="V59" s="26" t="str">
        <f t="shared" si="7"/>
        <v/>
      </c>
      <c r="W59" s="26" t="str">
        <f t="shared" si="8"/>
        <v/>
      </c>
      <c r="X59" s="26" t="str">
        <f t="shared" si="9"/>
        <v/>
      </c>
      <c r="Y59" s="26" t="str">
        <f t="shared" si="10"/>
        <v/>
      </c>
      <c r="Z59" s="26" t="str">
        <f t="shared" si="11"/>
        <v/>
      </c>
      <c r="AA59" s="26" t="str">
        <f t="shared" si="12"/>
        <v/>
      </c>
      <c r="AB59" s="26" t="str">
        <f t="shared" si="13"/>
        <v/>
      </c>
      <c r="AC59" s="5"/>
      <c r="AD59" s="5"/>
      <c r="AE59" s="14" t="str">
        <f>IF(OR('別紙1　【集計】'!$O$5="",$G59=""),"",IF($G59&lt;=基準値!M$2=TRUE,"○","×"))</f>
        <v/>
      </c>
      <c r="AF59" s="14" t="str">
        <f>IF(OR('別紙1　【集計】'!$O$5="",$H59=""),"",IF($H59&lt;=基準値!N$2=TRUE,"○","×"))</f>
        <v/>
      </c>
    </row>
    <row r="60" spans="2:32" ht="16.5" customHeight="1">
      <c r="B60" s="47">
        <v>52</v>
      </c>
      <c r="C60" s="39"/>
      <c r="D60" s="38"/>
      <c r="E60" s="38"/>
      <c r="F60" s="40"/>
      <c r="G60" s="41"/>
      <c r="H60" s="42"/>
      <c r="I60" s="43" t="str">
        <f t="shared" si="0"/>
        <v/>
      </c>
      <c r="J60" s="44"/>
      <c r="K60" s="45"/>
      <c r="L60" s="44"/>
      <c r="M60" s="45"/>
      <c r="N60" s="46" t="str">
        <f t="shared" si="1"/>
        <v/>
      </c>
      <c r="O60" s="84"/>
      <c r="P60" s="83" t="str">
        <f>IF($N60="","",IF(AND(SMALL($Q$9:$Q$508,ROUNDUP('別紙1　【集計】'!$E$5/2,0))=MAX($Q$9:$Q$508),ISNUMBER($N60),$Q60=MAX($Q$9:$Q$508)),"代表&amp;最大",IF($Q60=SMALL($Q$9:$Q$508,ROUNDUP('別紙1　【集計】'!$E$5/2,0)),"代表",IF($Q60=MAX($Q$9:$Q$508),"最大",""))))</f>
        <v/>
      </c>
      <c r="Q60" s="25" t="str">
        <f t="shared" si="2"/>
        <v/>
      </c>
      <c r="R60" s="26" t="str">
        <f t="shared" si="3"/>
        <v/>
      </c>
      <c r="S60" s="26" t="str">
        <f t="shared" si="4"/>
        <v/>
      </c>
      <c r="T60" s="26" t="str">
        <f t="shared" si="5"/>
        <v/>
      </c>
      <c r="U60" s="26" t="str">
        <f t="shared" si="6"/>
        <v/>
      </c>
      <c r="V60" s="26" t="str">
        <f t="shared" si="7"/>
        <v/>
      </c>
      <c r="W60" s="26" t="str">
        <f t="shared" si="8"/>
        <v/>
      </c>
      <c r="X60" s="26" t="str">
        <f t="shared" si="9"/>
        <v/>
      </c>
      <c r="Y60" s="26" t="str">
        <f t="shared" si="10"/>
        <v/>
      </c>
      <c r="Z60" s="26" t="str">
        <f t="shared" si="11"/>
        <v/>
      </c>
      <c r="AA60" s="26" t="str">
        <f t="shared" si="12"/>
        <v/>
      </c>
      <c r="AB60" s="26" t="str">
        <f t="shared" si="13"/>
        <v/>
      </c>
      <c r="AC60" s="5"/>
      <c r="AD60" s="5"/>
      <c r="AE60" s="14" t="str">
        <f>IF(OR('別紙1　【集計】'!$O$5="",$G60=""),"",IF($G60&lt;=基準値!M$2=TRUE,"○","×"))</f>
        <v/>
      </c>
      <c r="AF60" s="14" t="str">
        <f>IF(OR('別紙1　【集計】'!$O$5="",$H60=""),"",IF($H60&lt;=基準値!N$2=TRUE,"○","×"))</f>
        <v/>
      </c>
    </row>
    <row r="61" spans="2:32" ht="16.5" customHeight="1">
      <c r="B61" s="47">
        <v>53</v>
      </c>
      <c r="C61" s="39"/>
      <c r="D61" s="38"/>
      <c r="E61" s="38"/>
      <c r="F61" s="40"/>
      <c r="G61" s="41"/>
      <c r="H61" s="42"/>
      <c r="I61" s="43" t="str">
        <f t="shared" si="0"/>
        <v/>
      </c>
      <c r="J61" s="44"/>
      <c r="K61" s="45"/>
      <c r="L61" s="44"/>
      <c r="M61" s="45"/>
      <c r="N61" s="46" t="str">
        <f t="shared" si="1"/>
        <v/>
      </c>
      <c r="O61" s="84"/>
      <c r="P61" s="83" t="str">
        <f>IF($N61="","",IF(AND(SMALL($Q$9:$Q$508,ROUNDUP('別紙1　【集計】'!$E$5/2,0))=MAX($Q$9:$Q$508),ISNUMBER($N61),$Q61=MAX($Q$9:$Q$508)),"代表&amp;最大",IF($Q61=SMALL($Q$9:$Q$508,ROUNDUP('別紙1　【集計】'!$E$5/2,0)),"代表",IF($Q61=MAX($Q$9:$Q$508),"最大",""))))</f>
        <v/>
      </c>
      <c r="Q61" s="25" t="str">
        <f t="shared" si="2"/>
        <v/>
      </c>
      <c r="R61" s="26" t="str">
        <f t="shared" si="3"/>
        <v/>
      </c>
      <c r="S61" s="26" t="str">
        <f t="shared" si="4"/>
        <v/>
      </c>
      <c r="T61" s="26" t="str">
        <f t="shared" si="5"/>
        <v/>
      </c>
      <c r="U61" s="26" t="str">
        <f t="shared" si="6"/>
        <v/>
      </c>
      <c r="V61" s="26" t="str">
        <f t="shared" si="7"/>
        <v/>
      </c>
      <c r="W61" s="26" t="str">
        <f t="shared" si="8"/>
        <v/>
      </c>
      <c r="X61" s="26" t="str">
        <f t="shared" si="9"/>
        <v/>
      </c>
      <c r="Y61" s="26" t="str">
        <f t="shared" si="10"/>
        <v/>
      </c>
      <c r="Z61" s="26" t="str">
        <f t="shared" si="11"/>
        <v/>
      </c>
      <c r="AA61" s="26" t="str">
        <f t="shared" si="12"/>
        <v/>
      </c>
      <c r="AB61" s="26" t="str">
        <f t="shared" si="13"/>
        <v/>
      </c>
      <c r="AC61" s="5"/>
      <c r="AD61" s="5"/>
      <c r="AE61" s="14" t="str">
        <f>IF(OR('別紙1　【集計】'!$O$5="",$G61=""),"",IF($G61&lt;=基準値!M$2=TRUE,"○","×"))</f>
        <v/>
      </c>
      <c r="AF61" s="14" t="str">
        <f>IF(OR('別紙1　【集計】'!$O$5="",$H61=""),"",IF($H61&lt;=基準値!N$2=TRUE,"○","×"))</f>
        <v/>
      </c>
    </row>
    <row r="62" spans="2:32" ht="16.5" customHeight="1">
      <c r="B62" s="47">
        <v>54</v>
      </c>
      <c r="C62" s="39"/>
      <c r="D62" s="38"/>
      <c r="E62" s="38"/>
      <c r="F62" s="40"/>
      <c r="G62" s="41"/>
      <c r="H62" s="42"/>
      <c r="I62" s="43" t="str">
        <f t="shared" si="0"/>
        <v/>
      </c>
      <c r="J62" s="44"/>
      <c r="K62" s="45"/>
      <c r="L62" s="44"/>
      <c r="M62" s="45"/>
      <c r="N62" s="46" t="str">
        <f t="shared" si="1"/>
        <v/>
      </c>
      <c r="O62" s="84"/>
      <c r="P62" s="83" t="str">
        <f>IF($N62="","",IF(AND(SMALL($Q$9:$Q$508,ROUNDUP('別紙1　【集計】'!$E$5/2,0))=MAX($Q$9:$Q$508),ISNUMBER($N62),$Q62=MAX($Q$9:$Q$508)),"代表&amp;最大",IF($Q62=SMALL($Q$9:$Q$508,ROUNDUP('別紙1　【集計】'!$E$5/2,0)),"代表",IF($Q62=MAX($Q$9:$Q$508),"最大",""))))</f>
        <v/>
      </c>
      <c r="Q62" s="25" t="str">
        <f t="shared" si="2"/>
        <v/>
      </c>
      <c r="R62" s="26" t="str">
        <f t="shared" si="3"/>
        <v/>
      </c>
      <c r="S62" s="26" t="str">
        <f t="shared" si="4"/>
        <v/>
      </c>
      <c r="T62" s="26" t="str">
        <f t="shared" si="5"/>
        <v/>
      </c>
      <c r="U62" s="26" t="str">
        <f t="shared" si="6"/>
        <v/>
      </c>
      <c r="V62" s="26" t="str">
        <f t="shared" si="7"/>
        <v/>
      </c>
      <c r="W62" s="26" t="str">
        <f t="shared" si="8"/>
        <v/>
      </c>
      <c r="X62" s="26" t="str">
        <f t="shared" si="9"/>
        <v/>
      </c>
      <c r="Y62" s="26" t="str">
        <f t="shared" si="10"/>
        <v/>
      </c>
      <c r="Z62" s="26" t="str">
        <f t="shared" si="11"/>
        <v/>
      </c>
      <c r="AA62" s="26" t="str">
        <f t="shared" si="12"/>
        <v/>
      </c>
      <c r="AB62" s="26" t="str">
        <f t="shared" si="13"/>
        <v/>
      </c>
      <c r="AC62" s="5"/>
      <c r="AD62" s="5"/>
      <c r="AE62" s="14" t="str">
        <f>IF(OR('別紙1　【集計】'!$O$5="",$G62=""),"",IF($G62&lt;=基準値!M$2=TRUE,"○","×"))</f>
        <v/>
      </c>
      <c r="AF62" s="14" t="str">
        <f>IF(OR('別紙1　【集計】'!$O$5="",$H62=""),"",IF($H62&lt;=基準値!N$2=TRUE,"○","×"))</f>
        <v/>
      </c>
    </row>
    <row r="63" spans="2:32" ht="16.5" customHeight="1">
      <c r="B63" s="38">
        <v>55</v>
      </c>
      <c r="C63" s="39"/>
      <c r="D63" s="38"/>
      <c r="E63" s="38"/>
      <c r="F63" s="40"/>
      <c r="G63" s="41"/>
      <c r="H63" s="42"/>
      <c r="I63" s="43" t="str">
        <f t="shared" si="0"/>
        <v/>
      </c>
      <c r="J63" s="44"/>
      <c r="K63" s="45"/>
      <c r="L63" s="44"/>
      <c r="M63" s="45"/>
      <c r="N63" s="46" t="str">
        <f t="shared" si="1"/>
        <v/>
      </c>
      <c r="O63" s="84"/>
      <c r="P63" s="83" t="str">
        <f>IF($N63="","",IF(AND(SMALL($Q$9:$Q$508,ROUNDUP('別紙1　【集計】'!$E$5/2,0))=MAX($Q$9:$Q$508),ISNUMBER($N63),$Q63=MAX($Q$9:$Q$508)),"代表&amp;最大",IF($Q63=SMALL($Q$9:$Q$508,ROUNDUP('別紙1　【集計】'!$E$5/2,0)),"代表",IF($Q63=MAX($Q$9:$Q$508),"最大",""))))</f>
        <v/>
      </c>
      <c r="Q63" s="25" t="str">
        <f t="shared" si="2"/>
        <v/>
      </c>
      <c r="R63" s="26" t="str">
        <f t="shared" si="3"/>
        <v/>
      </c>
      <c r="S63" s="26" t="str">
        <f t="shared" si="4"/>
        <v/>
      </c>
      <c r="T63" s="26" t="str">
        <f t="shared" si="5"/>
        <v/>
      </c>
      <c r="U63" s="26" t="str">
        <f t="shared" si="6"/>
        <v/>
      </c>
      <c r="V63" s="26" t="str">
        <f t="shared" si="7"/>
        <v/>
      </c>
      <c r="W63" s="26" t="str">
        <f t="shared" si="8"/>
        <v/>
      </c>
      <c r="X63" s="26" t="str">
        <f t="shared" si="9"/>
        <v/>
      </c>
      <c r="Y63" s="26" t="str">
        <f t="shared" si="10"/>
        <v/>
      </c>
      <c r="Z63" s="26" t="str">
        <f t="shared" si="11"/>
        <v/>
      </c>
      <c r="AA63" s="26" t="str">
        <f t="shared" si="12"/>
        <v/>
      </c>
      <c r="AB63" s="26" t="str">
        <f t="shared" si="13"/>
        <v/>
      </c>
      <c r="AC63" s="5"/>
      <c r="AD63" s="5"/>
      <c r="AE63" s="14" t="str">
        <f>IF(OR('別紙1　【集計】'!$O$5="",$G63=""),"",IF($G63&lt;=基準値!M$2=TRUE,"○","×"))</f>
        <v/>
      </c>
      <c r="AF63" s="14" t="str">
        <f>IF(OR('別紙1　【集計】'!$O$5="",$H63=""),"",IF($H63&lt;=基準値!N$2=TRUE,"○","×"))</f>
        <v/>
      </c>
    </row>
    <row r="64" spans="2:32" ht="16.5" customHeight="1">
      <c r="B64" s="47">
        <v>56</v>
      </c>
      <c r="C64" s="39"/>
      <c r="D64" s="38"/>
      <c r="E64" s="38"/>
      <c r="F64" s="40"/>
      <c r="G64" s="41"/>
      <c r="H64" s="42"/>
      <c r="I64" s="43" t="str">
        <f t="shared" si="0"/>
        <v/>
      </c>
      <c r="J64" s="44"/>
      <c r="K64" s="45"/>
      <c r="L64" s="44"/>
      <c r="M64" s="45"/>
      <c r="N64" s="46" t="str">
        <f t="shared" si="1"/>
        <v/>
      </c>
      <c r="O64" s="84"/>
      <c r="P64" s="83" t="str">
        <f>IF($N64="","",IF(AND(SMALL($Q$9:$Q$508,ROUNDUP('別紙1　【集計】'!$E$5/2,0))=MAX($Q$9:$Q$508),ISNUMBER($N64),$Q64=MAX($Q$9:$Q$508)),"代表&amp;最大",IF($Q64=SMALL($Q$9:$Q$508,ROUNDUP('別紙1　【集計】'!$E$5/2,0)),"代表",IF($Q64=MAX($Q$9:$Q$508),"最大",""))))</f>
        <v/>
      </c>
      <c r="Q64" s="25" t="str">
        <f t="shared" si="2"/>
        <v/>
      </c>
      <c r="R64" s="26" t="str">
        <f t="shared" si="3"/>
        <v/>
      </c>
      <c r="S64" s="26" t="str">
        <f t="shared" si="4"/>
        <v/>
      </c>
      <c r="T64" s="26" t="str">
        <f t="shared" si="5"/>
        <v/>
      </c>
      <c r="U64" s="26" t="str">
        <f t="shared" si="6"/>
        <v/>
      </c>
      <c r="V64" s="26" t="str">
        <f t="shared" si="7"/>
        <v/>
      </c>
      <c r="W64" s="26" t="str">
        <f t="shared" si="8"/>
        <v/>
      </c>
      <c r="X64" s="26" t="str">
        <f t="shared" si="9"/>
        <v/>
      </c>
      <c r="Y64" s="26" t="str">
        <f t="shared" si="10"/>
        <v/>
      </c>
      <c r="Z64" s="26" t="str">
        <f t="shared" si="11"/>
        <v/>
      </c>
      <c r="AA64" s="26" t="str">
        <f t="shared" si="12"/>
        <v/>
      </c>
      <c r="AB64" s="26" t="str">
        <f t="shared" si="13"/>
        <v/>
      </c>
      <c r="AC64" s="5"/>
      <c r="AD64" s="5"/>
      <c r="AE64" s="14" t="str">
        <f>IF(OR('別紙1　【集計】'!$O$5="",$G64=""),"",IF($G64&lt;=基準値!M$2=TRUE,"○","×"))</f>
        <v/>
      </c>
      <c r="AF64" s="14" t="str">
        <f>IF(OR('別紙1　【集計】'!$O$5="",$H64=""),"",IF($H64&lt;=基準値!N$2=TRUE,"○","×"))</f>
        <v/>
      </c>
    </row>
    <row r="65" spans="2:32" ht="16.5" customHeight="1">
      <c r="B65" s="47">
        <v>57</v>
      </c>
      <c r="C65" s="39"/>
      <c r="D65" s="38"/>
      <c r="E65" s="38"/>
      <c r="F65" s="40"/>
      <c r="G65" s="41"/>
      <c r="H65" s="42"/>
      <c r="I65" s="43" t="str">
        <f t="shared" si="0"/>
        <v/>
      </c>
      <c r="J65" s="44"/>
      <c r="K65" s="45"/>
      <c r="L65" s="44"/>
      <c r="M65" s="45"/>
      <c r="N65" s="46" t="str">
        <f t="shared" si="1"/>
        <v/>
      </c>
      <c r="O65" s="84"/>
      <c r="P65" s="83" t="str">
        <f>IF($N65="","",IF(AND(SMALL($Q$9:$Q$508,ROUNDUP('別紙1　【集計】'!$E$5/2,0))=MAX($Q$9:$Q$508),ISNUMBER($N65),$Q65=MAX($Q$9:$Q$508)),"代表&amp;最大",IF($Q65=SMALL($Q$9:$Q$508,ROUNDUP('別紙1　【集計】'!$E$5/2,0)),"代表",IF($Q65=MAX($Q$9:$Q$508),"最大",""))))</f>
        <v/>
      </c>
      <c r="Q65" s="25" t="str">
        <f t="shared" si="2"/>
        <v/>
      </c>
      <c r="R65" s="26" t="str">
        <f t="shared" si="3"/>
        <v/>
      </c>
      <c r="S65" s="26" t="str">
        <f t="shared" si="4"/>
        <v/>
      </c>
      <c r="T65" s="26" t="str">
        <f t="shared" si="5"/>
        <v/>
      </c>
      <c r="U65" s="26" t="str">
        <f t="shared" si="6"/>
        <v/>
      </c>
      <c r="V65" s="26" t="str">
        <f t="shared" si="7"/>
        <v/>
      </c>
      <c r="W65" s="26" t="str">
        <f t="shared" si="8"/>
        <v/>
      </c>
      <c r="X65" s="26" t="str">
        <f t="shared" si="9"/>
        <v/>
      </c>
      <c r="Y65" s="26" t="str">
        <f t="shared" si="10"/>
        <v/>
      </c>
      <c r="Z65" s="26" t="str">
        <f t="shared" si="11"/>
        <v/>
      </c>
      <c r="AA65" s="26" t="str">
        <f t="shared" si="12"/>
        <v/>
      </c>
      <c r="AB65" s="26" t="str">
        <f t="shared" si="13"/>
        <v/>
      </c>
      <c r="AC65" s="5"/>
      <c r="AD65" s="5"/>
      <c r="AE65" s="14" t="str">
        <f>IF(OR('別紙1　【集計】'!$O$5="",$G65=""),"",IF($G65&lt;=基準値!M$2=TRUE,"○","×"))</f>
        <v/>
      </c>
      <c r="AF65" s="14" t="str">
        <f>IF(OR('別紙1　【集計】'!$O$5="",$H65=""),"",IF($H65&lt;=基準値!N$2=TRUE,"○","×"))</f>
        <v/>
      </c>
    </row>
    <row r="66" spans="2:32" ht="16.5" customHeight="1">
      <c r="B66" s="47">
        <v>58</v>
      </c>
      <c r="C66" s="39"/>
      <c r="D66" s="38"/>
      <c r="E66" s="38"/>
      <c r="F66" s="40"/>
      <c r="G66" s="41"/>
      <c r="H66" s="42"/>
      <c r="I66" s="43" t="str">
        <f t="shared" si="0"/>
        <v/>
      </c>
      <c r="J66" s="44"/>
      <c r="K66" s="45"/>
      <c r="L66" s="44"/>
      <c r="M66" s="45"/>
      <c r="N66" s="46" t="str">
        <f t="shared" si="1"/>
        <v/>
      </c>
      <c r="O66" s="84"/>
      <c r="P66" s="83" t="str">
        <f>IF($N66="","",IF(AND(SMALL($Q$9:$Q$508,ROUNDUP('別紙1　【集計】'!$E$5/2,0))=MAX($Q$9:$Q$508),ISNUMBER($N66),$Q66=MAX($Q$9:$Q$508)),"代表&amp;最大",IF($Q66=SMALL($Q$9:$Q$508,ROUNDUP('別紙1　【集計】'!$E$5/2,0)),"代表",IF($Q66=MAX($Q$9:$Q$508),"最大",""))))</f>
        <v/>
      </c>
      <c r="Q66" s="25" t="str">
        <f t="shared" si="2"/>
        <v/>
      </c>
      <c r="R66" s="26" t="str">
        <f t="shared" si="3"/>
        <v/>
      </c>
      <c r="S66" s="26" t="str">
        <f t="shared" si="4"/>
        <v/>
      </c>
      <c r="T66" s="26" t="str">
        <f t="shared" si="5"/>
        <v/>
      </c>
      <c r="U66" s="26" t="str">
        <f t="shared" si="6"/>
        <v/>
      </c>
      <c r="V66" s="26" t="str">
        <f t="shared" si="7"/>
        <v/>
      </c>
      <c r="W66" s="26" t="str">
        <f t="shared" si="8"/>
        <v/>
      </c>
      <c r="X66" s="26" t="str">
        <f t="shared" si="9"/>
        <v/>
      </c>
      <c r="Y66" s="26" t="str">
        <f t="shared" si="10"/>
        <v/>
      </c>
      <c r="Z66" s="26" t="str">
        <f t="shared" si="11"/>
        <v/>
      </c>
      <c r="AA66" s="26" t="str">
        <f t="shared" si="12"/>
        <v/>
      </c>
      <c r="AB66" s="26" t="str">
        <f t="shared" si="13"/>
        <v/>
      </c>
      <c r="AC66" s="5"/>
      <c r="AD66" s="5"/>
      <c r="AE66" s="14" t="str">
        <f>IF(OR('別紙1　【集計】'!$O$5="",$G66=""),"",IF($G66&lt;=基準値!M$2=TRUE,"○","×"))</f>
        <v/>
      </c>
      <c r="AF66" s="14" t="str">
        <f>IF(OR('別紙1　【集計】'!$O$5="",$H66=""),"",IF($H66&lt;=基準値!N$2=TRUE,"○","×"))</f>
        <v/>
      </c>
    </row>
    <row r="67" spans="2:32" ht="16.5" customHeight="1">
      <c r="B67" s="47">
        <v>59</v>
      </c>
      <c r="C67" s="39"/>
      <c r="D67" s="38"/>
      <c r="E67" s="38"/>
      <c r="F67" s="40"/>
      <c r="G67" s="41"/>
      <c r="H67" s="42"/>
      <c r="I67" s="43" t="str">
        <f t="shared" si="0"/>
        <v/>
      </c>
      <c r="J67" s="44"/>
      <c r="K67" s="45"/>
      <c r="L67" s="44"/>
      <c r="M67" s="45"/>
      <c r="N67" s="46" t="str">
        <f t="shared" si="1"/>
        <v/>
      </c>
      <c r="O67" s="84"/>
      <c r="P67" s="83" t="str">
        <f>IF($N67="","",IF(AND(SMALL($Q$9:$Q$508,ROUNDUP('別紙1　【集計】'!$E$5/2,0))=MAX($Q$9:$Q$508),ISNUMBER($N67),$Q67=MAX($Q$9:$Q$508)),"代表&amp;最大",IF($Q67=SMALL($Q$9:$Q$508,ROUNDUP('別紙1　【集計】'!$E$5/2,0)),"代表",IF($Q67=MAX($Q$9:$Q$508),"最大",""))))</f>
        <v/>
      </c>
      <c r="Q67" s="25" t="str">
        <f t="shared" si="2"/>
        <v/>
      </c>
      <c r="R67" s="26" t="str">
        <f t="shared" si="3"/>
        <v/>
      </c>
      <c r="S67" s="26" t="str">
        <f t="shared" si="4"/>
        <v/>
      </c>
      <c r="T67" s="26" t="str">
        <f t="shared" si="5"/>
        <v/>
      </c>
      <c r="U67" s="26" t="str">
        <f t="shared" si="6"/>
        <v/>
      </c>
      <c r="V67" s="26" t="str">
        <f t="shared" si="7"/>
        <v/>
      </c>
      <c r="W67" s="26" t="str">
        <f t="shared" si="8"/>
        <v/>
      </c>
      <c r="X67" s="26" t="str">
        <f t="shared" si="9"/>
        <v/>
      </c>
      <c r="Y67" s="26" t="str">
        <f t="shared" si="10"/>
        <v/>
      </c>
      <c r="Z67" s="26" t="str">
        <f t="shared" si="11"/>
        <v/>
      </c>
      <c r="AA67" s="26" t="str">
        <f t="shared" si="12"/>
        <v/>
      </c>
      <c r="AB67" s="26" t="str">
        <f t="shared" si="13"/>
        <v/>
      </c>
      <c r="AC67" s="5"/>
      <c r="AD67" s="5"/>
      <c r="AE67" s="14" t="str">
        <f>IF(OR('別紙1　【集計】'!$O$5="",$G67=""),"",IF($G67&lt;=基準値!M$2=TRUE,"○","×"))</f>
        <v/>
      </c>
      <c r="AF67" s="14" t="str">
        <f>IF(OR('別紙1　【集計】'!$O$5="",$H67=""),"",IF($H67&lt;=基準値!N$2=TRUE,"○","×"))</f>
        <v/>
      </c>
    </row>
    <row r="68" spans="2:32" ht="16.5" customHeight="1">
      <c r="B68" s="47">
        <v>60</v>
      </c>
      <c r="C68" s="39"/>
      <c r="D68" s="38"/>
      <c r="E68" s="38"/>
      <c r="F68" s="40"/>
      <c r="G68" s="41"/>
      <c r="H68" s="42"/>
      <c r="I68" s="43" t="str">
        <f t="shared" si="0"/>
        <v/>
      </c>
      <c r="J68" s="44"/>
      <c r="K68" s="45"/>
      <c r="L68" s="44"/>
      <c r="M68" s="45"/>
      <c r="N68" s="46" t="str">
        <f t="shared" si="1"/>
        <v/>
      </c>
      <c r="O68" s="84"/>
      <c r="P68" s="83" t="str">
        <f>IF($N68="","",IF(AND(SMALL($Q$9:$Q$508,ROUNDUP('別紙1　【集計】'!$E$5/2,0))=MAX($Q$9:$Q$508),ISNUMBER($N68),$Q68=MAX($Q$9:$Q$508)),"代表&amp;最大",IF($Q68=SMALL($Q$9:$Q$508,ROUNDUP('別紙1　【集計】'!$E$5/2,0)),"代表",IF($Q68=MAX($Q$9:$Q$508),"最大",""))))</f>
        <v/>
      </c>
      <c r="Q68" s="25" t="str">
        <f t="shared" si="2"/>
        <v/>
      </c>
      <c r="R68" s="26" t="str">
        <f t="shared" si="3"/>
        <v/>
      </c>
      <c r="S68" s="26" t="str">
        <f t="shared" si="4"/>
        <v/>
      </c>
      <c r="T68" s="26" t="str">
        <f t="shared" si="5"/>
        <v/>
      </c>
      <c r="U68" s="26" t="str">
        <f t="shared" si="6"/>
        <v/>
      </c>
      <c r="V68" s="26" t="str">
        <f t="shared" si="7"/>
        <v/>
      </c>
      <c r="W68" s="26" t="str">
        <f t="shared" si="8"/>
        <v/>
      </c>
      <c r="X68" s="26" t="str">
        <f t="shared" si="9"/>
        <v/>
      </c>
      <c r="Y68" s="26" t="str">
        <f t="shared" si="10"/>
        <v/>
      </c>
      <c r="Z68" s="26" t="str">
        <f t="shared" si="11"/>
        <v/>
      </c>
      <c r="AA68" s="26" t="str">
        <f t="shared" si="12"/>
        <v/>
      </c>
      <c r="AB68" s="26" t="str">
        <f t="shared" si="13"/>
        <v/>
      </c>
      <c r="AC68" s="5"/>
      <c r="AD68" s="5"/>
      <c r="AE68" s="14" t="str">
        <f>IF(OR('別紙1　【集計】'!$O$5="",$G68=""),"",IF($G68&lt;=基準値!M$2=TRUE,"○","×"))</f>
        <v/>
      </c>
      <c r="AF68" s="14" t="str">
        <f>IF(OR('別紙1　【集計】'!$O$5="",$H68=""),"",IF($H68&lt;=基準値!N$2=TRUE,"○","×"))</f>
        <v/>
      </c>
    </row>
    <row r="69" spans="2:32" ht="16.5" customHeight="1">
      <c r="B69" s="47">
        <v>61</v>
      </c>
      <c r="C69" s="39"/>
      <c r="D69" s="38"/>
      <c r="E69" s="38"/>
      <c r="F69" s="40"/>
      <c r="G69" s="41"/>
      <c r="H69" s="42"/>
      <c r="I69" s="43" t="str">
        <f t="shared" si="0"/>
        <v/>
      </c>
      <c r="J69" s="44"/>
      <c r="K69" s="45"/>
      <c r="L69" s="44"/>
      <c r="M69" s="45"/>
      <c r="N69" s="46" t="str">
        <f t="shared" si="1"/>
        <v/>
      </c>
      <c r="O69" s="84"/>
      <c r="P69" s="83" t="str">
        <f>IF($N69="","",IF(AND(SMALL($Q$9:$Q$508,ROUNDUP('別紙1　【集計】'!$E$5/2,0))=MAX($Q$9:$Q$508),ISNUMBER($N69),$Q69=MAX($Q$9:$Q$508)),"代表&amp;最大",IF($Q69=SMALL($Q$9:$Q$508,ROUNDUP('別紙1　【集計】'!$E$5/2,0)),"代表",IF($Q69=MAX($Q$9:$Q$508),"最大",""))))</f>
        <v/>
      </c>
      <c r="Q69" s="25" t="str">
        <f t="shared" si="2"/>
        <v/>
      </c>
      <c r="R69" s="26" t="str">
        <f t="shared" si="3"/>
        <v/>
      </c>
      <c r="S69" s="26" t="str">
        <f t="shared" si="4"/>
        <v/>
      </c>
      <c r="T69" s="26" t="str">
        <f t="shared" si="5"/>
        <v/>
      </c>
      <c r="U69" s="26" t="str">
        <f t="shared" si="6"/>
        <v/>
      </c>
      <c r="V69" s="26" t="str">
        <f t="shared" si="7"/>
        <v/>
      </c>
      <c r="W69" s="26" t="str">
        <f t="shared" si="8"/>
        <v/>
      </c>
      <c r="X69" s="26" t="str">
        <f t="shared" si="9"/>
        <v/>
      </c>
      <c r="Y69" s="26" t="str">
        <f t="shared" si="10"/>
        <v/>
      </c>
      <c r="Z69" s="26" t="str">
        <f t="shared" si="11"/>
        <v/>
      </c>
      <c r="AA69" s="26" t="str">
        <f t="shared" si="12"/>
        <v/>
      </c>
      <c r="AB69" s="26" t="str">
        <f t="shared" si="13"/>
        <v/>
      </c>
      <c r="AC69" s="5"/>
      <c r="AD69" s="5"/>
      <c r="AE69" s="14" t="str">
        <f>IF(OR('別紙1　【集計】'!$O$5="",$G69=""),"",IF($G69&lt;=基準値!M$2=TRUE,"○","×"))</f>
        <v/>
      </c>
      <c r="AF69" s="14" t="str">
        <f>IF(OR('別紙1　【集計】'!$O$5="",$H69=""),"",IF($H69&lt;=基準値!N$2=TRUE,"○","×"))</f>
        <v/>
      </c>
    </row>
    <row r="70" spans="2:32" ht="16.5" customHeight="1">
      <c r="B70" s="47">
        <v>62</v>
      </c>
      <c r="C70" s="39"/>
      <c r="D70" s="38"/>
      <c r="E70" s="38"/>
      <c r="F70" s="40"/>
      <c r="G70" s="41"/>
      <c r="H70" s="42"/>
      <c r="I70" s="43" t="str">
        <f t="shared" si="0"/>
        <v/>
      </c>
      <c r="J70" s="44"/>
      <c r="K70" s="45"/>
      <c r="L70" s="44"/>
      <c r="M70" s="45"/>
      <c r="N70" s="46" t="str">
        <f t="shared" si="1"/>
        <v/>
      </c>
      <c r="O70" s="84"/>
      <c r="P70" s="83" t="str">
        <f>IF($N70="","",IF(AND(SMALL($Q$9:$Q$508,ROUNDUP('別紙1　【集計】'!$E$5/2,0))=MAX($Q$9:$Q$508),ISNUMBER($N70),$Q70=MAX($Q$9:$Q$508)),"代表&amp;最大",IF($Q70=SMALL($Q$9:$Q$508,ROUNDUP('別紙1　【集計】'!$E$5/2,0)),"代表",IF($Q70=MAX($Q$9:$Q$508),"最大",""))))</f>
        <v/>
      </c>
      <c r="Q70" s="25" t="str">
        <f t="shared" si="2"/>
        <v/>
      </c>
      <c r="R70" s="26" t="str">
        <f t="shared" si="3"/>
        <v/>
      </c>
      <c r="S70" s="26" t="str">
        <f t="shared" si="4"/>
        <v/>
      </c>
      <c r="T70" s="26" t="str">
        <f t="shared" si="5"/>
        <v/>
      </c>
      <c r="U70" s="26" t="str">
        <f t="shared" si="6"/>
        <v/>
      </c>
      <c r="V70" s="26" t="str">
        <f t="shared" si="7"/>
        <v/>
      </c>
      <c r="W70" s="26" t="str">
        <f t="shared" si="8"/>
        <v/>
      </c>
      <c r="X70" s="26" t="str">
        <f t="shared" si="9"/>
        <v/>
      </c>
      <c r="Y70" s="26" t="str">
        <f t="shared" si="10"/>
        <v/>
      </c>
      <c r="Z70" s="26" t="str">
        <f t="shared" si="11"/>
        <v/>
      </c>
      <c r="AA70" s="26" t="str">
        <f t="shared" si="12"/>
        <v/>
      </c>
      <c r="AB70" s="26" t="str">
        <f t="shared" si="13"/>
        <v/>
      </c>
      <c r="AC70" s="5"/>
      <c r="AD70" s="5"/>
      <c r="AE70" s="14" t="str">
        <f>IF(OR('別紙1　【集計】'!$O$5="",$G70=""),"",IF($G70&lt;=基準値!M$2=TRUE,"○","×"))</f>
        <v/>
      </c>
      <c r="AF70" s="14" t="str">
        <f>IF(OR('別紙1　【集計】'!$O$5="",$H70=""),"",IF($H70&lt;=基準値!N$2=TRUE,"○","×"))</f>
        <v/>
      </c>
    </row>
    <row r="71" spans="2:32" ht="16.5" customHeight="1">
      <c r="B71" s="47">
        <v>63</v>
      </c>
      <c r="C71" s="39"/>
      <c r="D71" s="38"/>
      <c r="E71" s="38"/>
      <c r="F71" s="40"/>
      <c r="G71" s="41"/>
      <c r="H71" s="42"/>
      <c r="I71" s="43" t="str">
        <f t="shared" si="0"/>
        <v/>
      </c>
      <c r="J71" s="44"/>
      <c r="K71" s="45"/>
      <c r="L71" s="44"/>
      <c r="M71" s="45"/>
      <c r="N71" s="46" t="str">
        <f t="shared" si="1"/>
        <v/>
      </c>
      <c r="O71" s="84"/>
      <c r="P71" s="83" t="str">
        <f>IF($N71="","",IF(AND(SMALL($Q$9:$Q$508,ROUNDUP('別紙1　【集計】'!$E$5/2,0))=MAX($Q$9:$Q$508),ISNUMBER($N71),$Q71=MAX($Q$9:$Q$508)),"代表&amp;最大",IF($Q71=SMALL($Q$9:$Q$508,ROUNDUP('別紙1　【集計】'!$E$5/2,0)),"代表",IF($Q71=MAX($Q$9:$Q$508),"最大",""))))</f>
        <v/>
      </c>
      <c r="Q71" s="25" t="str">
        <f t="shared" si="2"/>
        <v/>
      </c>
      <c r="R71" s="26" t="str">
        <f t="shared" si="3"/>
        <v/>
      </c>
      <c r="S71" s="26" t="str">
        <f t="shared" si="4"/>
        <v/>
      </c>
      <c r="T71" s="26" t="str">
        <f t="shared" si="5"/>
        <v/>
      </c>
      <c r="U71" s="26" t="str">
        <f t="shared" si="6"/>
        <v/>
      </c>
      <c r="V71" s="26" t="str">
        <f t="shared" si="7"/>
        <v/>
      </c>
      <c r="W71" s="26" t="str">
        <f t="shared" si="8"/>
        <v/>
      </c>
      <c r="X71" s="26" t="str">
        <f t="shared" si="9"/>
        <v/>
      </c>
      <c r="Y71" s="26" t="str">
        <f t="shared" si="10"/>
        <v/>
      </c>
      <c r="Z71" s="26" t="str">
        <f t="shared" si="11"/>
        <v/>
      </c>
      <c r="AA71" s="26" t="str">
        <f t="shared" si="12"/>
        <v/>
      </c>
      <c r="AB71" s="26" t="str">
        <f t="shared" si="13"/>
        <v/>
      </c>
      <c r="AC71" s="5"/>
      <c r="AD71" s="5"/>
      <c r="AE71" s="14" t="str">
        <f>IF(OR('別紙1　【集計】'!$O$5="",$G71=""),"",IF($G71&lt;=基準値!M$2=TRUE,"○","×"))</f>
        <v/>
      </c>
      <c r="AF71" s="14" t="str">
        <f>IF(OR('別紙1　【集計】'!$O$5="",$H71=""),"",IF($H71&lt;=基準値!N$2=TRUE,"○","×"))</f>
        <v/>
      </c>
    </row>
    <row r="72" spans="2:32" ht="16.5" customHeight="1">
      <c r="B72" s="38">
        <v>64</v>
      </c>
      <c r="C72" s="39"/>
      <c r="D72" s="38"/>
      <c r="E72" s="38"/>
      <c r="F72" s="40"/>
      <c r="G72" s="41"/>
      <c r="H72" s="42"/>
      <c r="I72" s="43" t="str">
        <f t="shared" si="0"/>
        <v/>
      </c>
      <c r="J72" s="44"/>
      <c r="K72" s="45"/>
      <c r="L72" s="44"/>
      <c r="M72" s="45"/>
      <c r="N72" s="46" t="str">
        <f t="shared" si="1"/>
        <v/>
      </c>
      <c r="O72" s="84"/>
      <c r="P72" s="83" t="str">
        <f>IF($N72="","",IF(AND(SMALL($Q$9:$Q$508,ROUNDUP('別紙1　【集計】'!$E$5/2,0))=MAX($Q$9:$Q$508),ISNUMBER($N72),$Q72=MAX($Q$9:$Q$508)),"代表&amp;最大",IF($Q72=SMALL($Q$9:$Q$508,ROUNDUP('別紙1　【集計】'!$E$5/2,0)),"代表",IF($Q72=MAX($Q$9:$Q$508),"最大",""))))</f>
        <v/>
      </c>
      <c r="Q72" s="25" t="str">
        <f t="shared" si="2"/>
        <v/>
      </c>
      <c r="R72" s="26" t="str">
        <f t="shared" si="3"/>
        <v/>
      </c>
      <c r="S72" s="26" t="str">
        <f t="shared" si="4"/>
        <v/>
      </c>
      <c r="T72" s="26" t="str">
        <f t="shared" si="5"/>
        <v/>
      </c>
      <c r="U72" s="26" t="str">
        <f t="shared" si="6"/>
        <v/>
      </c>
      <c r="V72" s="26" t="str">
        <f t="shared" si="7"/>
        <v/>
      </c>
      <c r="W72" s="26" t="str">
        <f t="shared" si="8"/>
        <v/>
      </c>
      <c r="X72" s="26" t="str">
        <f t="shared" si="9"/>
        <v/>
      </c>
      <c r="Y72" s="26" t="str">
        <f t="shared" si="10"/>
        <v/>
      </c>
      <c r="Z72" s="26" t="str">
        <f t="shared" si="11"/>
        <v/>
      </c>
      <c r="AA72" s="26" t="str">
        <f t="shared" si="12"/>
        <v/>
      </c>
      <c r="AB72" s="26" t="str">
        <f t="shared" si="13"/>
        <v/>
      </c>
      <c r="AC72" s="5"/>
      <c r="AD72" s="5"/>
      <c r="AE72" s="14" t="str">
        <f>IF(OR('別紙1　【集計】'!$O$5="",$G72=""),"",IF($G72&lt;=基準値!M$2=TRUE,"○","×"))</f>
        <v/>
      </c>
      <c r="AF72" s="14" t="str">
        <f>IF(OR('別紙1　【集計】'!$O$5="",$H72=""),"",IF($H72&lt;=基準値!N$2=TRUE,"○","×"))</f>
        <v/>
      </c>
    </row>
    <row r="73" spans="2:32" ht="16.5" customHeight="1">
      <c r="B73" s="47">
        <v>65</v>
      </c>
      <c r="C73" s="39"/>
      <c r="D73" s="38"/>
      <c r="E73" s="38"/>
      <c r="F73" s="40"/>
      <c r="G73" s="41"/>
      <c r="H73" s="42"/>
      <c r="I73" s="43" t="str">
        <f t="shared" si="0"/>
        <v/>
      </c>
      <c r="J73" s="44"/>
      <c r="K73" s="45"/>
      <c r="L73" s="44"/>
      <c r="M73" s="45"/>
      <c r="N73" s="46" t="str">
        <f t="shared" si="1"/>
        <v/>
      </c>
      <c r="O73" s="84"/>
      <c r="P73" s="83" t="str">
        <f>IF($N73="","",IF(AND(SMALL($Q$9:$Q$508,ROUNDUP('別紙1　【集計】'!$E$5/2,0))=MAX($Q$9:$Q$508),ISNUMBER($N73),$Q73=MAX($Q$9:$Q$508)),"代表&amp;最大",IF($Q73=SMALL($Q$9:$Q$508,ROUNDUP('別紙1　【集計】'!$E$5/2,0)),"代表",IF($Q73=MAX($Q$9:$Q$508),"最大",""))))</f>
        <v/>
      </c>
      <c r="Q73" s="25" t="str">
        <f t="shared" si="2"/>
        <v/>
      </c>
      <c r="R73" s="26" t="str">
        <f t="shared" si="3"/>
        <v/>
      </c>
      <c r="S73" s="26" t="str">
        <f t="shared" si="4"/>
        <v/>
      </c>
      <c r="T73" s="26" t="str">
        <f t="shared" si="5"/>
        <v/>
      </c>
      <c r="U73" s="26" t="str">
        <f t="shared" si="6"/>
        <v/>
      </c>
      <c r="V73" s="26" t="str">
        <f t="shared" si="7"/>
        <v/>
      </c>
      <c r="W73" s="26" t="str">
        <f t="shared" si="8"/>
        <v/>
      </c>
      <c r="X73" s="26" t="str">
        <f t="shared" si="9"/>
        <v/>
      </c>
      <c r="Y73" s="26" t="str">
        <f t="shared" si="10"/>
        <v/>
      </c>
      <c r="Z73" s="26" t="str">
        <f t="shared" si="11"/>
        <v/>
      </c>
      <c r="AA73" s="26" t="str">
        <f t="shared" si="12"/>
        <v/>
      </c>
      <c r="AB73" s="26" t="str">
        <f t="shared" si="13"/>
        <v/>
      </c>
      <c r="AC73" s="5"/>
      <c r="AD73" s="5"/>
      <c r="AE73" s="14" t="str">
        <f>IF(OR('別紙1　【集計】'!$O$5="",$G73=""),"",IF($G73&lt;=基準値!M$2=TRUE,"○","×"))</f>
        <v/>
      </c>
      <c r="AF73" s="14" t="str">
        <f>IF(OR('別紙1　【集計】'!$O$5="",$H73=""),"",IF($H73&lt;=基準値!N$2=TRUE,"○","×"))</f>
        <v/>
      </c>
    </row>
    <row r="74" spans="2:32" ht="16.5" customHeight="1">
      <c r="B74" s="47">
        <v>66</v>
      </c>
      <c r="C74" s="39"/>
      <c r="D74" s="38"/>
      <c r="E74" s="38"/>
      <c r="F74" s="40"/>
      <c r="G74" s="41"/>
      <c r="H74" s="42"/>
      <c r="I74" s="43" t="str">
        <f t="shared" ref="I74:I137" si="14">IF($H74="","",IF($AE74="","",IF(AND($AE74="○",$AF74="○"),"○","×")))</f>
        <v/>
      </c>
      <c r="J74" s="44"/>
      <c r="K74" s="45"/>
      <c r="L74" s="44"/>
      <c r="M74" s="45"/>
      <c r="N74" s="46" t="str">
        <f t="shared" ref="N74:N137" si="15">IF($M74="","",ROUNDUP($L74/$M74,2))</f>
        <v/>
      </c>
      <c r="O74" s="84"/>
      <c r="P74" s="83" t="str">
        <f>IF($N74="","",IF(AND(SMALL($Q$9:$Q$508,ROUNDUP('別紙1　【集計】'!$E$5/2,0))=MAX($Q$9:$Q$508),ISNUMBER($N74),$Q74=MAX($Q$9:$Q$508)),"代表&amp;最大",IF($Q74=SMALL($Q$9:$Q$508,ROUNDUP('別紙1　【集計】'!$E$5/2,0)),"代表",IF($Q74=MAX($Q$9:$Q$508),"最大",""))))</f>
        <v/>
      </c>
      <c r="Q74" s="25" t="str">
        <f t="shared" ref="Q74:Q137" si="16">IF($M74="","",$L74/$M74)</f>
        <v/>
      </c>
      <c r="R74" s="26" t="str">
        <f t="shared" ref="R74:R137" si="17">IF(OR($P74="代表",$P74="代表&amp;最大"),$G74,"")</f>
        <v/>
      </c>
      <c r="S74" s="26" t="str">
        <f t="shared" ref="S74:S137" si="18">IF($N74="","",IF($R74=SMALL($R$9:$R$508,ROUNDUP(COUNT($R$9:$R$508)/2,0)),"代表",""))</f>
        <v/>
      </c>
      <c r="T74" s="26" t="str">
        <f t="shared" ref="T74:T137" si="19">IF($S74="","",$H74)</f>
        <v/>
      </c>
      <c r="U74" s="26" t="str">
        <f t="shared" ref="U74:U137" si="20">IF($N74="","",IF($T74=SMALL($T$9:$T$508,ROUNDUP(COUNT($T$9:$T$508)/2,0)),"代表",""))</f>
        <v/>
      </c>
      <c r="V74" s="26" t="str">
        <f t="shared" ref="V74:V137" si="21">IF($U74="","",$F74)</f>
        <v/>
      </c>
      <c r="W74" s="26" t="str">
        <f t="shared" ref="W74:W137" si="22">IF(OR($P74="最大",$P74="代表&amp;最大"),$G74,"")</f>
        <v/>
      </c>
      <c r="X74" s="26" t="str">
        <f t="shared" ref="X74:X137" si="23">IF($W74=MAX($W$9:$W$508),"最大","")</f>
        <v/>
      </c>
      <c r="Y74" s="26" t="str">
        <f t="shared" ref="Y74:Y137" si="24">IF($X74="","",$H74)</f>
        <v/>
      </c>
      <c r="Z74" s="26" t="str">
        <f t="shared" ref="Z74:Z137" si="25">IF($Y74=MAX($Y$9:$Y$508),"最大","")</f>
        <v/>
      </c>
      <c r="AA74" s="26" t="str">
        <f t="shared" ref="AA74:AA137" si="26">IF($Z74="","",$F74)</f>
        <v/>
      </c>
      <c r="AB74" s="26" t="str">
        <f t="shared" ref="AB74:AB137" si="27">IF($D74="","",$D74)</f>
        <v/>
      </c>
      <c r="AC74" s="5"/>
      <c r="AD74" s="5"/>
      <c r="AE74" s="14" t="str">
        <f>IF(OR('別紙1　【集計】'!$O$5="",$G74=""),"",IF($G74&lt;=基準値!M$2=TRUE,"○","×"))</f>
        <v/>
      </c>
      <c r="AF74" s="14" t="str">
        <f>IF(OR('別紙1　【集計】'!$O$5="",$H74=""),"",IF($H74&lt;=基準値!N$2=TRUE,"○","×"))</f>
        <v/>
      </c>
    </row>
    <row r="75" spans="2:32" ht="16.5" customHeight="1">
      <c r="B75" s="47">
        <v>67</v>
      </c>
      <c r="C75" s="39"/>
      <c r="D75" s="38"/>
      <c r="E75" s="38"/>
      <c r="F75" s="40"/>
      <c r="G75" s="41"/>
      <c r="H75" s="42"/>
      <c r="I75" s="43" t="str">
        <f t="shared" si="14"/>
        <v/>
      </c>
      <c r="J75" s="44"/>
      <c r="K75" s="45"/>
      <c r="L75" s="44"/>
      <c r="M75" s="45"/>
      <c r="N75" s="46" t="str">
        <f t="shared" si="15"/>
        <v/>
      </c>
      <c r="O75" s="84"/>
      <c r="P75" s="83" t="str">
        <f>IF($N75="","",IF(AND(SMALL($Q$9:$Q$508,ROUNDUP('別紙1　【集計】'!$E$5/2,0))=MAX($Q$9:$Q$508),ISNUMBER($N75),$Q75=MAX($Q$9:$Q$508)),"代表&amp;最大",IF($Q75=SMALL($Q$9:$Q$508,ROUNDUP('別紙1　【集計】'!$E$5/2,0)),"代表",IF($Q75=MAX($Q$9:$Q$508),"最大",""))))</f>
        <v/>
      </c>
      <c r="Q75" s="25" t="str">
        <f t="shared" si="16"/>
        <v/>
      </c>
      <c r="R75" s="26" t="str">
        <f t="shared" si="17"/>
        <v/>
      </c>
      <c r="S75" s="26" t="str">
        <f t="shared" si="18"/>
        <v/>
      </c>
      <c r="T75" s="26" t="str">
        <f t="shared" si="19"/>
        <v/>
      </c>
      <c r="U75" s="26" t="str">
        <f t="shared" si="20"/>
        <v/>
      </c>
      <c r="V75" s="26" t="str">
        <f t="shared" si="21"/>
        <v/>
      </c>
      <c r="W75" s="26" t="str">
        <f t="shared" si="22"/>
        <v/>
      </c>
      <c r="X75" s="26" t="str">
        <f t="shared" si="23"/>
        <v/>
      </c>
      <c r="Y75" s="26" t="str">
        <f t="shared" si="24"/>
        <v/>
      </c>
      <c r="Z75" s="26" t="str">
        <f t="shared" si="25"/>
        <v/>
      </c>
      <c r="AA75" s="26" t="str">
        <f t="shared" si="26"/>
        <v/>
      </c>
      <c r="AB75" s="26" t="str">
        <f t="shared" si="27"/>
        <v/>
      </c>
      <c r="AC75" s="5"/>
      <c r="AD75" s="5"/>
      <c r="AE75" s="14" t="str">
        <f>IF(OR('別紙1　【集計】'!$O$5="",$G75=""),"",IF($G75&lt;=基準値!M$2=TRUE,"○","×"))</f>
        <v/>
      </c>
      <c r="AF75" s="14" t="str">
        <f>IF(OR('別紙1　【集計】'!$O$5="",$H75=""),"",IF($H75&lt;=基準値!N$2=TRUE,"○","×"))</f>
        <v/>
      </c>
    </row>
    <row r="76" spans="2:32" ht="16.5" customHeight="1">
      <c r="B76" s="47">
        <v>68</v>
      </c>
      <c r="C76" s="39"/>
      <c r="D76" s="38"/>
      <c r="E76" s="38"/>
      <c r="F76" s="40"/>
      <c r="G76" s="41"/>
      <c r="H76" s="42"/>
      <c r="I76" s="43" t="str">
        <f t="shared" si="14"/>
        <v/>
      </c>
      <c r="J76" s="44"/>
      <c r="K76" s="45"/>
      <c r="L76" s="44"/>
      <c r="M76" s="45"/>
      <c r="N76" s="46" t="str">
        <f t="shared" si="15"/>
        <v/>
      </c>
      <c r="O76" s="84"/>
      <c r="P76" s="83" t="str">
        <f>IF($N76="","",IF(AND(SMALL($Q$9:$Q$508,ROUNDUP('別紙1　【集計】'!$E$5/2,0))=MAX($Q$9:$Q$508),ISNUMBER($N76),$Q76=MAX($Q$9:$Q$508)),"代表&amp;最大",IF($Q76=SMALL($Q$9:$Q$508,ROUNDUP('別紙1　【集計】'!$E$5/2,0)),"代表",IF($Q76=MAX($Q$9:$Q$508),"最大",""))))</f>
        <v/>
      </c>
      <c r="Q76" s="25" t="str">
        <f t="shared" si="16"/>
        <v/>
      </c>
      <c r="R76" s="26" t="str">
        <f t="shared" si="17"/>
        <v/>
      </c>
      <c r="S76" s="26" t="str">
        <f t="shared" si="18"/>
        <v/>
      </c>
      <c r="T76" s="26" t="str">
        <f t="shared" si="19"/>
        <v/>
      </c>
      <c r="U76" s="26" t="str">
        <f t="shared" si="20"/>
        <v/>
      </c>
      <c r="V76" s="26" t="str">
        <f t="shared" si="21"/>
        <v/>
      </c>
      <c r="W76" s="26" t="str">
        <f t="shared" si="22"/>
        <v/>
      </c>
      <c r="X76" s="26" t="str">
        <f t="shared" si="23"/>
        <v/>
      </c>
      <c r="Y76" s="26" t="str">
        <f t="shared" si="24"/>
        <v/>
      </c>
      <c r="Z76" s="26" t="str">
        <f t="shared" si="25"/>
        <v/>
      </c>
      <c r="AA76" s="26" t="str">
        <f t="shared" si="26"/>
        <v/>
      </c>
      <c r="AB76" s="26" t="str">
        <f t="shared" si="27"/>
        <v/>
      </c>
      <c r="AC76" s="5"/>
      <c r="AD76" s="5"/>
      <c r="AE76" s="14" t="str">
        <f>IF(OR('別紙1　【集計】'!$O$5="",$G76=""),"",IF($G76&lt;=基準値!M$2=TRUE,"○","×"))</f>
        <v/>
      </c>
      <c r="AF76" s="14" t="str">
        <f>IF(OR('別紙1　【集計】'!$O$5="",$H76=""),"",IF($H76&lt;=基準値!N$2=TRUE,"○","×"))</f>
        <v/>
      </c>
    </row>
    <row r="77" spans="2:32" ht="16.5" customHeight="1">
      <c r="B77" s="47">
        <v>69</v>
      </c>
      <c r="C77" s="39"/>
      <c r="D77" s="38"/>
      <c r="E77" s="38"/>
      <c r="F77" s="40"/>
      <c r="G77" s="41"/>
      <c r="H77" s="42"/>
      <c r="I77" s="43" t="str">
        <f t="shared" si="14"/>
        <v/>
      </c>
      <c r="J77" s="44"/>
      <c r="K77" s="45"/>
      <c r="L77" s="44"/>
      <c r="M77" s="45"/>
      <c r="N77" s="46" t="str">
        <f t="shared" si="15"/>
        <v/>
      </c>
      <c r="O77" s="84"/>
      <c r="P77" s="83" t="str">
        <f>IF($N77="","",IF(AND(SMALL($Q$9:$Q$508,ROUNDUP('別紙1　【集計】'!$E$5/2,0))=MAX($Q$9:$Q$508),ISNUMBER($N77),$Q77=MAX($Q$9:$Q$508)),"代表&amp;最大",IF($Q77=SMALL($Q$9:$Q$508,ROUNDUP('別紙1　【集計】'!$E$5/2,0)),"代表",IF($Q77=MAX($Q$9:$Q$508),"最大",""))))</f>
        <v/>
      </c>
      <c r="Q77" s="25" t="str">
        <f t="shared" si="16"/>
        <v/>
      </c>
      <c r="R77" s="26" t="str">
        <f t="shared" si="17"/>
        <v/>
      </c>
      <c r="S77" s="26" t="str">
        <f t="shared" si="18"/>
        <v/>
      </c>
      <c r="T77" s="26" t="str">
        <f t="shared" si="19"/>
        <v/>
      </c>
      <c r="U77" s="26" t="str">
        <f t="shared" si="20"/>
        <v/>
      </c>
      <c r="V77" s="26" t="str">
        <f t="shared" si="21"/>
        <v/>
      </c>
      <c r="W77" s="26" t="str">
        <f t="shared" si="22"/>
        <v/>
      </c>
      <c r="X77" s="26" t="str">
        <f t="shared" si="23"/>
        <v/>
      </c>
      <c r="Y77" s="26" t="str">
        <f t="shared" si="24"/>
        <v/>
      </c>
      <c r="Z77" s="26" t="str">
        <f t="shared" si="25"/>
        <v/>
      </c>
      <c r="AA77" s="26" t="str">
        <f t="shared" si="26"/>
        <v/>
      </c>
      <c r="AB77" s="26" t="str">
        <f t="shared" si="27"/>
        <v/>
      </c>
      <c r="AC77" s="5"/>
      <c r="AD77" s="5"/>
      <c r="AE77" s="14" t="str">
        <f>IF(OR('別紙1　【集計】'!$O$5="",$G77=""),"",IF($G77&lt;=基準値!M$2=TRUE,"○","×"))</f>
        <v/>
      </c>
      <c r="AF77" s="14" t="str">
        <f>IF(OR('別紙1　【集計】'!$O$5="",$H77=""),"",IF($H77&lt;=基準値!N$2=TRUE,"○","×"))</f>
        <v/>
      </c>
    </row>
    <row r="78" spans="2:32" ht="16.5" customHeight="1">
      <c r="B78" s="47">
        <v>70</v>
      </c>
      <c r="C78" s="39"/>
      <c r="D78" s="38"/>
      <c r="E78" s="38"/>
      <c r="F78" s="40"/>
      <c r="G78" s="41"/>
      <c r="H78" s="42"/>
      <c r="I78" s="43" t="str">
        <f t="shared" si="14"/>
        <v/>
      </c>
      <c r="J78" s="44"/>
      <c r="K78" s="45"/>
      <c r="L78" s="44"/>
      <c r="M78" s="45"/>
      <c r="N78" s="46" t="str">
        <f t="shared" si="15"/>
        <v/>
      </c>
      <c r="O78" s="84"/>
      <c r="P78" s="83" t="str">
        <f>IF($N78="","",IF(AND(SMALL($Q$9:$Q$508,ROUNDUP('別紙1　【集計】'!$E$5/2,0))=MAX($Q$9:$Q$508),ISNUMBER($N78),$Q78=MAX($Q$9:$Q$508)),"代表&amp;最大",IF($Q78=SMALL($Q$9:$Q$508,ROUNDUP('別紙1　【集計】'!$E$5/2,0)),"代表",IF($Q78=MAX($Q$9:$Q$508),"最大",""))))</f>
        <v/>
      </c>
      <c r="Q78" s="25" t="str">
        <f t="shared" si="16"/>
        <v/>
      </c>
      <c r="R78" s="26" t="str">
        <f t="shared" si="17"/>
        <v/>
      </c>
      <c r="S78" s="26" t="str">
        <f t="shared" si="18"/>
        <v/>
      </c>
      <c r="T78" s="26" t="str">
        <f t="shared" si="19"/>
        <v/>
      </c>
      <c r="U78" s="26" t="str">
        <f t="shared" si="20"/>
        <v/>
      </c>
      <c r="V78" s="26" t="str">
        <f t="shared" si="21"/>
        <v/>
      </c>
      <c r="W78" s="26" t="str">
        <f t="shared" si="22"/>
        <v/>
      </c>
      <c r="X78" s="26" t="str">
        <f t="shared" si="23"/>
        <v/>
      </c>
      <c r="Y78" s="26" t="str">
        <f t="shared" si="24"/>
        <v/>
      </c>
      <c r="Z78" s="26" t="str">
        <f t="shared" si="25"/>
        <v/>
      </c>
      <c r="AA78" s="26" t="str">
        <f t="shared" si="26"/>
        <v/>
      </c>
      <c r="AB78" s="26" t="str">
        <f t="shared" si="27"/>
        <v/>
      </c>
      <c r="AC78" s="5"/>
      <c r="AD78" s="5"/>
      <c r="AE78" s="14" t="str">
        <f>IF(OR('別紙1　【集計】'!$O$5="",$G78=""),"",IF($G78&lt;=基準値!M$2=TRUE,"○","×"))</f>
        <v/>
      </c>
      <c r="AF78" s="14" t="str">
        <f>IF(OR('別紙1　【集計】'!$O$5="",$H78=""),"",IF($H78&lt;=基準値!N$2=TRUE,"○","×"))</f>
        <v/>
      </c>
    </row>
    <row r="79" spans="2:32" ht="16.5" customHeight="1">
      <c r="B79" s="47">
        <v>71</v>
      </c>
      <c r="C79" s="39"/>
      <c r="D79" s="38"/>
      <c r="E79" s="38"/>
      <c r="F79" s="40"/>
      <c r="G79" s="41"/>
      <c r="H79" s="42"/>
      <c r="I79" s="43" t="str">
        <f t="shared" si="14"/>
        <v/>
      </c>
      <c r="J79" s="44"/>
      <c r="K79" s="45"/>
      <c r="L79" s="44"/>
      <c r="M79" s="45"/>
      <c r="N79" s="46" t="str">
        <f t="shared" si="15"/>
        <v/>
      </c>
      <c r="O79" s="84"/>
      <c r="P79" s="83" t="str">
        <f>IF($N79="","",IF(AND(SMALL($Q$9:$Q$508,ROUNDUP('別紙1　【集計】'!$E$5/2,0))=MAX($Q$9:$Q$508),ISNUMBER($N79),$Q79=MAX($Q$9:$Q$508)),"代表&amp;最大",IF($Q79=SMALL($Q$9:$Q$508,ROUNDUP('別紙1　【集計】'!$E$5/2,0)),"代表",IF($Q79=MAX($Q$9:$Q$508),"最大",""))))</f>
        <v/>
      </c>
      <c r="Q79" s="25" t="str">
        <f t="shared" si="16"/>
        <v/>
      </c>
      <c r="R79" s="26" t="str">
        <f t="shared" si="17"/>
        <v/>
      </c>
      <c r="S79" s="26" t="str">
        <f t="shared" si="18"/>
        <v/>
      </c>
      <c r="T79" s="26" t="str">
        <f t="shared" si="19"/>
        <v/>
      </c>
      <c r="U79" s="26" t="str">
        <f t="shared" si="20"/>
        <v/>
      </c>
      <c r="V79" s="26" t="str">
        <f t="shared" si="21"/>
        <v/>
      </c>
      <c r="W79" s="26" t="str">
        <f t="shared" si="22"/>
        <v/>
      </c>
      <c r="X79" s="26" t="str">
        <f t="shared" si="23"/>
        <v/>
      </c>
      <c r="Y79" s="26" t="str">
        <f t="shared" si="24"/>
        <v/>
      </c>
      <c r="Z79" s="26" t="str">
        <f t="shared" si="25"/>
        <v/>
      </c>
      <c r="AA79" s="26" t="str">
        <f t="shared" si="26"/>
        <v/>
      </c>
      <c r="AB79" s="26" t="str">
        <f t="shared" si="27"/>
        <v/>
      </c>
      <c r="AC79" s="5"/>
      <c r="AD79" s="5"/>
      <c r="AE79" s="14" t="str">
        <f>IF(OR('別紙1　【集計】'!$O$5="",$G79=""),"",IF($G79&lt;=基準値!M$2=TRUE,"○","×"))</f>
        <v/>
      </c>
      <c r="AF79" s="14" t="str">
        <f>IF(OR('別紙1　【集計】'!$O$5="",$H79=""),"",IF($H79&lt;=基準値!N$2=TRUE,"○","×"))</f>
        <v/>
      </c>
    </row>
    <row r="80" spans="2:32" ht="16.5" customHeight="1">
      <c r="B80" s="47">
        <v>72</v>
      </c>
      <c r="C80" s="39"/>
      <c r="D80" s="38"/>
      <c r="E80" s="38"/>
      <c r="F80" s="40"/>
      <c r="G80" s="41"/>
      <c r="H80" s="42"/>
      <c r="I80" s="43" t="str">
        <f t="shared" si="14"/>
        <v/>
      </c>
      <c r="J80" s="44"/>
      <c r="K80" s="45"/>
      <c r="L80" s="44"/>
      <c r="M80" s="45"/>
      <c r="N80" s="46" t="str">
        <f t="shared" si="15"/>
        <v/>
      </c>
      <c r="O80" s="84"/>
      <c r="P80" s="83" t="str">
        <f>IF($N80="","",IF(AND(SMALL($Q$9:$Q$508,ROUNDUP('別紙1　【集計】'!$E$5/2,0))=MAX($Q$9:$Q$508),ISNUMBER($N80),$Q80=MAX($Q$9:$Q$508)),"代表&amp;最大",IF($Q80=SMALL($Q$9:$Q$508,ROUNDUP('別紙1　【集計】'!$E$5/2,0)),"代表",IF($Q80=MAX($Q$9:$Q$508),"最大",""))))</f>
        <v/>
      </c>
      <c r="Q80" s="25" t="str">
        <f t="shared" si="16"/>
        <v/>
      </c>
      <c r="R80" s="26" t="str">
        <f t="shared" si="17"/>
        <v/>
      </c>
      <c r="S80" s="26" t="str">
        <f t="shared" si="18"/>
        <v/>
      </c>
      <c r="T80" s="26" t="str">
        <f t="shared" si="19"/>
        <v/>
      </c>
      <c r="U80" s="26" t="str">
        <f t="shared" si="20"/>
        <v/>
      </c>
      <c r="V80" s="26" t="str">
        <f t="shared" si="21"/>
        <v/>
      </c>
      <c r="W80" s="26" t="str">
        <f t="shared" si="22"/>
        <v/>
      </c>
      <c r="X80" s="26" t="str">
        <f t="shared" si="23"/>
        <v/>
      </c>
      <c r="Y80" s="26" t="str">
        <f t="shared" si="24"/>
        <v/>
      </c>
      <c r="Z80" s="26" t="str">
        <f t="shared" si="25"/>
        <v/>
      </c>
      <c r="AA80" s="26" t="str">
        <f t="shared" si="26"/>
        <v/>
      </c>
      <c r="AB80" s="26" t="str">
        <f t="shared" si="27"/>
        <v/>
      </c>
      <c r="AC80" s="5"/>
      <c r="AD80" s="5"/>
      <c r="AE80" s="14" t="str">
        <f>IF(OR('別紙1　【集計】'!$O$5="",$G80=""),"",IF($G80&lt;=基準値!M$2=TRUE,"○","×"))</f>
        <v/>
      </c>
      <c r="AF80" s="14" t="str">
        <f>IF(OR('別紙1　【集計】'!$O$5="",$H80=""),"",IF($H80&lt;=基準値!N$2=TRUE,"○","×"))</f>
        <v/>
      </c>
    </row>
    <row r="81" spans="2:32" ht="16.5" customHeight="1">
      <c r="B81" s="38">
        <v>73</v>
      </c>
      <c r="C81" s="39"/>
      <c r="D81" s="38"/>
      <c r="E81" s="38"/>
      <c r="F81" s="40"/>
      <c r="G81" s="41"/>
      <c r="H81" s="42"/>
      <c r="I81" s="43" t="str">
        <f t="shared" si="14"/>
        <v/>
      </c>
      <c r="J81" s="44"/>
      <c r="K81" s="45"/>
      <c r="L81" s="44"/>
      <c r="M81" s="45"/>
      <c r="N81" s="46" t="str">
        <f t="shared" si="15"/>
        <v/>
      </c>
      <c r="O81" s="84"/>
      <c r="P81" s="83" t="str">
        <f>IF($N81="","",IF(AND(SMALL($Q$9:$Q$508,ROUNDUP('別紙1　【集計】'!$E$5/2,0))=MAX($Q$9:$Q$508),ISNUMBER($N81),$Q81=MAX($Q$9:$Q$508)),"代表&amp;最大",IF($Q81=SMALL($Q$9:$Q$508,ROUNDUP('別紙1　【集計】'!$E$5/2,0)),"代表",IF($Q81=MAX($Q$9:$Q$508),"最大",""))))</f>
        <v/>
      </c>
      <c r="Q81" s="25" t="str">
        <f t="shared" si="16"/>
        <v/>
      </c>
      <c r="R81" s="26" t="str">
        <f t="shared" si="17"/>
        <v/>
      </c>
      <c r="S81" s="26" t="str">
        <f t="shared" si="18"/>
        <v/>
      </c>
      <c r="T81" s="26" t="str">
        <f t="shared" si="19"/>
        <v/>
      </c>
      <c r="U81" s="26" t="str">
        <f t="shared" si="20"/>
        <v/>
      </c>
      <c r="V81" s="26" t="str">
        <f t="shared" si="21"/>
        <v/>
      </c>
      <c r="W81" s="26" t="str">
        <f t="shared" si="22"/>
        <v/>
      </c>
      <c r="X81" s="26" t="str">
        <f t="shared" si="23"/>
        <v/>
      </c>
      <c r="Y81" s="26" t="str">
        <f t="shared" si="24"/>
        <v/>
      </c>
      <c r="Z81" s="26" t="str">
        <f t="shared" si="25"/>
        <v/>
      </c>
      <c r="AA81" s="26" t="str">
        <f t="shared" si="26"/>
        <v/>
      </c>
      <c r="AB81" s="26" t="str">
        <f t="shared" si="27"/>
        <v/>
      </c>
      <c r="AC81" s="5"/>
      <c r="AD81" s="5"/>
      <c r="AE81" s="14" t="str">
        <f>IF(OR('別紙1　【集計】'!$O$5="",$G81=""),"",IF($G81&lt;=基準値!M$2=TRUE,"○","×"))</f>
        <v/>
      </c>
      <c r="AF81" s="14" t="str">
        <f>IF(OR('別紙1　【集計】'!$O$5="",$H81=""),"",IF($H81&lt;=基準値!N$2=TRUE,"○","×"))</f>
        <v/>
      </c>
    </row>
    <row r="82" spans="2:32" ht="16.5" customHeight="1">
      <c r="B82" s="47">
        <v>74</v>
      </c>
      <c r="C82" s="39"/>
      <c r="D82" s="38"/>
      <c r="E82" s="38"/>
      <c r="F82" s="40"/>
      <c r="G82" s="41"/>
      <c r="H82" s="42"/>
      <c r="I82" s="43" t="str">
        <f t="shared" si="14"/>
        <v/>
      </c>
      <c r="J82" s="44"/>
      <c r="K82" s="45"/>
      <c r="L82" s="44"/>
      <c r="M82" s="45"/>
      <c r="N82" s="46" t="str">
        <f t="shared" si="15"/>
        <v/>
      </c>
      <c r="O82" s="84"/>
      <c r="P82" s="83" t="str">
        <f>IF($N82="","",IF(AND(SMALL($Q$9:$Q$508,ROUNDUP('別紙1　【集計】'!$E$5/2,0))=MAX($Q$9:$Q$508),ISNUMBER($N82),$Q82=MAX($Q$9:$Q$508)),"代表&amp;最大",IF($Q82=SMALL($Q$9:$Q$508,ROUNDUP('別紙1　【集計】'!$E$5/2,0)),"代表",IF($Q82=MAX($Q$9:$Q$508),"最大",""))))</f>
        <v/>
      </c>
      <c r="Q82" s="25" t="str">
        <f t="shared" si="16"/>
        <v/>
      </c>
      <c r="R82" s="26" t="str">
        <f t="shared" si="17"/>
        <v/>
      </c>
      <c r="S82" s="26" t="str">
        <f t="shared" si="18"/>
        <v/>
      </c>
      <c r="T82" s="26" t="str">
        <f t="shared" si="19"/>
        <v/>
      </c>
      <c r="U82" s="26" t="str">
        <f t="shared" si="20"/>
        <v/>
      </c>
      <c r="V82" s="26" t="str">
        <f t="shared" si="21"/>
        <v/>
      </c>
      <c r="W82" s="26" t="str">
        <f t="shared" si="22"/>
        <v/>
      </c>
      <c r="X82" s="26" t="str">
        <f t="shared" si="23"/>
        <v/>
      </c>
      <c r="Y82" s="26" t="str">
        <f t="shared" si="24"/>
        <v/>
      </c>
      <c r="Z82" s="26" t="str">
        <f t="shared" si="25"/>
        <v/>
      </c>
      <c r="AA82" s="26" t="str">
        <f t="shared" si="26"/>
        <v/>
      </c>
      <c r="AB82" s="26" t="str">
        <f t="shared" si="27"/>
        <v/>
      </c>
      <c r="AC82" s="5"/>
      <c r="AD82" s="5"/>
      <c r="AE82" s="14" t="str">
        <f>IF(OR('別紙1　【集計】'!$O$5="",$G82=""),"",IF($G82&lt;=基準値!M$2=TRUE,"○","×"))</f>
        <v/>
      </c>
      <c r="AF82" s="14" t="str">
        <f>IF(OR('別紙1　【集計】'!$O$5="",$H82=""),"",IF($H82&lt;=基準値!N$2=TRUE,"○","×"))</f>
        <v/>
      </c>
    </row>
    <row r="83" spans="2:32" ht="16.5" customHeight="1">
      <c r="B83" s="47">
        <v>75</v>
      </c>
      <c r="C83" s="39"/>
      <c r="D83" s="38"/>
      <c r="E83" s="38"/>
      <c r="F83" s="40"/>
      <c r="G83" s="41"/>
      <c r="H83" s="42"/>
      <c r="I83" s="43" t="str">
        <f t="shared" si="14"/>
        <v/>
      </c>
      <c r="J83" s="44"/>
      <c r="K83" s="45"/>
      <c r="L83" s="44"/>
      <c r="M83" s="45"/>
      <c r="N83" s="46" t="str">
        <f t="shared" si="15"/>
        <v/>
      </c>
      <c r="O83" s="84"/>
      <c r="P83" s="83" t="str">
        <f>IF($N83="","",IF(AND(SMALL($Q$9:$Q$508,ROUNDUP('別紙1　【集計】'!$E$5/2,0))=MAX($Q$9:$Q$508),ISNUMBER($N83),$Q83=MAX($Q$9:$Q$508)),"代表&amp;最大",IF($Q83=SMALL($Q$9:$Q$508,ROUNDUP('別紙1　【集計】'!$E$5/2,0)),"代表",IF($Q83=MAX($Q$9:$Q$508),"最大",""))))</f>
        <v/>
      </c>
      <c r="Q83" s="25" t="str">
        <f t="shared" si="16"/>
        <v/>
      </c>
      <c r="R83" s="26" t="str">
        <f t="shared" si="17"/>
        <v/>
      </c>
      <c r="S83" s="26" t="str">
        <f t="shared" si="18"/>
        <v/>
      </c>
      <c r="T83" s="26" t="str">
        <f t="shared" si="19"/>
        <v/>
      </c>
      <c r="U83" s="26" t="str">
        <f t="shared" si="20"/>
        <v/>
      </c>
      <c r="V83" s="26" t="str">
        <f t="shared" si="21"/>
        <v/>
      </c>
      <c r="W83" s="26" t="str">
        <f t="shared" si="22"/>
        <v/>
      </c>
      <c r="X83" s="26" t="str">
        <f t="shared" si="23"/>
        <v/>
      </c>
      <c r="Y83" s="26" t="str">
        <f t="shared" si="24"/>
        <v/>
      </c>
      <c r="Z83" s="26" t="str">
        <f t="shared" si="25"/>
        <v/>
      </c>
      <c r="AA83" s="26" t="str">
        <f t="shared" si="26"/>
        <v/>
      </c>
      <c r="AB83" s="26" t="str">
        <f t="shared" si="27"/>
        <v/>
      </c>
      <c r="AC83" s="5"/>
      <c r="AD83" s="5"/>
      <c r="AE83" s="14" t="str">
        <f>IF(OR('別紙1　【集計】'!$O$5="",$G83=""),"",IF($G83&lt;=基準値!M$2=TRUE,"○","×"))</f>
        <v/>
      </c>
      <c r="AF83" s="14" t="str">
        <f>IF(OR('別紙1　【集計】'!$O$5="",$H83=""),"",IF($H83&lt;=基準値!N$2=TRUE,"○","×"))</f>
        <v/>
      </c>
    </row>
    <row r="84" spans="2:32" ht="16.5" customHeight="1">
      <c r="B84" s="47">
        <v>76</v>
      </c>
      <c r="C84" s="39"/>
      <c r="D84" s="38"/>
      <c r="E84" s="38"/>
      <c r="F84" s="40"/>
      <c r="G84" s="41"/>
      <c r="H84" s="42"/>
      <c r="I84" s="43" t="str">
        <f t="shared" si="14"/>
        <v/>
      </c>
      <c r="J84" s="44"/>
      <c r="K84" s="45"/>
      <c r="L84" s="44"/>
      <c r="M84" s="45"/>
      <c r="N84" s="46" t="str">
        <f t="shared" si="15"/>
        <v/>
      </c>
      <c r="O84" s="84"/>
      <c r="P84" s="83" t="str">
        <f>IF($N84="","",IF(AND(SMALL($Q$9:$Q$508,ROUNDUP('別紙1　【集計】'!$E$5/2,0))=MAX($Q$9:$Q$508),ISNUMBER($N84),$Q84=MAX($Q$9:$Q$508)),"代表&amp;最大",IF($Q84=SMALL($Q$9:$Q$508,ROUNDUP('別紙1　【集計】'!$E$5/2,0)),"代表",IF($Q84=MAX($Q$9:$Q$508),"最大",""))))</f>
        <v/>
      </c>
      <c r="Q84" s="25" t="str">
        <f t="shared" si="16"/>
        <v/>
      </c>
      <c r="R84" s="26" t="str">
        <f t="shared" si="17"/>
        <v/>
      </c>
      <c r="S84" s="26" t="str">
        <f t="shared" si="18"/>
        <v/>
      </c>
      <c r="T84" s="26" t="str">
        <f t="shared" si="19"/>
        <v/>
      </c>
      <c r="U84" s="26" t="str">
        <f t="shared" si="20"/>
        <v/>
      </c>
      <c r="V84" s="26" t="str">
        <f t="shared" si="21"/>
        <v/>
      </c>
      <c r="W84" s="26" t="str">
        <f t="shared" si="22"/>
        <v/>
      </c>
      <c r="X84" s="26" t="str">
        <f t="shared" si="23"/>
        <v/>
      </c>
      <c r="Y84" s="26" t="str">
        <f t="shared" si="24"/>
        <v/>
      </c>
      <c r="Z84" s="26" t="str">
        <f t="shared" si="25"/>
        <v/>
      </c>
      <c r="AA84" s="26" t="str">
        <f t="shared" si="26"/>
        <v/>
      </c>
      <c r="AB84" s="26" t="str">
        <f t="shared" si="27"/>
        <v/>
      </c>
      <c r="AC84" s="5"/>
      <c r="AD84" s="5"/>
      <c r="AE84" s="14" t="str">
        <f>IF(OR('別紙1　【集計】'!$O$5="",$G84=""),"",IF($G84&lt;=基準値!M$2=TRUE,"○","×"))</f>
        <v/>
      </c>
      <c r="AF84" s="14" t="str">
        <f>IF(OR('別紙1　【集計】'!$O$5="",$H84=""),"",IF($H84&lt;=基準値!N$2=TRUE,"○","×"))</f>
        <v/>
      </c>
    </row>
    <row r="85" spans="2:32" ht="16.5" customHeight="1">
      <c r="B85" s="47">
        <v>77</v>
      </c>
      <c r="C85" s="39"/>
      <c r="D85" s="38"/>
      <c r="E85" s="38"/>
      <c r="F85" s="40"/>
      <c r="G85" s="41"/>
      <c r="H85" s="42"/>
      <c r="I85" s="43" t="str">
        <f t="shared" si="14"/>
        <v/>
      </c>
      <c r="J85" s="44"/>
      <c r="K85" s="45"/>
      <c r="L85" s="44"/>
      <c r="M85" s="45"/>
      <c r="N85" s="46" t="str">
        <f t="shared" si="15"/>
        <v/>
      </c>
      <c r="O85" s="84"/>
      <c r="P85" s="83" t="str">
        <f>IF($N85="","",IF(AND(SMALL($Q$9:$Q$508,ROUNDUP('別紙1　【集計】'!$E$5/2,0))=MAX($Q$9:$Q$508),ISNUMBER($N85),$Q85=MAX($Q$9:$Q$508)),"代表&amp;最大",IF($Q85=SMALL($Q$9:$Q$508,ROUNDUP('別紙1　【集計】'!$E$5/2,0)),"代表",IF($Q85=MAX($Q$9:$Q$508),"最大",""))))</f>
        <v/>
      </c>
      <c r="Q85" s="25" t="str">
        <f t="shared" si="16"/>
        <v/>
      </c>
      <c r="R85" s="26" t="str">
        <f t="shared" si="17"/>
        <v/>
      </c>
      <c r="S85" s="26" t="str">
        <f t="shared" si="18"/>
        <v/>
      </c>
      <c r="T85" s="26" t="str">
        <f t="shared" si="19"/>
        <v/>
      </c>
      <c r="U85" s="26" t="str">
        <f t="shared" si="20"/>
        <v/>
      </c>
      <c r="V85" s="26" t="str">
        <f t="shared" si="21"/>
        <v/>
      </c>
      <c r="W85" s="26" t="str">
        <f t="shared" si="22"/>
        <v/>
      </c>
      <c r="X85" s="26" t="str">
        <f t="shared" si="23"/>
        <v/>
      </c>
      <c r="Y85" s="26" t="str">
        <f t="shared" si="24"/>
        <v/>
      </c>
      <c r="Z85" s="26" t="str">
        <f t="shared" si="25"/>
        <v/>
      </c>
      <c r="AA85" s="26" t="str">
        <f t="shared" si="26"/>
        <v/>
      </c>
      <c r="AB85" s="26" t="str">
        <f t="shared" si="27"/>
        <v/>
      </c>
      <c r="AC85" s="5"/>
      <c r="AD85" s="5"/>
      <c r="AE85" s="14" t="str">
        <f>IF(OR('別紙1　【集計】'!$O$5="",$G85=""),"",IF($G85&lt;=基準値!M$2=TRUE,"○","×"))</f>
        <v/>
      </c>
      <c r="AF85" s="14" t="str">
        <f>IF(OR('別紙1　【集計】'!$O$5="",$H85=""),"",IF($H85&lt;=基準値!N$2=TRUE,"○","×"))</f>
        <v/>
      </c>
    </row>
    <row r="86" spans="2:32" ht="16.5" customHeight="1">
      <c r="B86" s="47">
        <v>78</v>
      </c>
      <c r="C86" s="39"/>
      <c r="D86" s="38"/>
      <c r="E86" s="38"/>
      <c r="F86" s="40"/>
      <c r="G86" s="41"/>
      <c r="H86" s="42"/>
      <c r="I86" s="43" t="str">
        <f t="shared" si="14"/>
        <v/>
      </c>
      <c r="J86" s="44"/>
      <c r="K86" s="45"/>
      <c r="L86" s="44"/>
      <c r="M86" s="45"/>
      <c r="N86" s="46" t="str">
        <f t="shared" si="15"/>
        <v/>
      </c>
      <c r="O86" s="84"/>
      <c r="P86" s="83" t="str">
        <f>IF($N86="","",IF(AND(SMALL($Q$9:$Q$508,ROUNDUP('別紙1　【集計】'!$E$5/2,0))=MAX($Q$9:$Q$508),ISNUMBER($N86),$Q86=MAX($Q$9:$Q$508)),"代表&amp;最大",IF($Q86=SMALL($Q$9:$Q$508,ROUNDUP('別紙1　【集計】'!$E$5/2,0)),"代表",IF($Q86=MAX($Q$9:$Q$508),"最大",""))))</f>
        <v/>
      </c>
      <c r="Q86" s="25" t="str">
        <f t="shared" si="16"/>
        <v/>
      </c>
      <c r="R86" s="26" t="str">
        <f t="shared" si="17"/>
        <v/>
      </c>
      <c r="S86" s="26" t="str">
        <f t="shared" si="18"/>
        <v/>
      </c>
      <c r="T86" s="26" t="str">
        <f t="shared" si="19"/>
        <v/>
      </c>
      <c r="U86" s="26" t="str">
        <f t="shared" si="20"/>
        <v/>
      </c>
      <c r="V86" s="26" t="str">
        <f t="shared" si="21"/>
        <v/>
      </c>
      <c r="W86" s="26" t="str">
        <f t="shared" si="22"/>
        <v/>
      </c>
      <c r="X86" s="26" t="str">
        <f t="shared" si="23"/>
        <v/>
      </c>
      <c r="Y86" s="26" t="str">
        <f t="shared" si="24"/>
        <v/>
      </c>
      <c r="Z86" s="26" t="str">
        <f t="shared" si="25"/>
        <v/>
      </c>
      <c r="AA86" s="26" t="str">
        <f t="shared" si="26"/>
        <v/>
      </c>
      <c r="AB86" s="26" t="str">
        <f t="shared" si="27"/>
        <v/>
      </c>
      <c r="AC86" s="5"/>
      <c r="AD86" s="5"/>
      <c r="AE86" s="14" t="str">
        <f>IF(OR('別紙1　【集計】'!$O$5="",$G86=""),"",IF($G86&lt;=基準値!M$2=TRUE,"○","×"))</f>
        <v/>
      </c>
      <c r="AF86" s="14" t="str">
        <f>IF(OR('別紙1　【集計】'!$O$5="",$H86=""),"",IF($H86&lt;=基準値!N$2=TRUE,"○","×"))</f>
        <v/>
      </c>
    </row>
    <row r="87" spans="2:32" ht="16.5" customHeight="1">
      <c r="B87" s="47">
        <v>79</v>
      </c>
      <c r="C87" s="39"/>
      <c r="D87" s="38"/>
      <c r="E87" s="38"/>
      <c r="F87" s="40"/>
      <c r="G87" s="41"/>
      <c r="H87" s="42"/>
      <c r="I87" s="43" t="str">
        <f t="shared" si="14"/>
        <v/>
      </c>
      <c r="J87" s="44"/>
      <c r="K87" s="45"/>
      <c r="L87" s="44"/>
      <c r="M87" s="45"/>
      <c r="N87" s="46" t="str">
        <f t="shared" si="15"/>
        <v/>
      </c>
      <c r="O87" s="84"/>
      <c r="P87" s="83" t="str">
        <f>IF($N87="","",IF(AND(SMALL($Q$9:$Q$508,ROUNDUP('別紙1　【集計】'!$E$5/2,0))=MAX($Q$9:$Q$508),ISNUMBER($N87),$Q87=MAX($Q$9:$Q$508)),"代表&amp;最大",IF($Q87=SMALL($Q$9:$Q$508,ROUNDUP('別紙1　【集計】'!$E$5/2,0)),"代表",IF($Q87=MAX($Q$9:$Q$508),"最大",""))))</f>
        <v/>
      </c>
      <c r="Q87" s="25" t="str">
        <f t="shared" si="16"/>
        <v/>
      </c>
      <c r="R87" s="26" t="str">
        <f t="shared" si="17"/>
        <v/>
      </c>
      <c r="S87" s="26" t="str">
        <f t="shared" si="18"/>
        <v/>
      </c>
      <c r="T87" s="26" t="str">
        <f t="shared" si="19"/>
        <v/>
      </c>
      <c r="U87" s="26" t="str">
        <f t="shared" si="20"/>
        <v/>
      </c>
      <c r="V87" s="26" t="str">
        <f t="shared" si="21"/>
        <v/>
      </c>
      <c r="W87" s="26" t="str">
        <f t="shared" si="22"/>
        <v/>
      </c>
      <c r="X87" s="26" t="str">
        <f t="shared" si="23"/>
        <v/>
      </c>
      <c r="Y87" s="26" t="str">
        <f t="shared" si="24"/>
        <v/>
      </c>
      <c r="Z87" s="26" t="str">
        <f t="shared" si="25"/>
        <v/>
      </c>
      <c r="AA87" s="26" t="str">
        <f t="shared" si="26"/>
        <v/>
      </c>
      <c r="AB87" s="26" t="str">
        <f t="shared" si="27"/>
        <v/>
      </c>
      <c r="AC87" s="5"/>
      <c r="AD87" s="5"/>
      <c r="AE87" s="14" t="str">
        <f>IF(OR('別紙1　【集計】'!$O$5="",$G87=""),"",IF($G87&lt;=基準値!M$2=TRUE,"○","×"))</f>
        <v/>
      </c>
      <c r="AF87" s="14" t="str">
        <f>IF(OR('別紙1　【集計】'!$O$5="",$H87=""),"",IF($H87&lt;=基準値!N$2=TRUE,"○","×"))</f>
        <v/>
      </c>
    </row>
    <row r="88" spans="2:32" ht="16.5" customHeight="1">
      <c r="B88" s="47">
        <v>80</v>
      </c>
      <c r="C88" s="39"/>
      <c r="D88" s="38"/>
      <c r="E88" s="38"/>
      <c r="F88" s="40"/>
      <c r="G88" s="41"/>
      <c r="H88" s="42"/>
      <c r="I88" s="43" t="str">
        <f t="shared" si="14"/>
        <v/>
      </c>
      <c r="J88" s="44"/>
      <c r="K88" s="45"/>
      <c r="L88" s="44"/>
      <c r="M88" s="45"/>
      <c r="N88" s="46" t="str">
        <f t="shared" si="15"/>
        <v/>
      </c>
      <c r="O88" s="84"/>
      <c r="P88" s="83" t="str">
        <f>IF($N88="","",IF(AND(SMALL($Q$9:$Q$508,ROUNDUP('別紙1　【集計】'!$E$5/2,0))=MAX($Q$9:$Q$508),ISNUMBER($N88),$Q88=MAX($Q$9:$Q$508)),"代表&amp;最大",IF($Q88=SMALL($Q$9:$Q$508,ROUNDUP('別紙1　【集計】'!$E$5/2,0)),"代表",IF($Q88=MAX($Q$9:$Q$508),"最大",""))))</f>
        <v/>
      </c>
      <c r="Q88" s="25" t="str">
        <f t="shared" si="16"/>
        <v/>
      </c>
      <c r="R88" s="26" t="str">
        <f t="shared" si="17"/>
        <v/>
      </c>
      <c r="S88" s="26" t="str">
        <f t="shared" si="18"/>
        <v/>
      </c>
      <c r="T88" s="26" t="str">
        <f t="shared" si="19"/>
        <v/>
      </c>
      <c r="U88" s="26" t="str">
        <f t="shared" si="20"/>
        <v/>
      </c>
      <c r="V88" s="26" t="str">
        <f t="shared" si="21"/>
        <v/>
      </c>
      <c r="W88" s="26" t="str">
        <f t="shared" si="22"/>
        <v/>
      </c>
      <c r="X88" s="26" t="str">
        <f t="shared" si="23"/>
        <v/>
      </c>
      <c r="Y88" s="26" t="str">
        <f t="shared" si="24"/>
        <v/>
      </c>
      <c r="Z88" s="26" t="str">
        <f t="shared" si="25"/>
        <v/>
      </c>
      <c r="AA88" s="26" t="str">
        <f t="shared" si="26"/>
        <v/>
      </c>
      <c r="AB88" s="26" t="str">
        <f t="shared" si="27"/>
        <v/>
      </c>
      <c r="AC88" s="5"/>
      <c r="AD88" s="5"/>
      <c r="AE88" s="14" t="str">
        <f>IF(OR('別紙1　【集計】'!$O$5="",$G88=""),"",IF($G88&lt;=基準値!M$2=TRUE,"○","×"))</f>
        <v/>
      </c>
      <c r="AF88" s="14" t="str">
        <f>IF(OR('別紙1　【集計】'!$O$5="",$H88=""),"",IF($H88&lt;=基準値!N$2=TRUE,"○","×"))</f>
        <v/>
      </c>
    </row>
    <row r="89" spans="2:32" ht="16.5" customHeight="1">
      <c r="B89" s="47">
        <v>81</v>
      </c>
      <c r="C89" s="39"/>
      <c r="D89" s="38"/>
      <c r="E89" s="38"/>
      <c r="F89" s="40"/>
      <c r="G89" s="41"/>
      <c r="H89" s="42"/>
      <c r="I89" s="43" t="str">
        <f t="shared" si="14"/>
        <v/>
      </c>
      <c r="J89" s="44"/>
      <c r="K89" s="45"/>
      <c r="L89" s="44"/>
      <c r="M89" s="45"/>
      <c r="N89" s="46" t="str">
        <f t="shared" si="15"/>
        <v/>
      </c>
      <c r="O89" s="84"/>
      <c r="P89" s="83" t="str">
        <f>IF($N89="","",IF(AND(SMALL($Q$9:$Q$508,ROUNDUP('別紙1　【集計】'!$E$5/2,0))=MAX($Q$9:$Q$508),ISNUMBER($N89),$Q89=MAX($Q$9:$Q$508)),"代表&amp;最大",IF($Q89=SMALL($Q$9:$Q$508,ROUNDUP('別紙1　【集計】'!$E$5/2,0)),"代表",IF($Q89=MAX($Q$9:$Q$508),"最大",""))))</f>
        <v/>
      </c>
      <c r="Q89" s="25" t="str">
        <f t="shared" si="16"/>
        <v/>
      </c>
      <c r="R89" s="26" t="str">
        <f t="shared" si="17"/>
        <v/>
      </c>
      <c r="S89" s="26" t="str">
        <f t="shared" si="18"/>
        <v/>
      </c>
      <c r="T89" s="26" t="str">
        <f t="shared" si="19"/>
        <v/>
      </c>
      <c r="U89" s="26" t="str">
        <f t="shared" si="20"/>
        <v/>
      </c>
      <c r="V89" s="26" t="str">
        <f t="shared" si="21"/>
        <v/>
      </c>
      <c r="W89" s="26" t="str">
        <f t="shared" si="22"/>
        <v/>
      </c>
      <c r="X89" s="26" t="str">
        <f t="shared" si="23"/>
        <v/>
      </c>
      <c r="Y89" s="26" t="str">
        <f t="shared" si="24"/>
        <v/>
      </c>
      <c r="Z89" s="26" t="str">
        <f t="shared" si="25"/>
        <v/>
      </c>
      <c r="AA89" s="26" t="str">
        <f t="shared" si="26"/>
        <v/>
      </c>
      <c r="AB89" s="26" t="str">
        <f t="shared" si="27"/>
        <v/>
      </c>
      <c r="AC89" s="5"/>
      <c r="AD89" s="5"/>
      <c r="AE89" s="14" t="str">
        <f>IF(OR('別紙1　【集計】'!$O$5="",$G89=""),"",IF($G89&lt;=基準値!M$2=TRUE,"○","×"))</f>
        <v/>
      </c>
      <c r="AF89" s="14" t="str">
        <f>IF(OR('別紙1　【集計】'!$O$5="",$H89=""),"",IF($H89&lt;=基準値!N$2=TRUE,"○","×"))</f>
        <v/>
      </c>
    </row>
    <row r="90" spans="2:32" ht="16.5" customHeight="1">
      <c r="B90" s="38">
        <v>82</v>
      </c>
      <c r="C90" s="39"/>
      <c r="D90" s="38"/>
      <c r="E90" s="38"/>
      <c r="F90" s="40"/>
      <c r="G90" s="41"/>
      <c r="H90" s="42"/>
      <c r="I90" s="43" t="str">
        <f t="shared" si="14"/>
        <v/>
      </c>
      <c r="J90" s="44"/>
      <c r="K90" s="45"/>
      <c r="L90" s="44"/>
      <c r="M90" s="45"/>
      <c r="N90" s="46" t="str">
        <f t="shared" si="15"/>
        <v/>
      </c>
      <c r="O90" s="84"/>
      <c r="P90" s="83" t="str">
        <f>IF($N90="","",IF(AND(SMALL($Q$9:$Q$508,ROUNDUP('別紙1　【集計】'!$E$5/2,0))=MAX($Q$9:$Q$508),ISNUMBER($N90),$Q90=MAX($Q$9:$Q$508)),"代表&amp;最大",IF($Q90=SMALL($Q$9:$Q$508,ROUNDUP('別紙1　【集計】'!$E$5/2,0)),"代表",IF($Q90=MAX($Q$9:$Q$508),"最大",""))))</f>
        <v/>
      </c>
      <c r="Q90" s="25" t="str">
        <f t="shared" si="16"/>
        <v/>
      </c>
      <c r="R90" s="26" t="str">
        <f t="shared" si="17"/>
        <v/>
      </c>
      <c r="S90" s="26" t="str">
        <f t="shared" si="18"/>
        <v/>
      </c>
      <c r="T90" s="26" t="str">
        <f t="shared" si="19"/>
        <v/>
      </c>
      <c r="U90" s="26" t="str">
        <f t="shared" si="20"/>
        <v/>
      </c>
      <c r="V90" s="26" t="str">
        <f t="shared" si="21"/>
        <v/>
      </c>
      <c r="W90" s="26" t="str">
        <f t="shared" si="22"/>
        <v/>
      </c>
      <c r="X90" s="26" t="str">
        <f t="shared" si="23"/>
        <v/>
      </c>
      <c r="Y90" s="26" t="str">
        <f t="shared" si="24"/>
        <v/>
      </c>
      <c r="Z90" s="26" t="str">
        <f t="shared" si="25"/>
        <v/>
      </c>
      <c r="AA90" s="26" t="str">
        <f t="shared" si="26"/>
        <v/>
      </c>
      <c r="AB90" s="26" t="str">
        <f t="shared" si="27"/>
        <v/>
      </c>
      <c r="AC90" s="5"/>
      <c r="AD90" s="5"/>
      <c r="AE90" s="14" t="str">
        <f>IF(OR('別紙1　【集計】'!$O$5="",$G90=""),"",IF($G90&lt;=基準値!M$2=TRUE,"○","×"))</f>
        <v/>
      </c>
      <c r="AF90" s="14" t="str">
        <f>IF(OR('別紙1　【集計】'!$O$5="",$H90=""),"",IF($H90&lt;=基準値!N$2=TRUE,"○","×"))</f>
        <v/>
      </c>
    </row>
    <row r="91" spans="2:32" ht="16.5" customHeight="1">
      <c r="B91" s="47">
        <v>83</v>
      </c>
      <c r="C91" s="39"/>
      <c r="D91" s="38"/>
      <c r="E91" s="38"/>
      <c r="F91" s="40"/>
      <c r="G91" s="41"/>
      <c r="H91" s="42"/>
      <c r="I91" s="43" t="str">
        <f t="shared" si="14"/>
        <v/>
      </c>
      <c r="J91" s="44"/>
      <c r="K91" s="45"/>
      <c r="L91" s="44"/>
      <c r="M91" s="45"/>
      <c r="N91" s="46" t="str">
        <f t="shared" si="15"/>
        <v/>
      </c>
      <c r="O91" s="84"/>
      <c r="P91" s="83" t="str">
        <f>IF($N91="","",IF(AND(SMALL($Q$9:$Q$508,ROUNDUP('別紙1　【集計】'!$E$5/2,0))=MAX($Q$9:$Q$508),ISNUMBER($N91),$Q91=MAX($Q$9:$Q$508)),"代表&amp;最大",IF($Q91=SMALL($Q$9:$Q$508,ROUNDUP('別紙1　【集計】'!$E$5/2,0)),"代表",IF($Q91=MAX($Q$9:$Q$508),"最大",""))))</f>
        <v/>
      </c>
      <c r="Q91" s="25" t="str">
        <f t="shared" si="16"/>
        <v/>
      </c>
      <c r="R91" s="26" t="str">
        <f t="shared" si="17"/>
        <v/>
      </c>
      <c r="S91" s="26" t="str">
        <f t="shared" si="18"/>
        <v/>
      </c>
      <c r="T91" s="26" t="str">
        <f t="shared" si="19"/>
        <v/>
      </c>
      <c r="U91" s="26" t="str">
        <f t="shared" si="20"/>
        <v/>
      </c>
      <c r="V91" s="26" t="str">
        <f t="shared" si="21"/>
        <v/>
      </c>
      <c r="W91" s="26" t="str">
        <f t="shared" si="22"/>
        <v/>
      </c>
      <c r="X91" s="26" t="str">
        <f t="shared" si="23"/>
        <v/>
      </c>
      <c r="Y91" s="26" t="str">
        <f t="shared" si="24"/>
        <v/>
      </c>
      <c r="Z91" s="26" t="str">
        <f t="shared" si="25"/>
        <v/>
      </c>
      <c r="AA91" s="26" t="str">
        <f t="shared" si="26"/>
        <v/>
      </c>
      <c r="AB91" s="26" t="str">
        <f t="shared" si="27"/>
        <v/>
      </c>
      <c r="AC91" s="5"/>
      <c r="AD91" s="5"/>
      <c r="AE91" s="14" t="str">
        <f>IF(OR('別紙1　【集計】'!$O$5="",$G91=""),"",IF($G91&lt;=基準値!M$2=TRUE,"○","×"))</f>
        <v/>
      </c>
      <c r="AF91" s="14" t="str">
        <f>IF(OR('別紙1　【集計】'!$O$5="",$H91=""),"",IF($H91&lt;=基準値!N$2=TRUE,"○","×"))</f>
        <v/>
      </c>
    </row>
    <row r="92" spans="2:32" ht="16.5" customHeight="1">
      <c r="B92" s="47">
        <v>84</v>
      </c>
      <c r="C92" s="39"/>
      <c r="D92" s="38"/>
      <c r="E92" s="38"/>
      <c r="F92" s="40"/>
      <c r="G92" s="41"/>
      <c r="H92" s="42"/>
      <c r="I92" s="43" t="str">
        <f t="shared" si="14"/>
        <v/>
      </c>
      <c r="J92" s="44"/>
      <c r="K92" s="45"/>
      <c r="L92" s="44"/>
      <c r="M92" s="45"/>
      <c r="N92" s="46" t="str">
        <f t="shared" si="15"/>
        <v/>
      </c>
      <c r="O92" s="84"/>
      <c r="P92" s="83" t="str">
        <f>IF($N92="","",IF(AND(SMALL($Q$9:$Q$508,ROUNDUP('別紙1　【集計】'!$E$5/2,0))=MAX($Q$9:$Q$508),ISNUMBER($N92),$Q92=MAX($Q$9:$Q$508)),"代表&amp;最大",IF($Q92=SMALL($Q$9:$Q$508,ROUNDUP('別紙1　【集計】'!$E$5/2,0)),"代表",IF($Q92=MAX($Q$9:$Q$508),"最大",""))))</f>
        <v/>
      </c>
      <c r="Q92" s="25" t="str">
        <f t="shared" si="16"/>
        <v/>
      </c>
      <c r="R92" s="26" t="str">
        <f t="shared" si="17"/>
        <v/>
      </c>
      <c r="S92" s="26" t="str">
        <f t="shared" si="18"/>
        <v/>
      </c>
      <c r="T92" s="26" t="str">
        <f t="shared" si="19"/>
        <v/>
      </c>
      <c r="U92" s="26" t="str">
        <f t="shared" si="20"/>
        <v/>
      </c>
      <c r="V92" s="26" t="str">
        <f t="shared" si="21"/>
        <v/>
      </c>
      <c r="W92" s="26" t="str">
        <f t="shared" si="22"/>
        <v/>
      </c>
      <c r="X92" s="26" t="str">
        <f t="shared" si="23"/>
        <v/>
      </c>
      <c r="Y92" s="26" t="str">
        <f t="shared" si="24"/>
        <v/>
      </c>
      <c r="Z92" s="26" t="str">
        <f t="shared" si="25"/>
        <v/>
      </c>
      <c r="AA92" s="26" t="str">
        <f t="shared" si="26"/>
        <v/>
      </c>
      <c r="AB92" s="26" t="str">
        <f t="shared" si="27"/>
        <v/>
      </c>
      <c r="AC92" s="5"/>
      <c r="AD92" s="5"/>
      <c r="AE92" s="14" t="str">
        <f>IF(OR('別紙1　【集計】'!$O$5="",$G92=""),"",IF($G92&lt;=基準値!M$2=TRUE,"○","×"))</f>
        <v/>
      </c>
      <c r="AF92" s="14" t="str">
        <f>IF(OR('別紙1　【集計】'!$O$5="",$H92=""),"",IF($H92&lt;=基準値!N$2=TRUE,"○","×"))</f>
        <v/>
      </c>
    </row>
    <row r="93" spans="2:32" ht="16.5" customHeight="1">
      <c r="B93" s="47">
        <v>85</v>
      </c>
      <c r="C93" s="39"/>
      <c r="D93" s="38"/>
      <c r="E93" s="38"/>
      <c r="F93" s="40"/>
      <c r="G93" s="41"/>
      <c r="H93" s="42"/>
      <c r="I93" s="43" t="str">
        <f t="shared" si="14"/>
        <v/>
      </c>
      <c r="J93" s="44"/>
      <c r="K93" s="45"/>
      <c r="L93" s="44"/>
      <c r="M93" s="45"/>
      <c r="N93" s="46" t="str">
        <f t="shared" si="15"/>
        <v/>
      </c>
      <c r="O93" s="84"/>
      <c r="P93" s="83" t="str">
        <f>IF($N93="","",IF(AND(SMALL($Q$9:$Q$508,ROUNDUP('別紙1　【集計】'!$E$5/2,0))=MAX($Q$9:$Q$508),ISNUMBER($N93),$Q93=MAX($Q$9:$Q$508)),"代表&amp;最大",IF($Q93=SMALL($Q$9:$Q$508,ROUNDUP('別紙1　【集計】'!$E$5/2,0)),"代表",IF($Q93=MAX($Q$9:$Q$508),"最大",""))))</f>
        <v/>
      </c>
      <c r="Q93" s="25" t="str">
        <f t="shared" si="16"/>
        <v/>
      </c>
      <c r="R93" s="26" t="str">
        <f t="shared" si="17"/>
        <v/>
      </c>
      <c r="S93" s="26" t="str">
        <f t="shared" si="18"/>
        <v/>
      </c>
      <c r="T93" s="26" t="str">
        <f t="shared" si="19"/>
        <v/>
      </c>
      <c r="U93" s="26" t="str">
        <f t="shared" si="20"/>
        <v/>
      </c>
      <c r="V93" s="26" t="str">
        <f t="shared" si="21"/>
        <v/>
      </c>
      <c r="W93" s="26" t="str">
        <f t="shared" si="22"/>
        <v/>
      </c>
      <c r="X93" s="26" t="str">
        <f t="shared" si="23"/>
        <v/>
      </c>
      <c r="Y93" s="26" t="str">
        <f t="shared" si="24"/>
        <v/>
      </c>
      <c r="Z93" s="26" t="str">
        <f t="shared" si="25"/>
        <v/>
      </c>
      <c r="AA93" s="26" t="str">
        <f t="shared" si="26"/>
        <v/>
      </c>
      <c r="AB93" s="26" t="str">
        <f t="shared" si="27"/>
        <v/>
      </c>
      <c r="AC93" s="5"/>
      <c r="AD93" s="5"/>
      <c r="AE93" s="14" t="str">
        <f>IF(OR('別紙1　【集計】'!$O$5="",$G93=""),"",IF($G93&lt;=基準値!M$2=TRUE,"○","×"))</f>
        <v/>
      </c>
      <c r="AF93" s="14" t="str">
        <f>IF(OR('別紙1　【集計】'!$O$5="",$H93=""),"",IF($H93&lt;=基準値!N$2=TRUE,"○","×"))</f>
        <v/>
      </c>
    </row>
    <row r="94" spans="2:32" ht="16.5" customHeight="1">
      <c r="B94" s="47">
        <v>86</v>
      </c>
      <c r="C94" s="39"/>
      <c r="D94" s="38"/>
      <c r="E94" s="38"/>
      <c r="F94" s="40"/>
      <c r="G94" s="41"/>
      <c r="H94" s="42"/>
      <c r="I94" s="43" t="str">
        <f t="shared" si="14"/>
        <v/>
      </c>
      <c r="J94" s="44"/>
      <c r="K94" s="45"/>
      <c r="L94" s="44"/>
      <c r="M94" s="45"/>
      <c r="N94" s="46" t="str">
        <f t="shared" si="15"/>
        <v/>
      </c>
      <c r="O94" s="84"/>
      <c r="P94" s="83" t="str">
        <f>IF($N94="","",IF(AND(SMALL($Q$9:$Q$508,ROUNDUP('別紙1　【集計】'!$E$5/2,0))=MAX($Q$9:$Q$508),ISNUMBER($N94),$Q94=MAX($Q$9:$Q$508)),"代表&amp;最大",IF($Q94=SMALL($Q$9:$Q$508,ROUNDUP('別紙1　【集計】'!$E$5/2,0)),"代表",IF($Q94=MAX($Q$9:$Q$508),"最大",""))))</f>
        <v/>
      </c>
      <c r="Q94" s="25" t="str">
        <f t="shared" si="16"/>
        <v/>
      </c>
      <c r="R94" s="26" t="str">
        <f t="shared" si="17"/>
        <v/>
      </c>
      <c r="S94" s="26" t="str">
        <f t="shared" si="18"/>
        <v/>
      </c>
      <c r="T94" s="26" t="str">
        <f t="shared" si="19"/>
        <v/>
      </c>
      <c r="U94" s="26" t="str">
        <f t="shared" si="20"/>
        <v/>
      </c>
      <c r="V94" s="26" t="str">
        <f t="shared" si="21"/>
        <v/>
      </c>
      <c r="W94" s="26" t="str">
        <f t="shared" si="22"/>
        <v/>
      </c>
      <c r="X94" s="26" t="str">
        <f t="shared" si="23"/>
        <v/>
      </c>
      <c r="Y94" s="26" t="str">
        <f t="shared" si="24"/>
        <v/>
      </c>
      <c r="Z94" s="26" t="str">
        <f t="shared" si="25"/>
        <v/>
      </c>
      <c r="AA94" s="26" t="str">
        <f t="shared" si="26"/>
        <v/>
      </c>
      <c r="AB94" s="26" t="str">
        <f t="shared" si="27"/>
        <v/>
      </c>
      <c r="AC94" s="5"/>
      <c r="AD94" s="5"/>
      <c r="AE94" s="14" t="str">
        <f>IF(OR('別紙1　【集計】'!$O$5="",$G94=""),"",IF($G94&lt;=基準値!M$2=TRUE,"○","×"))</f>
        <v/>
      </c>
      <c r="AF94" s="14" t="str">
        <f>IF(OR('別紙1　【集計】'!$O$5="",$H94=""),"",IF($H94&lt;=基準値!N$2=TRUE,"○","×"))</f>
        <v/>
      </c>
    </row>
    <row r="95" spans="2:32" ht="16.5" customHeight="1">
      <c r="B95" s="47">
        <v>87</v>
      </c>
      <c r="C95" s="39"/>
      <c r="D95" s="38"/>
      <c r="E95" s="38"/>
      <c r="F95" s="40"/>
      <c r="G95" s="41"/>
      <c r="H95" s="42"/>
      <c r="I95" s="43" t="str">
        <f t="shared" si="14"/>
        <v/>
      </c>
      <c r="J95" s="44"/>
      <c r="K95" s="45"/>
      <c r="L95" s="44"/>
      <c r="M95" s="45"/>
      <c r="N95" s="46" t="str">
        <f t="shared" si="15"/>
        <v/>
      </c>
      <c r="O95" s="84"/>
      <c r="P95" s="83" t="str">
        <f>IF($N95="","",IF(AND(SMALL($Q$9:$Q$508,ROUNDUP('別紙1　【集計】'!$E$5/2,0))=MAX($Q$9:$Q$508),ISNUMBER($N95),$Q95=MAX($Q$9:$Q$508)),"代表&amp;最大",IF($Q95=SMALL($Q$9:$Q$508,ROUNDUP('別紙1　【集計】'!$E$5/2,0)),"代表",IF($Q95=MAX($Q$9:$Q$508),"最大",""))))</f>
        <v/>
      </c>
      <c r="Q95" s="25" t="str">
        <f t="shared" si="16"/>
        <v/>
      </c>
      <c r="R95" s="26" t="str">
        <f t="shared" si="17"/>
        <v/>
      </c>
      <c r="S95" s="26" t="str">
        <f t="shared" si="18"/>
        <v/>
      </c>
      <c r="T95" s="26" t="str">
        <f t="shared" si="19"/>
        <v/>
      </c>
      <c r="U95" s="26" t="str">
        <f t="shared" si="20"/>
        <v/>
      </c>
      <c r="V95" s="26" t="str">
        <f t="shared" si="21"/>
        <v/>
      </c>
      <c r="W95" s="26" t="str">
        <f t="shared" si="22"/>
        <v/>
      </c>
      <c r="X95" s="26" t="str">
        <f t="shared" si="23"/>
        <v/>
      </c>
      <c r="Y95" s="26" t="str">
        <f t="shared" si="24"/>
        <v/>
      </c>
      <c r="Z95" s="26" t="str">
        <f t="shared" si="25"/>
        <v/>
      </c>
      <c r="AA95" s="26" t="str">
        <f t="shared" si="26"/>
        <v/>
      </c>
      <c r="AB95" s="26" t="str">
        <f t="shared" si="27"/>
        <v/>
      </c>
      <c r="AC95" s="5"/>
      <c r="AD95" s="5"/>
      <c r="AE95" s="14" t="str">
        <f>IF(OR('別紙1　【集計】'!$O$5="",$G95=""),"",IF($G95&lt;=基準値!M$2=TRUE,"○","×"))</f>
        <v/>
      </c>
      <c r="AF95" s="14" t="str">
        <f>IF(OR('別紙1　【集計】'!$O$5="",$H95=""),"",IF($H95&lt;=基準値!N$2=TRUE,"○","×"))</f>
        <v/>
      </c>
    </row>
    <row r="96" spans="2:32" ht="16.5" customHeight="1">
      <c r="B96" s="47">
        <v>88</v>
      </c>
      <c r="C96" s="39"/>
      <c r="D96" s="38"/>
      <c r="E96" s="38"/>
      <c r="F96" s="40"/>
      <c r="G96" s="41"/>
      <c r="H96" s="42"/>
      <c r="I96" s="43" t="str">
        <f t="shared" si="14"/>
        <v/>
      </c>
      <c r="J96" s="44"/>
      <c r="K96" s="45"/>
      <c r="L96" s="44"/>
      <c r="M96" s="45"/>
      <c r="N96" s="46" t="str">
        <f t="shared" si="15"/>
        <v/>
      </c>
      <c r="O96" s="84"/>
      <c r="P96" s="83" t="str">
        <f>IF($N96="","",IF(AND(SMALL($Q$9:$Q$508,ROUNDUP('別紙1　【集計】'!$E$5/2,0))=MAX($Q$9:$Q$508),ISNUMBER($N96),$Q96=MAX($Q$9:$Q$508)),"代表&amp;最大",IF($Q96=SMALL($Q$9:$Q$508,ROUNDUP('別紙1　【集計】'!$E$5/2,0)),"代表",IF($Q96=MAX($Q$9:$Q$508),"最大",""))))</f>
        <v/>
      </c>
      <c r="Q96" s="25" t="str">
        <f t="shared" si="16"/>
        <v/>
      </c>
      <c r="R96" s="26" t="str">
        <f t="shared" si="17"/>
        <v/>
      </c>
      <c r="S96" s="26" t="str">
        <f t="shared" si="18"/>
        <v/>
      </c>
      <c r="T96" s="26" t="str">
        <f t="shared" si="19"/>
        <v/>
      </c>
      <c r="U96" s="26" t="str">
        <f t="shared" si="20"/>
        <v/>
      </c>
      <c r="V96" s="26" t="str">
        <f t="shared" si="21"/>
        <v/>
      </c>
      <c r="W96" s="26" t="str">
        <f t="shared" si="22"/>
        <v/>
      </c>
      <c r="X96" s="26" t="str">
        <f t="shared" si="23"/>
        <v/>
      </c>
      <c r="Y96" s="26" t="str">
        <f t="shared" si="24"/>
        <v/>
      </c>
      <c r="Z96" s="26" t="str">
        <f t="shared" si="25"/>
        <v/>
      </c>
      <c r="AA96" s="26" t="str">
        <f t="shared" si="26"/>
        <v/>
      </c>
      <c r="AB96" s="26" t="str">
        <f t="shared" si="27"/>
        <v/>
      </c>
      <c r="AC96" s="5"/>
      <c r="AD96" s="5"/>
      <c r="AE96" s="14" t="str">
        <f>IF(OR('別紙1　【集計】'!$O$5="",$G96=""),"",IF($G96&lt;=基準値!M$2=TRUE,"○","×"))</f>
        <v/>
      </c>
      <c r="AF96" s="14" t="str">
        <f>IF(OR('別紙1　【集計】'!$O$5="",$H96=""),"",IF($H96&lt;=基準値!N$2=TRUE,"○","×"))</f>
        <v/>
      </c>
    </row>
    <row r="97" spans="2:32" ht="16.5" customHeight="1">
      <c r="B97" s="47">
        <v>89</v>
      </c>
      <c r="C97" s="39"/>
      <c r="D97" s="38"/>
      <c r="E97" s="38"/>
      <c r="F97" s="40"/>
      <c r="G97" s="41"/>
      <c r="H97" s="42"/>
      <c r="I97" s="43" t="str">
        <f t="shared" si="14"/>
        <v/>
      </c>
      <c r="J97" s="44"/>
      <c r="K97" s="45"/>
      <c r="L97" s="44"/>
      <c r="M97" s="45"/>
      <c r="N97" s="46" t="str">
        <f t="shared" si="15"/>
        <v/>
      </c>
      <c r="O97" s="84"/>
      <c r="P97" s="83" t="str">
        <f>IF($N97="","",IF(AND(SMALL($Q$9:$Q$508,ROUNDUP('別紙1　【集計】'!$E$5/2,0))=MAX($Q$9:$Q$508),ISNUMBER($N97),$Q97=MAX($Q$9:$Q$508)),"代表&amp;最大",IF($Q97=SMALL($Q$9:$Q$508,ROUNDUP('別紙1　【集計】'!$E$5/2,0)),"代表",IF($Q97=MAX($Q$9:$Q$508),"最大",""))))</f>
        <v/>
      </c>
      <c r="Q97" s="25" t="str">
        <f t="shared" si="16"/>
        <v/>
      </c>
      <c r="R97" s="26" t="str">
        <f t="shared" si="17"/>
        <v/>
      </c>
      <c r="S97" s="26" t="str">
        <f t="shared" si="18"/>
        <v/>
      </c>
      <c r="T97" s="26" t="str">
        <f t="shared" si="19"/>
        <v/>
      </c>
      <c r="U97" s="26" t="str">
        <f t="shared" si="20"/>
        <v/>
      </c>
      <c r="V97" s="26" t="str">
        <f t="shared" si="21"/>
        <v/>
      </c>
      <c r="W97" s="26" t="str">
        <f t="shared" si="22"/>
        <v/>
      </c>
      <c r="X97" s="26" t="str">
        <f t="shared" si="23"/>
        <v/>
      </c>
      <c r="Y97" s="26" t="str">
        <f t="shared" si="24"/>
        <v/>
      </c>
      <c r="Z97" s="26" t="str">
        <f t="shared" si="25"/>
        <v/>
      </c>
      <c r="AA97" s="26" t="str">
        <f t="shared" si="26"/>
        <v/>
      </c>
      <c r="AB97" s="26" t="str">
        <f t="shared" si="27"/>
        <v/>
      </c>
      <c r="AC97" s="5"/>
      <c r="AD97" s="5"/>
      <c r="AE97" s="14" t="str">
        <f>IF(OR('別紙1　【集計】'!$O$5="",$G97=""),"",IF($G97&lt;=基準値!M$2=TRUE,"○","×"))</f>
        <v/>
      </c>
      <c r="AF97" s="14" t="str">
        <f>IF(OR('別紙1　【集計】'!$O$5="",$H97=""),"",IF($H97&lt;=基準値!N$2=TRUE,"○","×"))</f>
        <v/>
      </c>
    </row>
    <row r="98" spans="2:32" ht="16.5" customHeight="1">
      <c r="B98" s="47">
        <v>90</v>
      </c>
      <c r="C98" s="39"/>
      <c r="D98" s="38"/>
      <c r="E98" s="38"/>
      <c r="F98" s="40"/>
      <c r="G98" s="41"/>
      <c r="H98" s="42"/>
      <c r="I98" s="43" t="str">
        <f t="shared" si="14"/>
        <v/>
      </c>
      <c r="J98" s="44"/>
      <c r="K98" s="45"/>
      <c r="L98" s="44"/>
      <c r="M98" s="45"/>
      <c r="N98" s="46" t="str">
        <f t="shared" si="15"/>
        <v/>
      </c>
      <c r="O98" s="84"/>
      <c r="P98" s="83" t="str">
        <f>IF($N98="","",IF(AND(SMALL($Q$9:$Q$508,ROUNDUP('別紙1　【集計】'!$E$5/2,0))=MAX($Q$9:$Q$508),ISNUMBER($N98),$Q98=MAX($Q$9:$Q$508)),"代表&amp;最大",IF($Q98=SMALL($Q$9:$Q$508,ROUNDUP('別紙1　【集計】'!$E$5/2,0)),"代表",IF($Q98=MAX($Q$9:$Q$508),"最大",""))))</f>
        <v/>
      </c>
      <c r="Q98" s="25" t="str">
        <f t="shared" si="16"/>
        <v/>
      </c>
      <c r="R98" s="26" t="str">
        <f t="shared" si="17"/>
        <v/>
      </c>
      <c r="S98" s="26" t="str">
        <f t="shared" si="18"/>
        <v/>
      </c>
      <c r="T98" s="26" t="str">
        <f t="shared" si="19"/>
        <v/>
      </c>
      <c r="U98" s="26" t="str">
        <f t="shared" si="20"/>
        <v/>
      </c>
      <c r="V98" s="26" t="str">
        <f t="shared" si="21"/>
        <v/>
      </c>
      <c r="W98" s="26" t="str">
        <f t="shared" si="22"/>
        <v/>
      </c>
      <c r="X98" s="26" t="str">
        <f t="shared" si="23"/>
        <v/>
      </c>
      <c r="Y98" s="26" t="str">
        <f t="shared" si="24"/>
        <v/>
      </c>
      <c r="Z98" s="26" t="str">
        <f t="shared" si="25"/>
        <v/>
      </c>
      <c r="AA98" s="26" t="str">
        <f t="shared" si="26"/>
        <v/>
      </c>
      <c r="AB98" s="26" t="str">
        <f t="shared" si="27"/>
        <v/>
      </c>
      <c r="AC98" s="5"/>
      <c r="AD98" s="5"/>
      <c r="AE98" s="14" t="str">
        <f>IF(OR('別紙1　【集計】'!$O$5="",$G98=""),"",IF($G98&lt;=基準値!M$2=TRUE,"○","×"))</f>
        <v/>
      </c>
      <c r="AF98" s="14" t="str">
        <f>IF(OR('別紙1　【集計】'!$O$5="",$H98=""),"",IF($H98&lt;=基準値!N$2=TRUE,"○","×"))</f>
        <v/>
      </c>
    </row>
    <row r="99" spans="2:32" ht="16.5" customHeight="1">
      <c r="B99" s="38">
        <v>91</v>
      </c>
      <c r="C99" s="39"/>
      <c r="D99" s="38"/>
      <c r="E99" s="38"/>
      <c r="F99" s="40"/>
      <c r="G99" s="41"/>
      <c r="H99" s="42"/>
      <c r="I99" s="43" t="str">
        <f t="shared" si="14"/>
        <v/>
      </c>
      <c r="J99" s="44"/>
      <c r="K99" s="45"/>
      <c r="L99" s="44"/>
      <c r="M99" s="45"/>
      <c r="N99" s="46" t="str">
        <f t="shared" si="15"/>
        <v/>
      </c>
      <c r="O99" s="84"/>
      <c r="P99" s="83" t="str">
        <f>IF($N99="","",IF(AND(SMALL($Q$9:$Q$508,ROUNDUP('別紙1　【集計】'!$E$5/2,0))=MAX($Q$9:$Q$508),ISNUMBER($N99),$Q99=MAX($Q$9:$Q$508)),"代表&amp;最大",IF($Q99=SMALL($Q$9:$Q$508,ROUNDUP('別紙1　【集計】'!$E$5/2,0)),"代表",IF($Q99=MAX($Q$9:$Q$508),"最大",""))))</f>
        <v/>
      </c>
      <c r="Q99" s="25" t="str">
        <f t="shared" si="16"/>
        <v/>
      </c>
      <c r="R99" s="26" t="str">
        <f t="shared" si="17"/>
        <v/>
      </c>
      <c r="S99" s="26" t="str">
        <f t="shared" si="18"/>
        <v/>
      </c>
      <c r="T99" s="26" t="str">
        <f t="shared" si="19"/>
        <v/>
      </c>
      <c r="U99" s="26" t="str">
        <f t="shared" si="20"/>
        <v/>
      </c>
      <c r="V99" s="26" t="str">
        <f t="shared" si="21"/>
        <v/>
      </c>
      <c r="W99" s="26" t="str">
        <f t="shared" si="22"/>
        <v/>
      </c>
      <c r="X99" s="26" t="str">
        <f t="shared" si="23"/>
        <v/>
      </c>
      <c r="Y99" s="26" t="str">
        <f t="shared" si="24"/>
        <v/>
      </c>
      <c r="Z99" s="26" t="str">
        <f t="shared" si="25"/>
        <v/>
      </c>
      <c r="AA99" s="26" t="str">
        <f t="shared" si="26"/>
        <v/>
      </c>
      <c r="AB99" s="26" t="str">
        <f t="shared" si="27"/>
        <v/>
      </c>
      <c r="AC99" s="5"/>
      <c r="AD99" s="5"/>
      <c r="AE99" s="14" t="str">
        <f>IF(OR('別紙1　【集計】'!$O$5="",$G99=""),"",IF($G99&lt;=基準値!M$2=TRUE,"○","×"))</f>
        <v/>
      </c>
      <c r="AF99" s="14" t="str">
        <f>IF(OR('別紙1　【集計】'!$O$5="",$H99=""),"",IF($H99&lt;=基準値!N$2=TRUE,"○","×"))</f>
        <v/>
      </c>
    </row>
    <row r="100" spans="2:32" ht="16.5" customHeight="1">
      <c r="B100" s="47">
        <v>92</v>
      </c>
      <c r="C100" s="39"/>
      <c r="D100" s="38"/>
      <c r="E100" s="38"/>
      <c r="F100" s="40"/>
      <c r="G100" s="41"/>
      <c r="H100" s="42"/>
      <c r="I100" s="43" t="str">
        <f t="shared" si="14"/>
        <v/>
      </c>
      <c r="J100" s="44"/>
      <c r="K100" s="45"/>
      <c r="L100" s="44"/>
      <c r="M100" s="45"/>
      <c r="N100" s="46" t="str">
        <f t="shared" si="15"/>
        <v/>
      </c>
      <c r="O100" s="84"/>
      <c r="P100" s="83" t="str">
        <f>IF($N100="","",IF(AND(SMALL($Q$9:$Q$508,ROUNDUP('別紙1　【集計】'!$E$5/2,0))=MAX($Q$9:$Q$508),ISNUMBER($N100),$Q100=MAX($Q$9:$Q$508)),"代表&amp;最大",IF($Q100=SMALL($Q$9:$Q$508,ROUNDUP('別紙1　【集計】'!$E$5/2,0)),"代表",IF($Q100=MAX($Q$9:$Q$508),"最大",""))))</f>
        <v/>
      </c>
      <c r="Q100" s="25" t="str">
        <f t="shared" si="16"/>
        <v/>
      </c>
      <c r="R100" s="26" t="str">
        <f t="shared" si="17"/>
        <v/>
      </c>
      <c r="S100" s="26" t="str">
        <f t="shared" si="18"/>
        <v/>
      </c>
      <c r="T100" s="26" t="str">
        <f t="shared" si="19"/>
        <v/>
      </c>
      <c r="U100" s="26" t="str">
        <f t="shared" si="20"/>
        <v/>
      </c>
      <c r="V100" s="26" t="str">
        <f t="shared" si="21"/>
        <v/>
      </c>
      <c r="W100" s="26" t="str">
        <f t="shared" si="22"/>
        <v/>
      </c>
      <c r="X100" s="26" t="str">
        <f t="shared" si="23"/>
        <v/>
      </c>
      <c r="Y100" s="26" t="str">
        <f t="shared" si="24"/>
        <v/>
      </c>
      <c r="Z100" s="26" t="str">
        <f t="shared" si="25"/>
        <v/>
      </c>
      <c r="AA100" s="26" t="str">
        <f t="shared" si="26"/>
        <v/>
      </c>
      <c r="AB100" s="26" t="str">
        <f t="shared" si="27"/>
        <v/>
      </c>
      <c r="AC100" s="5"/>
      <c r="AD100" s="5"/>
      <c r="AE100" s="14" t="str">
        <f>IF(OR('別紙1　【集計】'!$O$5="",$G100=""),"",IF($G100&lt;=基準値!M$2=TRUE,"○","×"))</f>
        <v/>
      </c>
      <c r="AF100" s="14" t="str">
        <f>IF(OR('別紙1　【集計】'!$O$5="",$H100=""),"",IF($H100&lt;=基準値!N$2=TRUE,"○","×"))</f>
        <v/>
      </c>
    </row>
    <row r="101" spans="2:32" ht="16.5" customHeight="1">
      <c r="B101" s="47">
        <v>93</v>
      </c>
      <c r="C101" s="39"/>
      <c r="D101" s="38"/>
      <c r="E101" s="38"/>
      <c r="F101" s="40"/>
      <c r="G101" s="41"/>
      <c r="H101" s="42"/>
      <c r="I101" s="43" t="str">
        <f t="shared" si="14"/>
        <v/>
      </c>
      <c r="J101" s="44"/>
      <c r="K101" s="45"/>
      <c r="L101" s="44"/>
      <c r="M101" s="45"/>
      <c r="N101" s="46" t="str">
        <f t="shared" si="15"/>
        <v/>
      </c>
      <c r="O101" s="84"/>
      <c r="P101" s="83" t="str">
        <f>IF($N101="","",IF(AND(SMALL($Q$9:$Q$508,ROUNDUP('別紙1　【集計】'!$E$5/2,0))=MAX($Q$9:$Q$508),ISNUMBER($N101),$Q101=MAX($Q$9:$Q$508)),"代表&amp;最大",IF($Q101=SMALL($Q$9:$Q$508,ROUNDUP('別紙1　【集計】'!$E$5/2,0)),"代表",IF($Q101=MAX($Q$9:$Q$508),"最大",""))))</f>
        <v/>
      </c>
      <c r="Q101" s="25" t="str">
        <f t="shared" si="16"/>
        <v/>
      </c>
      <c r="R101" s="26" t="str">
        <f t="shared" si="17"/>
        <v/>
      </c>
      <c r="S101" s="26" t="str">
        <f t="shared" si="18"/>
        <v/>
      </c>
      <c r="T101" s="26" t="str">
        <f t="shared" si="19"/>
        <v/>
      </c>
      <c r="U101" s="26" t="str">
        <f t="shared" si="20"/>
        <v/>
      </c>
      <c r="V101" s="26" t="str">
        <f t="shared" si="21"/>
        <v/>
      </c>
      <c r="W101" s="26" t="str">
        <f t="shared" si="22"/>
        <v/>
      </c>
      <c r="X101" s="26" t="str">
        <f t="shared" si="23"/>
        <v/>
      </c>
      <c r="Y101" s="26" t="str">
        <f t="shared" si="24"/>
        <v/>
      </c>
      <c r="Z101" s="26" t="str">
        <f t="shared" si="25"/>
        <v/>
      </c>
      <c r="AA101" s="26" t="str">
        <f t="shared" si="26"/>
        <v/>
      </c>
      <c r="AB101" s="26" t="str">
        <f t="shared" si="27"/>
        <v/>
      </c>
      <c r="AC101" s="5"/>
      <c r="AD101" s="5"/>
      <c r="AE101" s="14" t="str">
        <f>IF(OR('別紙1　【集計】'!$O$5="",$G101=""),"",IF($G101&lt;=基準値!M$2=TRUE,"○","×"))</f>
        <v/>
      </c>
      <c r="AF101" s="14" t="str">
        <f>IF(OR('別紙1　【集計】'!$O$5="",$H101=""),"",IF($H101&lt;=基準値!N$2=TRUE,"○","×"))</f>
        <v/>
      </c>
    </row>
    <row r="102" spans="2:32" ht="16.5" customHeight="1">
      <c r="B102" s="47">
        <v>94</v>
      </c>
      <c r="C102" s="39"/>
      <c r="D102" s="38"/>
      <c r="E102" s="38"/>
      <c r="F102" s="40"/>
      <c r="G102" s="41"/>
      <c r="H102" s="42"/>
      <c r="I102" s="43" t="str">
        <f t="shared" si="14"/>
        <v/>
      </c>
      <c r="J102" s="44"/>
      <c r="K102" s="45"/>
      <c r="L102" s="44"/>
      <c r="M102" s="45"/>
      <c r="N102" s="46" t="str">
        <f t="shared" si="15"/>
        <v/>
      </c>
      <c r="O102" s="84"/>
      <c r="P102" s="83" t="str">
        <f>IF($N102="","",IF(AND(SMALL($Q$9:$Q$508,ROUNDUP('別紙1　【集計】'!$E$5/2,0))=MAX($Q$9:$Q$508),ISNUMBER($N102),$Q102=MAX($Q$9:$Q$508)),"代表&amp;最大",IF($Q102=SMALL($Q$9:$Q$508,ROUNDUP('別紙1　【集計】'!$E$5/2,0)),"代表",IF($Q102=MAX($Q$9:$Q$508),"最大",""))))</f>
        <v/>
      </c>
      <c r="Q102" s="25" t="str">
        <f t="shared" si="16"/>
        <v/>
      </c>
      <c r="R102" s="26" t="str">
        <f t="shared" si="17"/>
        <v/>
      </c>
      <c r="S102" s="26" t="str">
        <f t="shared" si="18"/>
        <v/>
      </c>
      <c r="T102" s="26" t="str">
        <f t="shared" si="19"/>
        <v/>
      </c>
      <c r="U102" s="26" t="str">
        <f t="shared" si="20"/>
        <v/>
      </c>
      <c r="V102" s="26" t="str">
        <f t="shared" si="21"/>
        <v/>
      </c>
      <c r="W102" s="26" t="str">
        <f t="shared" si="22"/>
        <v/>
      </c>
      <c r="X102" s="26" t="str">
        <f t="shared" si="23"/>
        <v/>
      </c>
      <c r="Y102" s="26" t="str">
        <f t="shared" si="24"/>
        <v/>
      </c>
      <c r="Z102" s="26" t="str">
        <f t="shared" si="25"/>
        <v/>
      </c>
      <c r="AA102" s="26" t="str">
        <f t="shared" si="26"/>
        <v/>
      </c>
      <c r="AB102" s="26" t="str">
        <f t="shared" si="27"/>
        <v/>
      </c>
      <c r="AC102" s="5"/>
      <c r="AD102" s="5"/>
      <c r="AE102" s="14" t="str">
        <f>IF(OR('別紙1　【集計】'!$O$5="",$G102=""),"",IF($G102&lt;=基準値!M$2=TRUE,"○","×"))</f>
        <v/>
      </c>
      <c r="AF102" s="14" t="str">
        <f>IF(OR('別紙1　【集計】'!$O$5="",$H102=""),"",IF($H102&lt;=基準値!N$2=TRUE,"○","×"))</f>
        <v/>
      </c>
    </row>
    <row r="103" spans="2:32" ht="16.5" customHeight="1">
      <c r="B103" s="47">
        <v>95</v>
      </c>
      <c r="C103" s="39"/>
      <c r="D103" s="38"/>
      <c r="E103" s="38"/>
      <c r="F103" s="40"/>
      <c r="G103" s="41"/>
      <c r="H103" s="42"/>
      <c r="I103" s="43" t="str">
        <f t="shared" si="14"/>
        <v/>
      </c>
      <c r="J103" s="44"/>
      <c r="K103" s="45"/>
      <c r="L103" s="44"/>
      <c r="M103" s="45"/>
      <c r="N103" s="46" t="str">
        <f t="shared" si="15"/>
        <v/>
      </c>
      <c r="O103" s="84"/>
      <c r="P103" s="83" t="str">
        <f>IF($N103="","",IF(AND(SMALL($Q$9:$Q$508,ROUNDUP('別紙1　【集計】'!$E$5/2,0))=MAX($Q$9:$Q$508),ISNUMBER($N103),$Q103=MAX($Q$9:$Q$508)),"代表&amp;最大",IF($Q103=SMALL($Q$9:$Q$508,ROUNDUP('別紙1　【集計】'!$E$5/2,0)),"代表",IF($Q103=MAX($Q$9:$Q$508),"最大",""))))</f>
        <v/>
      </c>
      <c r="Q103" s="25" t="str">
        <f t="shared" si="16"/>
        <v/>
      </c>
      <c r="R103" s="26" t="str">
        <f t="shared" si="17"/>
        <v/>
      </c>
      <c r="S103" s="26" t="str">
        <f t="shared" si="18"/>
        <v/>
      </c>
      <c r="T103" s="26" t="str">
        <f t="shared" si="19"/>
        <v/>
      </c>
      <c r="U103" s="26" t="str">
        <f t="shared" si="20"/>
        <v/>
      </c>
      <c r="V103" s="26" t="str">
        <f t="shared" si="21"/>
        <v/>
      </c>
      <c r="W103" s="26" t="str">
        <f t="shared" si="22"/>
        <v/>
      </c>
      <c r="X103" s="26" t="str">
        <f t="shared" si="23"/>
        <v/>
      </c>
      <c r="Y103" s="26" t="str">
        <f t="shared" si="24"/>
        <v/>
      </c>
      <c r="Z103" s="26" t="str">
        <f t="shared" si="25"/>
        <v/>
      </c>
      <c r="AA103" s="26" t="str">
        <f t="shared" si="26"/>
        <v/>
      </c>
      <c r="AB103" s="26" t="str">
        <f t="shared" si="27"/>
        <v/>
      </c>
      <c r="AC103" s="5"/>
      <c r="AD103" s="5"/>
      <c r="AE103" s="14" t="str">
        <f>IF(OR('別紙1　【集計】'!$O$5="",$G103=""),"",IF($G103&lt;=基準値!M$2=TRUE,"○","×"))</f>
        <v/>
      </c>
      <c r="AF103" s="14" t="str">
        <f>IF(OR('別紙1　【集計】'!$O$5="",$H103=""),"",IF($H103&lt;=基準値!N$2=TRUE,"○","×"))</f>
        <v/>
      </c>
    </row>
    <row r="104" spans="2:32" ht="16.5" customHeight="1">
      <c r="B104" s="47">
        <v>96</v>
      </c>
      <c r="C104" s="39"/>
      <c r="D104" s="38"/>
      <c r="E104" s="38"/>
      <c r="F104" s="40"/>
      <c r="G104" s="41"/>
      <c r="H104" s="42"/>
      <c r="I104" s="43" t="str">
        <f t="shared" si="14"/>
        <v/>
      </c>
      <c r="J104" s="44"/>
      <c r="K104" s="45"/>
      <c r="L104" s="44"/>
      <c r="M104" s="45"/>
      <c r="N104" s="46" t="str">
        <f t="shared" si="15"/>
        <v/>
      </c>
      <c r="O104" s="84"/>
      <c r="P104" s="83" t="str">
        <f>IF($N104="","",IF(AND(SMALL($Q$9:$Q$508,ROUNDUP('別紙1　【集計】'!$E$5/2,0))=MAX($Q$9:$Q$508),ISNUMBER($N104),$Q104=MAX($Q$9:$Q$508)),"代表&amp;最大",IF($Q104=SMALL($Q$9:$Q$508,ROUNDUP('別紙1　【集計】'!$E$5/2,0)),"代表",IF($Q104=MAX($Q$9:$Q$508),"最大",""))))</f>
        <v/>
      </c>
      <c r="Q104" s="25" t="str">
        <f t="shared" si="16"/>
        <v/>
      </c>
      <c r="R104" s="26" t="str">
        <f t="shared" si="17"/>
        <v/>
      </c>
      <c r="S104" s="26" t="str">
        <f t="shared" si="18"/>
        <v/>
      </c>
      <c r="T104" s="26" t="str">
        <f t="shared" si="19"/>
        <v/>
      </c>
      <c r="U104" s="26" t="str">
        <f t="shared" si="20"/>
        <v/>
      </c>
      <c r="V104" s="26" t="str">
        <f t="shared" si="21"/>
        <v/>
      </c>
      <c r="W104" s="26" t="str">
        <f t="shared" si="22"/>
        <v/>
      </c>
      <c r="X104" s="26" t="str">
        <f t="shared" si="23"/>
        <v/>
      </c>
      <c r="Y104" s="26" t="str">
        <f t="shared" si="24"/>
        <v/>
      </c>
      <c r="Z104" s="26" t="str">
        <f t="shared" si="25"/>
        <v/>
      </c>
      <c r="AA104" s="26" t="str">
        <f t="shared" si="26"/>
        <v/>
      </c>
      <c r="AB104" s="26" t="str">
        <f t="shared" si="27"/>
        <v/>
      </c>
      <c r="AC104" s="5"/>
      <c r="AD104" s="5"/>
      <c r="AE104" s="14" t="str">
        <f>IF(OR('別紙1　【集計】'!$O$5="",$G104=""),"",IF($G104&lt;=基準値!M$2=TRUE,"○","×"))</f>
        <v/>
      </c>
      <c r="AF104" s="14" t="str">
        <f>IF(OR('別紙1　【集計】'!$O$5="",$H104=""),"",IF($H104&lt;=基準値!N$2=TRUE,"○","×"))</f>
        <v/>
      </c>
    </row>
    <row r="105" spans="2:32" ht="16.5" customHeight="1">
      <c r="B105" s="47">
        <v>97</v>
      </c>
      <c r="C105" s="39"/>
      <c r="D105" s="38"/>
      <c r="E105" s="38"/>
      <c r="F105" s="40"/>
      <c r="G105" s="41"/>
      <c r="H105" s="42"/>
      <c r="I105" s="43" t="str">
        <f t="shared" si="14"/>
        <v/>
      </c>
      <c r="J105" s="44"/>
      <c r="K105" s="45"/>
      <c r="L105" s="44"/>
      <c r="M105" s="45"/>
      <c r="N105" s="46" t="str">
        <f t="shared" si="15"/>
        <v/>
      </c>
      <c r="O105" s="84"/>
      <c r="P105" s="83" t="str">
        <f>IF($N105="","",IF(AND(SMALL($Q$9:$Q$508,ROUNDUP('別紙1　【集計】'!$E$5/2,0))=MAX($Q$9:$Q$508),ISNUMBER($N105),$Q105=MAX($Q$9:$Q$508)),"代表&amp;最大",IF($Q105=SMALL($Q$9:$Q$508,ROUNDUP('別紙1　【集計】'!$E$5/2,0)),"代表",IF($Q105=MAX($Q$9:$Q$508),"最大",""))))</f>
        <v/>
      </c>
      <c r="Q105" s="25" t="str">
        <f t="shared" si="16"/>
        <v/>
      </c>
      <c r="R105" s="26" t="str">
        <f t="shared" si="17"/>
        <v/>
      </c>
      <c r="S105" s="26" t="str">
        <f t="shared" si="18"/>
        <v/>
      </c>
      <c r="T105" s="26" t="str">
        <f t="shared" si="19"/>
        <v/>
      </c>
      <c r="U105" s="26" t="str">
        <f t="shared" si="20"/>
        <v/>
      </c>
      <c r="V105" s="26" t="str">
        <f t="shared" si="21"/>
        <v/>
      </c>
      <c r="W105" s="26" t="str">
        <f t="shared" si="22"/>
        <v/>
      </c>
      <c r="X105" s="26" t="str">
        <f t="shared" si="23"/>
        <v/>
      </c>
      <c r="Y105" s="26" t="str">
        <f t="shared" si="24"/>
        <v/>
      </c>
      <c r="Z105" s="26" t="str">
        <f t="shared" si="25"/>
        <v/>
      </c>
      <c r="AA105" s="26" t="str">
        <f t="shared" si="26"/>
        <v/>
      </c>
      <c r="AB105" s="26" t="str">
        <f t="shared" si="27"/>
        <v/>
      </c>
      <c r="AC105" s="5"/>
      <c r="AD105" s="5"/>
      <c r="AE105" s="14" t="str">
        <f>IF(OR('別紙1　【集計】'!$O$5="",$G105=""),"",IF($G105&lt;=基準値!M$2=TRUE,"○","×"))</f>
        <v/>
      </c>
      <c r="AF105" s="14" t="str">
        <f>IF(OR('別紙1　【集計】'!$O$5="",$H105=""),"",IF($H105&lt;=基準値!N$2=TRUE,"○","×"))</f>
        <v/>
      </c>
    </row>
    <row r="106" spans="2:32" ht="16.5" customHeight="1">
      <c r="B106" s="47">
        <v>98</v>
      </c>
      <c r="C106" s="39"/>
      <c r="D106" s="38"/>
      <c r="E106" s="38"/>
      <c r="F106" s="40"/>
      <c r="G106" s="41"/>
      <c r="H106" s="42"/>
      <c r="I106" s="43" t="str">
        <f t="shared" si="14"/>
        <v/>
      </c>
      <c r="J106" s="44"/>
      <c r="K106" s="45"/>
      <c r="L106" s="44"/>
      <c r="M106" s="45"/>
      <c r="N106" s="46" t="str">
        <f t="shared" si="15"/>
        <v/>
      </c>
      <c r="O106" s="84"/>
      <c r="P106" s="83" t="str">
        <f>IF($N106="","",IF(AND(SMALL($Q$9:$Q$508,ROUNDUP('別紙1　【集計】'!$E$5/2,0))=MAX($Q$9:$Q$508),ISNUMBER($N106),$Q106=MAX($Q$9:$Q$508)),"代表&amp;最大",IF($Q106=SMALL($Q$9:$Q$508,ROUNDUP('別紙1　【集計】'!$E$5/2,0)),"代表",IF($Q106=MAX($Q$9:$Q$508),"最大",""))))</f>
        <v/>
      </c>
      <c r="Q106" s="25" t="str">
        <f t="shared" si="16"/>
        <v/>
      </c>
      <c r="R106" s="26" t="str">
        <f t="shared" si="17"/>
        <v/>
      </c>
      <c r="S106" s="26" t="str">
        <f t="shared" si="18"/>
        <v/>
      </c>
      <c r="T106" s="26" t="str">
        <f t="shared" si="19"/>
        <v/>
      </c>
      <c r="U106" s="26" t="str">
        <f t="shared" si="20"/>
        <v/>
      </c>
      <c r="V106" s="26" t="str">
        <f t="shared" si="21"/>
        <v/>
      </c>
      <c r="W106" s="26" t="str">
        <f t="shared" si="22"/>
        <v/>
      </c>
      <c r="X106" s="26" t="str">
        <f t="shared" si="23"/>
        <v/>
      </c>
      <c r="Y106" s="26" t="str">
        <f t="shared" si="24"/>
        <v/>
      </c>
      <c r="Z106" s="26" t="str">
        <f t="shared" si="25"/>
        <v/>
      </c>
      <c r="AA106" s="26" t="str">
        <f t="shared" si="26"/>
        <v/>
      </c>
      <c r="AB106" s="26" t="str">
        <f t="shared" si="27"/>
        <v/>
      </c>
      <c r="AC106" s="5"/>
      <c r="AD106" s="5"/>
      <c r="AE106" s="14" t="str">
        <f>IF(OR('別紙1　【集計】'!$O$5="",$G106=""),"",IF($G106&lt;=基準値!M$2=TRUE,"○","×"))</f>
        <v/>
      </c>
      <c r="AF106" s="14" t="str">
        <f>IF(OR('別紙1　【集計】'!$O$5="",$H106=""),"",IF($H106&lt;=基準値!N$2=TRUE,"○","×"))</f>
        <v/>
      </c>
    </row>
    <row r="107" spans="2:32" ht="16.5" customHeight="1">
      <c r="B107" s="47">
        <v>99</v>
      </c>
      <c r="C107" s="39"/>
      <c r="D107" s="38"/>
      <c r="E107" s="38"/>
      <c r="F107" s="40"/>
      <c r="G107" s="41"/>
      <c r="H107" s="42"/>
      <c r="I107" s="43" t="str">
        <f t="shared" si="14"/>
        <v/>
      </c>
      <c r="J107" s="44"/>
      <c r="K107" s="45"/>
      <c r="L107" s="44"/>
      <c r="M107" s="45"/>
      <c r="N107" s="46" t="str">
        <f t="shared" si="15"/>
        <v/>
      </c>
      <c r="O107" s="84"/>
      <c r="P107" s="83" t="str">
        <f>IF($N107="","",IF(AND(SMALL($Q$9:$Q$508,ROUNDUP('別紙1　【集計】'!$E$5/2,0))=MAX($Q$9:$Q$508),ISNUMBER($N107),$Q107=MAX($Q$9:$Q$508)),"代表&amp;最大",IF($Q107=SMALL($Q$9:$Q$508,ROUNDUP('別紙1　【集計】'!$E$5/2,0)),"代表",IF($Q107=MAX($Q$9:$Q$508),"最大",""))))</f>
        <v/>
      </c>
      <c r="Q107" s="25" t="str">
        <f t="shared" si="16"/>
        <v/>
      </c>
      <c r="R107" s="26" t="str">
        <f t="shared" si="17"/>
        <v/>
      </c>
      <c r="S107" s="26" t="str">
        <f t="shared" si="18"/>
        <v/>
      </c>
      <c r="T107" s="26" t="str">
        <f t="shared" si="19"/>
        <v/>
      </c>
      <c r="U107" s="26" t="str">
        <f t="shared" si="20"/>
        <v/>
      </c>
      <c r="V107" s="26" t="str">
        <f t="shared" si="21"/>
        <v/>
      </c>
      <c r="W107" s="26" t="str">
        <f t="shared" si="22"/>
        <v/>
      </c>
      <c r="X107" s="26" t="str">
        <f t="shared" si="23"/>
        <v/>
      </c>
      <c r="Y107" s="26" t="str">
        <f t="shared" si="24"/>
        <v/>
      </c>
      <c r="Z107" s="26" t="str">
        <f t="shared" si="25"/>
        <v/>
      </c>
      <c r="AA107" s="26" t="str">
        <f t="shared" si="26"/>
        <v/>
      </c>
      <c r="AB107" s="26" t="str">
        <f t="shared" si="27"/>
        <v/>
      </c>
      <c r="AC107" s="5"/>
      <c r="AD107" s="5"/>
      <c r="AE107" s="14" t="str">
        <f>IF(OR('別紙1　【集計】'!$O$5="",$G107=""),"",IF($G107&lt;=基準値!M$2=TRUE,"○","×"))</f>
        <v/>
      </c>
      <c r="AF107" s="14" t="str">
        <f>IF(OR('別紙1　【集計】'!$O$5="",$H107=""),"",IF($H107&lt;=基準値!N$2=TRUE,"○","×"))</f>
        <v/>
      </c>
    </row>
    <row r="108" spans="2:32" ht="16.5" customHeight="1">
      <c r="B108" s="38">
        <v>100</v>
      </c>
      <c r="C108" s="39"/>
      <c r="D108" s="38"/>
      <c r="E108" s="38"/>
      <c r="F108" s="40"/>
      <c r="G108" s="41"/>
      <c r="H108" s="42"/>
      <c r="I108" s="43" t="str">
        <f t="shared" si="14"/>
        <v/>
      </c>
      <c r="J108" s="44"/>
      <c r="K108" s="45"/>
      <c r="L108" s="44"/>
      <c r="M108" s="45"/>
      <c r="N108" s="46" t="str">
        <f t="shared" si="15"/>
        <v/>
      </c>
      <c r="O108" s="84"/>
      <c r="P108" s="83" t="str">
        <f>IF($N108="","",IF(AND(SMALL($Q$9:$Q$508,ROUNDUP('別紙1　【集計】'!$E$5/2,0))=MAX($Q$9:$Q$508),ISNUMBER($N108),$Q108=MAX($Q$9:$Q$508)),"代表&amp;最大",IF($Q108=SMALL($Q$9:$Q$508,ROUNDUP('別紙1　【集計】'!$E$5/2,0)),"代表",IF($Q108=MAX($Q$9:$Q$508),"最大",""))))</f>
        <v/>
      </c>
      <c r="Q108" s="25" t="str">
        <f t="shared" si="16"/>
        <v/>
      </c>
      <c r="R108" s="26" t="str">
        <f t="shared" si="17"/>
        <v/>
      </c>
      <c r="S108" s="26" t="str">
        <f t="shared" si="18"/>
        <v/>
      </c>
      <c r="T108" s="26" t="str">
        <f t="shared" si="19"/>
        <v/>
      </c>
      <c r="U108" s="26" t="str">
        <f t="shared" si="20"/>
        <v/>
      </c>
      <c r="V108" s="26" t="str">
        <f t="shared" si="21"/>
        <v/>
      </c>
      <c r="W108" s="26" t="str">
        <f t="shared" si="22"/>
        <v/>
      </c>
      <c r="X108" s="26" t="str">
        <f t="shared" si="23"/>
        <v/>
      </c>
      <c r="Y108" s="26" t="str">
        <f t="shared" si="24"/>
        <v/>
      </c>
      <c r="Z108" s="26" t="str">
        <f t="shared" si="25"/>
        <v/>
      </c>
      <c r="AA108" s="26" t="str">
        <f t="shared" si="26"/>
        <v/>
      </c>
      <c r="AB108" s="26" t="str">
        <f t="shared" si="27"/>
        <v/>
      </c>
      <c r="AC108" s="5"/>
      <c r="AD108" s="5"/>
      <c r="AE108" s="14" t="str">
        <f>IF(OR('別紙1　【集計】'!$O$5="",$G108=""),"",IF($G108&lt;=基準値!M$2=TRUE,"○","×"))</f>
        <v/>
      </c>
      <c r="AF108" s="14" t="str">
        <f>IF(OR('別紙1　【集計】'!$O$5="",$H108=""),"",IF($H108&lt;=基準値!N$2=TRUE,"○","×"))</f>
        <v/>
      </c>
    </row>
    <row r="109" spans="2:32" ht="16.5" customHeight="1">
      <c r="B109" s="47">
        <v>101</v>
      </c>
      <c r="C109" s="39"/>
      <c r="D109" s="38"/>
      <c r="E109" s="38"/>
      <c r="F109" s="40"/>
      <c r="G109" s="41"/>
      <c r="H109" s="42"/>
      <c r="I109" s="43" t="str">
        <f t="shared" si="14"/>
        <v/>
      </c>
      <c r="J109" s="44"/>
      <c r="K109" s="45"/>
      <c r="L109" s="44"/>
      <c r="M109" s="45"/>
      <c r="N109" s="46" t="str">
        <f t="shared" si="15"/>
        <v/>
      </c>
      <c r="O109" s="84"/>
      <c r="P109" s="83" t="str">
        <f>IF($N109="","",IF(AND(SMALL($Q$9:$Q$508,ROUNDUP('別紙1　【集計】'!$E$5/2,0))=MAX($Q$9:$Q$508),ISNUMBER($N109),$Q109=MAX($Q$9:$Q$508)),"代表&amp;最大",IF($Q109=SMALL($Q$9:$Q$508,ROUNDUP('別紙1　【集計】'!$E$5/2,0)),"代表",IF($Q109=MAX($Q$9:$Q$508),"最大",""))))</f>
        <v/>
      </c>
      <c r="Q109" s="25" t="str">
        <f t="shared" si="16"/>
        <v/>
      </c>
      <c r="R109" s="26" t="str">
        <f t="shared" si="17"/>
        <v/>
      </c>
      <c r="S109" s="26" t="str">
        <f t="shared" si="18"/>
        <v/>
      </c>
      <c r="T109" s="26" t="str">
        <f t="shared" si="19"/>
        <v/>
      </c>
      <c r="U109" s="26" t="str">
        <f t="shared" si="20"/>
        <v/>
      </c>
      <c r="V109" s="26" t="str">
        <f t="shared" si="21"/>
        <v/>
      </c>
      <c r="W109" s="26" t="str">
        <f t="shared" si="22"/>
        <v/>
      </c>
      <c r="X109" s="26" t="str">
        <f t="shared" si="23"/>
        <v/>
      </c>
      <c r="Y109" s="26" t="str">
        <f t="shared" si="24"/>
        <v/>
      </c>
      <c r="Z109" s="26" t="str">
        <f t="shared" si="25"/>
        <v/>
      </c>
      <c r="AA109" s="26" t="str">
        <f t="shared" si="26"/>
        <v/>
      </c>
      <c r="AB109" s="26" t="str">
        <f t="shared" si="27"/>
        <v/>
      </c>
      <c r="AC109" s="5"/>
      <c r="AD109" s="5"/>
      <c r="AE109" s="14" t="str">
        <f>IF(OR('別紙1　【集計】'!$O$5="",$G109=""),"",IF($G109&lt;=基準値!M$2=TRUE,"○","×"))</f>
        <v/>
      </c>
      <c r="AF109" s="14" t="str">
        <f>IF(OR('別紙1　【集計】'!$O$5="",$H109=""),"",IF($H109&lt;=基準値!N$2=TRUE,"○","×"))</f>
        <v/>
      </c>
    </row>
    <row r="110" spans="2:32" ht="16.5" customHeight="1">
      <c r="B110" s="38">
        <v>102</v>
      </c>
      <c r="C110" s="39"/>
      <c r="D110" s="38"/>
      <c r="E110" s="38"/>
      <c r="F110" s="40"/>
      <c r="G110" s="41"/>
      <c r="H110" s="42"/>
      <c r="I110" s="43" t="str">
        <f t="shared" si="14"/>
        <v/>
      </c>
      <c r="J110" s="44"/>
      <c r="K110" s="45"/>
      <c r="L110" s="44"/>
      <c r="M110" s="45"/>
      <c r="N110" s="46" t="str">
        <f t="shared" si="15"/>
        <v/>
      </c>
      <c r="O110" s="84"/>
      <c r="P110" s="83" t="str">
        <f>IF($N110="","",IF(AND(SMALL($Q$9:$Q$508,ROUNDUP('別紙1　【集計】'!$E$5/2,0))=MAX($Q$9:$Q$508),ISNUMBER($N110),$Q110=MAX($Q$9:$Q$508)),"代表&amp;最大",IF($Q110=SMALL($Q$9:$Q$508,ROUNDUP('別紙1　【集計】'!$E$5/2,0)),"代表",IF($Q110=MAX($Q$9:$Q$508),"最大",""))))</f>
        <v/>
      </c>
      <c r="Q110" s="25" t="str">
        <f t="shared" si="16"/>
        <v/>
      </c>
      <c r="R110" s="26" t="str">
        <f t="shared" si="17"/>
        <v/>
      </c>
      <c r="S110" s="26" t="str">
        <f t="shared" si="18"/>
        <v/>
      </c>
      <c r="T110" s="26" t="str">
        <f t="shared" si="19"/>
        <v/>
      </c>
      <c r="U110" s="26" t="str">
        <f t="shared" si="20"/>
        <v/>
      </c>
      <c r="V110" s="26" t="str">
        <f t="shared" si="21"/>
        <v/>
      </c>
      <c r="W110" s="26" t="str">
        <f t="shared" si="22"/>
        <v/>
      </c>
      <c r="X110" s="26" t="str">
        <f t="shared" si="23"/>
        <v/>
      </c>
      <c r="Y110" s="26" t="str">
        <f t="shared" si="24"/>
        <v/>
      </c>
      <c r="Z110" s="26" t="str">
        <f t="shared" si="25"/>
        <v/>
      </c>
      <c r="AA110" s="26" t="str">
        <f t="shared" si="26"/>
        <v/>
      </c>
      <c r="AB110" s="26" t="str">
        <f t="shared" si="27"/>
        <v/>
      </c>
      <c r="AC110" s="5"/>
      <c r="AD110" s="5"/>
      <c r="AE110" s="14" t="str">
        <f>IF(OR('別紙1　【集計】'!$O$5="",$G110=""),"",IF($G110&lt;=基準値!M$2=TRUE,"○","×"))</f>
        <v/>
      </c>
      <c r="AF110" s="14" t="str">
        <f>IF(OR('別紙1　【集計】'!$O$5="",$H110=""),"",IF($H110&lt;=基準値!N$2=TRUE,"○","×"))</f>
        <v/>
      </c>
    </row>
    <row r="111" spans="2:32" ht="16.5" customHeight="1">
      <c r="B111" s="47">
        <v>103</v>
      </c>
      <c r="C111" s="39"/>
      <c r="D111" s="38"/>
      <c r="E111" s="38"/>
      <c r="F111" s="40"/>
      <c r="G111" s="41"/>
      <c r="H111" s="42"/>
      <c r="I111" s="43" t="str">
        <f t="shared" si="14"/>
        <v/>
      </c>
      <c r="J111" s="44"/>
      <c r="K111" s="45"/>
      <c r="L111" s="44"/>
      <c r="M111" s="45"/>
      <c r="N111" s="46" t="str">
        <f t="shared" si="15"/>
        <v/>
      </c>
      <c r="O111" s="84"/>
      <c r="P111" s="83" t="str">
        <f>IF($N111="","",IF(AND(SMALL($Q$9:$Q$508,ROUNDUP('別紙1　【集計】'!$E$5/2,0))=MAX($Q$9:$Q$508),ISNUMBER($N111),$Q111=MAX($Q$9:$Q$508)),"代表&amp;最大",IF($Q111=SMALL($Q$9:$Q$508,ROUNDUP('別紙1　【集計】'!$E$5/2,0)),"代表",IF($Q111=MAX($Q$9:$Q$508),"最大",""))))</f>
        <v/>
      </c>
      <c r="Q111" s="25" t="str">
        <f t="shared" si="16"/>
        <v/>
      </c>
      <c r="R111" s="26" t="str">
        <f t="shared" si="17"/>
        <v/>
      </c>
      <c r="S111" s="26" t="str">
        <f t="shared" si="18"/>
        <v/>
      </c>
      <c r="T111" s="26" t="str">
        <f t="shared" si="19"/>
        <v/>
      </c>
      <c r="U111" s="26" t="str">
        <f t="shared" si="20"/>
        <v/>
      </c>
      <c r="V111" s="26" t="str">
        <f t="shared" si="21"/>
        <v/>
      </c>
      <c r="W111" s="26" t="str">
        <f t="shared" si="22"/>
        <v/>
      </c>
      <c r="X111" s="26" t="str">
        <f t="shared" si="23"/>
        <v/>
      </c>
      <c r="Y111" s="26" t="str">
        <f t="shared" si="24"/>
        <v/>
      </c>
      <c r="Z111" s="26" t="str">
        <f t="shared" si="25"/>
        <v/>
      </c>
      <c r="AA111" s="26" t="str">
        <f t="shared" si="26"/>
        <v/>
      </c>
      <c r="AB111" s="26" t="str">
        <f t="shared" si="27"/>
        <v/>
      </c>
      <c r="AC111" s="5"/>
      <c r="AD111" s="5"/>
      <c r="AE111" s="14" t="str">
        <f>IF(OR('別紙1　【集計】'!$O$5="",$G111=""),"",IF($G111&lt;=基準値!M$2=TRUE,"○","×"))</f>
        <v/>
      </c>
      <c r="AF111" s="14" t="str">
        <f>IF(OR('別紙1　【集計】'!$O$5="",$H111=""),"",IF($H111&lt;=基準値!N$2=TRUE,"○","×"))</f>
        <v/>
      </c>
    </row>
    <row r="112" spans="2:32" ht="16.5" customHeight="1">
      <c r="B112" s="38">
        <v>104</v>
      </c>
      <c r="C112" s="39"/>
      <c r="D112" s="38"/>
      <c r="E112" s="38"/>
      <c r="F112" s="40"/>
      <c r="G112" s="41"/>
      <c r="H112" s="42"/>
      <c r="I112" s="43" t="str">
        <f t="shared" si="14"/>
        <v/>
      </c>
      <c r="J112" s="44"/>
      <c r="K112" s="45"/>
      <c r="L112" s="44"/>
      <c r="M112" s="45"/>
      <c r="N112" s="46" t="str">
        <f t="shared" si="15"/>
        <v/>
      </c>
      <c r="O112" s="84"/>
      <c r="P112" s="83" t="str">
        <f>IF($N112="","",IF(AND(SMALL($Q$9:$Q$508,ROUNDUP('別紙1　【集計】'!$E$5/2,0))=MAX($Q$9:$Q$508),ISNUMBER($N112),$Q112=MAX($Q$9:$Q$508)),"代表&amp;最大",IF($Q112=SMALL($Q$9:$Q$508,ROUNDUP('別紙1　【集計】'!$E$5/2,0)),"代表",IF($Q112=MAX($Q$9:$Q$508),"最大",""))))</f>
        <v/>
      </c>
      <c r="Q112" s="25" t="str">
        <f t="shared" si="16"/>
        <v/>
      </c>
      <c r="R112" s="26" t="str">
        <f t="shared" si="17"/>
        <v/>
      </c>
      <c r="S112" s="26" t="str">
        <f t="shared" si="18"/>
        <v/>
      </c>
      <c r="T112" s="26" t="str">
        <f t="shared" si="19"/>
        <v/>
      </c>
      <c r="U112" s="26" t="str">
        <f t="shared" si="20"/>
        <v/>
      </c>
      <c r="V112" s="26" t="str">
        <f t="shared" si="21"/>
        <v/>
      </c>
      <c r="W112" s="26" t="str">
        <f t="shared" si="22"/>
        <v/>
      </c>
      <c r="X112" s="26" t="str">
        <f t="shared" si="23"/>
        <v/>
      </c>
      <c r="Y112" s="26" t="str">
        <f t="shared" si="24"/>
        <v/>
      </c>
      <c r="Z112" s="26" t="str">
        <f t="shared" si="25"/>
        <v/>
      </c>
      <c r="AA112" s="26" t="str">
        <f t="shared" si="26"/>
        <v/>
      </c>
      <c r="AB112" s="26" t="str">
        <f t="shared" si="27"/>
        <v/>
      </c>
      <c r="AC112" s="5"/>
      <c r="AD112" s="5"/>
      <c r="AE112" s="14" t="str">
        <f>IF(OR('別紙1　【集計】'!$O$5="",$G112=""),"",IF($G112&lt;=基準値!M$2=TRUE,"○","×"))</f>
        <v/>
      </c>
      <c r="AF112" s="14" t="str">
        <f>IF(OR('別紙1　【集計】'!$O$5="",$H112=""),"",IF($H112&lt;=基準値!N$2=TRUE,"○","×"))</f>
        <v/>
      </c>
    </row>
    <row r="113" spans="2:32" ht="16.5" customHeight="1">
      <c r="B113" s="47">
        <v>105</v>
      </c>
      <c r="C113" s="39"/>
      <c r="D113" s="38"/>
      <c r="E113" s="38"/>
      <c r="F113" s="40"/>
      <c r="G113" s="41"/>
      <c r="H113" s="42"/>
      <c r="I113" s="43" t="str">
        <f t="shared" si="14"/>
        <v/>
      </c>
      <c r="J113" s="44"/>
      <c r="K113" s="45"/>
      <c r="L113" s="44"/>
      <c r="M113" s="45"/>
      <c r="N113" s="46" t="str">
        <f t="shared" si="15"/>
        <v/>
      </c>
      <c r="O113" s="84"/>
      <c r="P113" s="83" t="str">
        <f>IF($N113="","",IF(AND(SMALL($Q$9:$Q$508,ROUNDUP('別紙1　【集計】'!$E$5/2,0))=MAX($Q$9:$Q$508),ISNUMBER($N113),$Q113=MAX($Q$9:$Q$508)),"代表&amp;最大",IF($Q113=SMALL($Q$9:$Q$508,ROUNDUP('別紙1　【集計】'!$E$5/2,0)),"代表",IF($Q113=MAX($Q$9:$Q$508),"最大",""))))</f>
        <v/>
      </c>
      <c r="Q113" s="25" t="str">
        <f t="shared" si="16"/>
        <v/>
      </c>
      <c r="R113" s="26" t="str">
        <f t="shared" si="17"/>
        <v/>
      </c>
      <c r="S113" s="26" t="str">
        <f t="shared" si="18"/>
        <v/>
      </c>
      <c r="T113" s="26" t="str">
        <f t="shared" si="19"/>
        <v/>
      </c>
      <c r="U113" s="26" t="str">
        <f t="shared" si="20"/>
        <v/>
      </c>
      <c r="V113" s="26" t="str">
        <f t="shared" si="21"/>
        <v/>
      </c>
      <c r="W113" s="26" t="str">
        <f t="shared" si="22"/>
        <v/>
      </c>
      <c r="X113" s="26" t="str">
        <f t="shared" si="23"/>
        <v/>
      </c>
      <c r="Y113" s="26" t="str">
        <f t="shared" si="24"/>
        <v/>
      </c>
      <c r="Z113" s="26" t="str">
        <f t="shared" si="25"/>
        <v/>
      </c>
      <c r="AA113" s="26" t="str">
        <f t="shared" si="26"/>
        <v/>
      </c>
      <c r="AB113" s="26" t="str">
        <f t="shared" si="27"/>
        <v/>
      </c>
      <c r="AC113" s="5"/>
      <c r="AD113" s="5"/>
      <c r="AE113" s="14" t="str">
        <f>IF(OR('別紙1　【集計】'!$O$5="",$G113=""),"",IF($G113&lt;=基準値!M$2=TRUE,"○","×"))</f>
        <v/>
      </c>
      <c r="AF113" s="14" t="str">
        <f>IF(OR('別紙1　【集計】'!$O$5="",$H113=""),"",IF($H113&lt;=基準値!N$2=TRUE,"○","×"))</f>
        <v/>
      </c>
    </row>
    <row r="114" spans="2:32" ht="16.5" customHeight="1">
      <c r="B114" s="38">
        <v>106</v>
      </c>
      <c r="C114" s="39"/>
      <c r="D114" s="38"/>
      <c r="E114" s="38"/>
      <c r="F114" s="40"/>
      <c r="G114" s="41"/>
      <c r="H114" s="42"/>
      <c r="I114" s="43" t="str">
        <f t="shared" si="14"/>
        <v/>
      </c>
      <c r="J114" s="44"/>
      <c r="K114" s="45"/>
      <c r="L114" s="44"/>
      <c r="M114" s="45"/>
      <c r="N114" s="46" t="str">
        <f t="shared" si="15"/>
        <v/>
      </c>
      <c r="O114" s="84"/>
      <c r="P114" s="83" t="str">
        <f>IF($N114="","",IF(AND(SMALL($Q$9:$Q$508,ROUNDUP('別紙1　【集計】'!$E$5/2,0))=MAX($Q$9:$Q$508),ISNUMBER($N114),$Q114=MAX($Q$9:$Q$508)),"代表&amp;最大",IF($Q114=SMALL($Q$9:$Q$508,ROUNDUP('別紙1　【集計】'!$E$5/2,0)),"代表",IF($Q114=MAX($Q$9:$Q$508),"最大",""))))</f>
        <v/>
      </c>
      <c r="Q114" s="25" t="str">
        <f t="shared" si="16"/>
        <v/>
      </c>
      <c r="R114" s="26" t="str">
        <f t="shared" si="17"/>
        <v/>
      </c>
      <c r="S114" s="26" t="str">
        <f t="shared" si="18"/>
        <v/>
      </c>
      <c r="T114" s="26" t="str">
        <f t="shared" si="19"/>
        <v/>
      </c>
      <c r="U114" s="26" t="str">
        <f t="shared" si="20"/>
        <v/>
      </c>
      <c r="V114" s="26" t="str">
        <f t="shared" si="21"/>
        <v/>
      </c>
      <c r="W114" s="26" t="str">
        <f t="shared" si="22"/>
        <v/>
      </c>
      <c r="X114" s="26" t="str">
        <f t="shared" si="23"/>
        <v/>
      </c>
      <c r="Y114" s="26" t="str">
        <f t="shared" si="24"/>
        <v/>
      </c>
      <c r="Z114" s="26" t="str">
        <f t="shared" si="25"/>
        <v/>
      </c>
      <c r="AA114" s="26" t="str">
        <f t="shared" si="26"/>
        <v/>
      </c>
      <c r="AB114" s="26" t="str">
        <f t="shared" si="27"/>
        <v/>
      </c>
      <c r="AC114" s="5"/>
      <c r="AD114" s="5"/>
      <c r="AE114" s="14" t="str">
        <f>IF(OR('別紙1　【集計】'!$O$5="",$G114=""),"",IF($G114&lt;=基準値!M$2=TRUE,"○","×"))</f>
        <v/>
      </c>
      <c r="AF114" s="14" t="str">
        <f>IF(OR('別紙1　【集計】'!$O$5="",$H114=""),"",IF($H114&lt;=基準値!N$2=TRUE,"○","×"))</f>
        <v/>
      </c>
    </row>
    <row r="115" spans="2:32" ht="16.5" customHeight="1">
      <c r="B115" s="47">
        <v>107</v>
      </c>
      <c r="C115" s="39"/>
      <c r="D115" s="38"/>
      <c r="E115" s="38"/>
      <c r="F115" s="40"/>
      <c r="G115" s="41"/>
      <c r="H115" s="42"/>
      <c r="I115" s="43" t="str">
        <f t="shared" si="14"/>
        <v/>
      </c>
      <c r="J115" s="44"/>
      <c r="K115" s="45"/>
      <c r="L115" s="44"/>
      <c r="M115" s="45"/>
      <c r="N115" s="46" t="str">
        <f t="shared" si="15"/>
        <v/>
      </c>
      <c r="O115" s="84"/>
      <c r="P115" s="83" t="str">
        <f>IF($N115="","",IF(AND(SMALL($Q$9:$Q$508,ROUNDUP('別紙1　【集計】'!$E$5/2,0))=MAX($Q$9:$Q$508),ISNUMBER($N115),$Q115=MAX($Q$9:$Q$508)),"代表&amp;最大",IF($Q115=SMALL($Q$9:$Q$508,ROUNDUP('別紙1　【集計】'!$E$5/2,0)),"代表",IF($Q115=MAX($Q$9:$Q$508),"最大",""))))</f>
        <v/>
      </c>
      <c r="Q115" s="25" t="str">
        <f t="shared" si="16"/>
        <v/>
      </c>
      <c r="R115" s="26" t="str">
        <f t="shared" si="17"/>
        <v/>
      </c>
      <c r="S115" s="26" t="str">
        <f t="shared" si="18"/>
        <v/>
      </c>
      <c r="T115" s="26" t="str">
        <f t="shared" si="19"/>
        <v/>
      </c>
      <c r="U115" s="26" t="str">
        <f t="shared" si="20"/>
        <v/>
      </c>
      <c r="V115" s="26" t="str">
        <f t="shared" si="21"/>
        <v/>
      </c>
      <c r="W115" s="26" t="str">
        <f t="shared" si="22"/>
        <v/>
      </c>
      <c r="X115" s="26" t="str">
        <f t="shared" si="23"/>
        <v/>
      </c>
      <c r="Y115" s="26" t="str">
        <f t="shared" si="24"/>
        <v/>
      </c>
      <c r="Z115" s="26" t="str">
        <f t="shared" si="25"/>
        <v/>
      </c>
      <c r="AA115" s="26" t="str">
        <f t="shared" si="26"/>
        <v/>
      </c>
      <c r="AB115" s="26" t="str">
        <f t="shared" si="27"/>
        <v/>
      </c>
      <c r="AC115" s="5"/>
      <c r="AD115" s="5"/>
      <c r="AE115" s="14" t="str">
        <f>IF(OR('別紙1　【集計】'!$O$5="",$G115=""),"",IF($G115&lt;=基準値!M$2=TRUE,"○","×"))</f>
        <v/>
      </c>
      <c r="AF115" s="14" t="str">
        <f>IF(OR('別紙1　【集計】'!$O$5="",$H115=""),"",IF($H115&lt;=基準値!N$2=TRUE,"○","×"))</f>
        <v/>
      </c>
    </row>
    <row r="116" spans="2:32" ht="16.5" customHeight="1">
      <c r="B116" s="38">
        <v>108</v>
      </c>
      <c r="C116" s="39"/>
      <c r="D116" s="38"/>
      <c r="E116" s="38"/>
      <c r="F116" s="40"/>
      <c r="G116" s="41"/>
      <c r="H116" s="42"/>
      <c r="I116" s="43" t="str">
        <f t="shared" si="14"/>
        <v/>
      </c>
      <c r="J116" s="44"/>
      <c r="K116" s="45"/>
      <c r="L116" s="44"/>
      <c r="M116" s="45"/>
      <c r="N116" s="46" t="str">
        <f t="shared" si="15"/>
        <v/>
      </c>
      <c r="O116" s="84"/>
      <c r="P116" s="83" t="str">
        <f>IF($N116="","",IF(AND(SMALL($Q$9:$Q$508,ROUNDUP('別紙1　【集計】'!$E$5/2,0))=MAX($Q$9:$Q$508),ISNUMBER($N116),$Q116=MAX($Q$9:$Q$508)),"代表&amp;最大",IF($Q116=SMALL($Q$9:$Q$508,ROUNDUP('別紙1　【集計】'!$E$5/2,0)),"代表",IF($Q116=MAX($Q$9:$Q$508),"最大",""))))</f>
        <v/>
      </c>
      <c r="Q116" s="25" t="str">
        <f t="shared" si="16"/>
        <v/>
      </c>
      <c r="R116" s="26" t="str">
        <f t="shared" si="17"/>
        <v/>
      </c>
      <c r="S116" s="26" t="str">
        <f t="shared" si="18"/>
        <v/>
      </c>
      <c r="T116" s="26" t="str">
        <f t="shared" si="19"/>
        <v/>
      </c>
      <c r="U116" s="26" t="str">
        <f t="shared" si="20"/>
        <v/>
      </c>
      <c r="V116" s="26" t="str">
        <f t="shared" si="21"/>
        <v/>
      </c>
      <c r="W116" s="26" t="str">
        <f t="shared" si="22"/>
        <v/>
      </c>
      <c r="X116" s="26" t="str">
        <f t="shared" si="23"/>
        <v/>
      </c>
      <c r="Y116" s="26" t="str">
        <f t="shared" si="24"/>
        <v/>
      </c>
      <c r="Z116" s="26" t="str">
        <f t="shared" si="25"/>
        <v/>
      </c>
      <c r="AA116" s="26" t="str">
        <f t="shared" si="26"/>
        <v/>
      </c>
      <c r="AB116" s="26" t="str">
        <f t="shared" si="27"/>
        <v/>
      </c>
      <c r="AC116" s="5"/>
      <c r="AD116" s="5"/>
      <c r="AE116" s="14" t="str">
        <f>IF(OR('別紙1　【集計】'!$O$5="",$G116=""),"",IF($G116&lt;=基準値!M$2=TRUE,"○","×"))</f>
        <v/>
      </c>
      <c r="AF116" s="14" t="str">
        <f>IF(OR('別紙1　【集計】'!$O$5="",$H116=""),"",IF($H116&lt;=基準値!N$2=TRUE,"○","×"))</f>
        <v/>
      </c>
    </row>
    <row r="117" spans="2:32" ht="16.5" customHeight="1">
      <c r="B117" s="47">
        <v>109</v>
      </c>
      <c r="C117" s="39"/>
      <c r="D117" s="38"/>
      <c r="E117" s="38"/>
      <c r="F117" s="40"/>
      <c r="G117" s="41"/>
      <c r="H117" s="42"/>
      <c r="I117" s="43" t="str">
        <f t="shared" si="14"/>
        <v/>
      </c>
      <c r="J117" s="44"/>
      <c r="K117" s="45"/>
      <c r="L117" s="44"/>
      <c r="M117" s="45"/>
      <c r="N117" s="46" t="str">
        <f t="shared" si="15"/>
        <v/>
      </c>
      <c r="O117" s="84"/>
      <c r="P117" s="83" t="str">
        <f>IF($N117="","",IF(AND(SMALL($Q$9:$Q$508,ROUNDUP('別紙1　【集計】'!$E$5/2,0))=MAX($Q$9:$Q$508),ISNUMBER($N117),$Q117=MAX($Q$9:$Q$508)),"代表&amp;最大",IF($Q117=SMALL($Q$9:$Q$508,ROUNDUP('別紙1　【集計】'!$E$5/2,0)),"代表",IF($Q117=MAX($Q$9:$Q$508),"最大",""))))</f>
        <v/>
      </c>
      <c r="Q117" s="25" t="str">
        <f t="shared" si="16"/>
        <v/>
      </c>
      <c r="R117" s="26" t="str">
        <f t="shared" si="17"/>
        <v/>
      </c>
      <c r="S117" s="26" t="str">
        <f t="shared" si="18"/>
        <v/>
      </c>
      <c r="T117" s="26" t="str">
        <f t="shared" si="19"/>
        <v/>
      </c>
      <c r="U117" s="26" t="str">
        <f t="shared" si="20"/>
        <v/>
      </c>
      <c r="V117" s="26" t="str">
        <f t="shared" si="21"/>
        <v/>
      </c>
      <c r="W117" s="26" t="str">
        <f t="shared" si="22"/>
        <v/>
      </c>
      <c r="X117" s="26" t="str">
        <f t="shared" si="23"/>
        <v/>
      </c>
      <c r="Y117" s="26" t="str">
        <f t="shared" si="24"/>
        <v/>
      </c>
      <c r="Z117" s="26" t="str">
        <f t="shared" si="25"/>
        <v/>
      </c>
      <c r="AA117" s="26" t="str">
        <f t="shared" si="26"/>
        <v/>
      </c>
      <c r="AB117" s="26" t="str">
        <f t="shared" si="27"/>
        <v/>
      </c>
      <c r="AC117" s="5"/>
      <c r="AD117" s="5"/>
      <c r="AE117" s="14" t="str">
        <f>IF(OR('別紙1　【集計】'!$O$5="",$G117=""),"",IF($G117&lt;=基準値!M$2=TRUE,"○","×"))</f>
        <v/>
      </c>
      <c r="AF117" s="14" t="str">
        <f>IF(OR('別紙1　【集計】'!$O$5="",$H117=""),"",IF($H117&lt;=基準値!N$2=TRUE,"○","×"))</f>
        <v/>
      </c>
    </row>
    <row r="118" spans="2:32" ht="16.5" customHeight="1">
      <c r="B118" s="38">
        <v>110</v>
      </c>
      <c r="C118" s="39"/>
      <c r="D118" s="38"/>
      <c r="E118" s="38"/>
      <c r="F118" s="40"/>
      <c r="G118" s="41"/>
      <c r="H118" s="42"/>
      <c r="I118" s="43" t="str">
        <f t="shared" si="14"/>
        <v/>
      </c>
      <c r="J118" s="44"/>
      <c r="K118" s="45"/>
      <c r="L118" s="44"/>
      <c r="M118" s="45"/>
      <c r="N118" s="46" t="str">
        <f t="shared" si="15"/>
        <v/>
      </c>
      <c r="O118" s="84"/>
      <c r="P118" s="83" t="str">
        <f>IF($N118="","",IF(AND(SMALL($Q$9:$Q$508,ROUNDUP('別紙1　【集計】'!$E$5/2,0))=MAX($Q$9:$Q$508),ISNUMBER($N118),$Q118=MAX($Q$9:$Q$508)),"代表&amp;最大",IF($Q118=SMALL($Q$9:$Q$508,ROUNDUP('別紙1　【集計】'!$E$5/2,0)),"代表",IF($Q118=MAX($Q$9:$Q$508),"最大",""))))</f>
        <v/>
      </c>
      <c r="Q118" s="25" t="str">
        <f t="shared" si="16"/>
        <v/>
      </c>
      <c r="R118" s="26" t="str">
        <f t="shared" si="17"/>
        <v/>
      </c>
      <c r="S118" s="26" t="str">
        <f t="shared" si="18"/>
        <v/>
      </c>
      <c r="T118" s="26" t="str">
        <f t="shared" si="19"/>
        <v/>
      </c>
      <c r="U118" s="26" t="str">
        <f t="shared" si="20"/>
        <v/>
      </c>
      <c r="V118" s="26" t="str">
        <f t="shared" si="21"/>
        <v/>
      </c>
      <c r="W118" s="26" t="str">
        <f t="shared" si="22"/>
        <v/>
      </c>
      <c r="X118" s="26" t="str">
        <f t="shared" si="23"/>
        <v/>
      </c>
      <c r="Y118" s="26" t="str">
        <f t="shared" si="24"/>
        <v/>
      </c>
      <c r="Z118" s="26" t="str">
        <f t="shared" si="25"/>
        <v/>
      </c>
      <c r="AA118" s="26" t="str">
        <f t="shared" si="26"/>
        <v/>
      </c>
      <c r="AB118" s="26" t="str">
        <f t="shared" si="27"/>
        <v/>
      </c>
      <c r="AC118" s="5"/>
      <c r="AD118" s="5"/>
      <c r="AE118" s="14" t="str">
        <f>IF(OR('別紙1　【集計】'!$O$5="",$G118=""),"",IF($G118&lt;=基準値!M$2=TRUE,"○","×"))</f>
        <v/>
      </c>
      <c r="AF118" s="14" t="str">
        <f>IF(OR('別紙1　【集計】'!$O$5="",$H118=""),"",IF($H118&lt;=基準値!N$2=TRUE,"○","×"))</f>
        <v/>
      </c>
    </row>
    <row r="119" spans="2:32" ht="16.5" customHeight="1">
      <c r="B119" s="47">
        <v>111</v>
      </c>
      <c r="C119" s="39"/>
      <c r="D119" s="38"/>
      <c r="E119" s="38"/>
      <c r="F119" s="40"/>
      <c r="G119" s="41"/>
      <c r="H119" s="42"/>
      <c r="I119" s="43" t="str">
        <f t="shared" si="14"/>
        <v/>
      </c>
      <c r="J119" s="44"/>
      <c r="K119" s="45"/>
      <c r="L119" s="44"/>
      <c r="M119" s="45"/>
      <c r="N119" s="46" t="str">
        <f t="shared" si="15"/>
        <v/>
      </c>
      <c r="O119" s="84"/>
      <c r="P119" s="83" t="str">
        <f>IF($N119="","",IF(AND(SMALL($Q$9:$Q$508,ROUNDUP('別紙1　【集計】'!$E$5/2,0))=MAX($Q$9:$Q$508),ISNUMBER($N119),$Q119=MAX($Q$9:$Q$508)),"代表&amp;最大",IF($Q119=SMALL($Q$9:$Q$508,ROUNDUP('別紙1　【集計】'!$E$5/2,0)),"代表",IF($Q119=MAX($Q$9:$Q$508),"最大",""))))</f>
        <v/>
      </c>
      <c r="Q119" s="25" t="str">
        <f t="shared" si="16"/>
        <v/>
      </c>
      <c r="R119" s="26" t="str">
        <f t="shared" si="17"/>
        <v/>
      </c>
      <c r="S119" s="26" t="str">
        <f t="shared" si="18"/>
        <v/>
      </c>
      <c r="T119" s="26" t="str">
        <f t="shared" si="19"/>
        <v/>
      </c>
      <c r="U119" s="26" t="str">
        <f t="shared" si="20"/>
        <v/>
      </c>
      <c r="V119" s="26" t="str">
        <f t="shared" si="21"/>
        <v/>
      </c>
      <c r="W119" s="26" t="str">
        <f t="shared" si="22"/>
        <v/>
      </c>
      <c r="X119" s="26" t="str">
        <f t="shared" si="23"/>
        <v/>
      </c>
      <c r="Y119" s="26" t="str">
        <f t="shared" si="24"/>
        <v/>
      </c>
      <c r="Z119" s="26" t="str">
        <f t="shared" si="25"/>
        <v/>
      </c>
      <c r="AA119" s="26" t="str">
        <f t="shared" si="26"/>
        <v/>
      </c>
      <c r="AB119" s="26" t="str">
        <f t="shared" si="27"/>
        <v/>
      </c>
      <c r="AC119" s="5"/>
      <c r="AD119" s="5"/>
      <c r="AE119" s="14" t="str">
        <f>IF(OR('別紙1　【集計】'!$O$5="",$G119=""),"",IF($G119&lt;=基準値!M$2=TRUE,"○","×"))</f>
        <v/>
      </c>
      <c r="AF119" s="14" t="str">
        <f>IF(OR('別紙1　【集計】'!$O$5="",$H119=""),"",IF($H119&lt;=基準値!N$2=TRUE,"○","×"))</f>
        <v/>
      </c>
    </row>
    <row r="120" spans="2:32" ht="16.5" customHeight="1">
      <c r="B120" s="38">
        <v>112</v>
      </c>
      <c r="C120" s="39"/>
      <c r="D120" s="38"/>
      <c r="E120" s="38"/>
      <c r="F120" s="40"/>
      <c r="G120" s="41"/>
      <c r="H120" s="42"/>
      <c r="I120" s="43" t="str">
        <f t="shared" si="14"/>
        <v/>
      </c>
      <c r="J120" s="44"/>
      <c r="K120" s="45"/>
      <c r="L120" s="44"/>
      <c r="M120" s="45"/>
      <c r="N120" s="46" t="str">
        <f t="shared" si="15"/>
        <v/>
      </c>
      <c r="O120" s="84"/>
      <c r="P120" s="83" t="str">
        <f>IF($N120="","",IF(AND(SMALL($Q$9:$Q$508,ROUNDUP('別紙1　【集計】'!$E$5/2,0))=MAX($Q$9:$Q$508),ISNUMBER($N120),$Q120=MAX($Q$9:$Q$508)),"代表&amp;最大",IF($Q120=SMALL($Q$9:$Q$508,ROUNDUP('別紙1　【集計】'!$E$5/2,0)),"代表",IF($Q120=MAX($Q$9:$Q$508),"最大",""))))</f>
        <v/>
      </c>
      <c r="Q120" s="25" t="str">
        <f t="shared" si="16"/>
        <v/>
      </c>
      <c r="R120" s="26" t="str">
        <f t="shared" si="17"/>
        <v/>
      </c>
      <c r="S120" s="26" t="str">
        <f t="shared" si="18"/>
        <v/>
      </c>
      <c r="T120" s="26" t="str">
        <f t="shared" si="19"/>
        <v/>
      </c>
      <c r="U120" s="26" t="str">
        <f t="shared" si="20"/>
        <v/>
      </c>
      <c r="V120" s="26" t="str">
        <f t="shared" si="21"/>
        <v/>
      </c>
      <c r="W120" s="26" t="str">
        <f t="shared" si="22"/>
        <v/>
      </c>
      <c r="X120" s="26" t="str">
        <f t="shared" si="23"/>
        <v/>
      </c>
      <c r="Y120" s="26" t="str">
        <f t="shared" si="24"/>
        <v/>
      </c>
      <c r="Z120" s="26" t="str">
        <f t="shared" si="25"/>
        <v/>
      </c>
      <c r="AA120" s="26" t="str">
        <f t="shared" si="26"/>
        <v/>
      </c>
      <c r="AB120" s="26" t="str">
        <f t="shared" si="27"/>
        <v/>
      </c>
      <c r="AC120" s="5"/>
      <c r="AD120" s="5"/>
      <c r="AE120" s="14" t="str">
        <f>IF(OR('別紙1　【集計】'!$O$5="",$G120=""),"",IF($G120&lt;=基準値!M$2=TRUE,"○","×"))</f>
        <v/>
      </c>
      <c r="AF120" s="14" t="str">
        <f>IF(OR('別紙1　【集計】'!$O$5="",$H120=""),"",IF($H120&lt;=基準値!N$2=TRUE,"○","×"))</f>
        <v/>
      </c>
    </row>
    <row r="121" spans="2:32" ht="16.5" customHeight="1">
      <c r="B121" s="47">
        <v>113</v>
      </c>
      <c r="C121" s="39"/>
      <c r="D121" s="38"/>
      <c r="E121" s="38"/>
      <c r="F121" s="40"/>
      <c r="G121" s="41"/>
      <c r="H121" s="42"/>
      <c r="I121" s="43" t="str">
        <f t="shared" si="14"/>
        <v/>
      </c>
      <c r="J121" s="44"/>
      <c r="K121" s="45"/>
      <c r="L121" s="44"/>
      <c r="M121" s="45"/>
      <c r="N121" s="46" t="str">
        <f t="shared" si="15"/>
        <v/>
      </c>
      <c r="O121" s="84"/>
      <c r="P121" s="83" t="str">
        <f>IF($N121="","",IF(AND(SMALL($Q$9:$Q$508,ROUNDUP('別紙1　【集計】'!$E$5/2,0))=MAX($Q$9:$Q$508),ISNUMBER($N121),$Q121=MAX($Q$9:$Q$508)),"代表&amp;最大",IF($Q121=SMALL($Q$9:$Q$508,ROUNDUP('別紙1　【集計】'!$E$5/2,0)),"代表",IF($Q121=MAX($Q$9:$Q$508),"最大",""))))</f>
        <v/>
      </c>
      <c r="Q121" s="25" t="str">
        <f t="shared" si="16"/>
        <v/>
      </c>
      <c r="R121" s="26" t="str">
        <f t="shared" si="17"/>
        <v/>
      </c>
      <c r="S121" s="26" t="str">
        <f t="shared" si="18"/>
        <v/>
      </c>
      <c r="T121" s="26" t="str">
        <f t="shared" si="19"/>
        <v/>
      </c>
      <c r="U121" s="26" t="str">
        <f t="shared" si="20"/>
        <v/>
      </c>
      <c r="V121" s="26" t="str">
        <f t="shared" si="21"/>
        <v/>
      </c>
      <c r="W121" s="26" t="str">
        <f t="shared" si="22"/>
        <v/>
      </c>
      <c r="X121" s="26" t="str">
        <f t="shared" si="23"/>
        <v/>
      </c>
      <c r="Y121" s="26" t="str">
        <f t="shared" si="24"/>
        <v/>
      </c>
      <c r="Z121" s="26" t="str">
        <f t="shared" si="25"/>
        <v/>
      </c>
      <c r="AA121" s="26" t="str">
        <f t="shared" si="26"/>
        <v/>
      </c>
      <c r="AB121" s="26" t="str">
        <f t="shared" si="27"/>
        <v/>
      </c>
      <c r="AC121" s="5"/>
      <c r="AD121" s="5"/>
      <c r="AE121" s="14" t="str">
        <f>IF(OR('別紙1　【集計】'!$O$5="",$G121=""),"",IF($G121&lt;=基準値!M$2=TRUE,"○","×"))</f>
        <v/>
      </c>
      <c r="AF121" s="14" t="str">
        <f>IF(OR('別紙1　【集計】'!$O$5="",$H121=""),"",IF($H121&lt;=基準値!N$2=TRUE,"○","×"))</f>
        <v/>
      </c>
    </row>
    <row r="122" spans="2:32" ht="16.5" customHeight="1">
      <c r="B122" s="38">
        <v>114</v>
      </c>
      <c r="C122" s="39"/>
      <c r="D122" s="38"/>
      <c r="E122" s="38"/>
      <c r="F122" s="40"/>
      <c r="G122" s="41"/>
      <c r="H122" s="42"/>
      <c r="I122" s="43" t="str">
        <f t="shared" si="14"/>
        <v/>
      </c>
      <c r="J122" s="44"/>
      <c r="K122" s="45"/>
      <c r="L122" s="44"/>
      <c r="M122" s="45"/>
      <c r="N122" s="46" t="str">
        <f t="shared" si="15"/>
        <v/>
      </c>
      <c r="O122" s="84"/>
      <c r="P122" s="83" t="str">
        <f>IF($N122="","",IF(AND(SMALL($Q$9:$Q$508,ROUNDUP('別紙1　【集計】'!$E$5/2,0))=MAX($Q$9:$Q$508),ISNUMBER($N122),$Q122=MAX($Q$9:$Q$508)),"代表&amp;最大",IF($Q122=SMALL($Q$9:$Q$508,ROUNDUP('別紙1　【集計】'!$E$5/2,0)),"代表",IF($Q122=MAX($Q$9:$Q$508),"最大",""))))</f>
        <v/>
      </c>
      <c r="Q122" s="25" t="str">
        <f t="shared" si="16"/>
        <v/>
      </c>
      <c r="R122" s="26" t="str">
        <f t="shared" si="17"/>
        <v/>
      </c>
      <c r="S122" s="26" t="str">
        <f t="shared" si="18"/>
        <v/>
      </c>
      <c r="T122" s="26" t="str">
        <f t="shared" si="19"/>
        <v/>
      </c>
      <c r="U122" s="26" t="str">
        <f t="shared" si="20"/>
        <v/>
      </c>
      <c r="V122" s="26" t="str">
        <f t="shared" si="21"/>
        <v/>
      </c>
      <c r="W122" s="26" t="str">
        <f t="shared" si="22"/>
        <v/>
      </c>
      <c r="X122" s="26" t="str">
        <f t="shared" si="23"/>
        <v/>
      </c>
      <c r="Y122" s="26" t="str">
        <f t="shared" si="24"/>
        <v/>
      </c>
      <c r="Z122" s="26" t="str">
        <f t="shared" si="25"/>
        <v/>
      </c>
      <c r="AA122" s="26" t="str">
        <f t="shared" si="26"/>
        <v/>
      </c>
      <c r="AB122" s="26" t="str">
        <f t="shared" si="27"/>
        <v/>
      </c>
      <c r="AC122" s="5"/>
      <c r="AD122" s="5"/>
      <c r="AE122" s="14" t="str">
        <f>IF(OR('別紙1　【集計】'!$O$5="",$G122=""),"",IF($G122&lt;=基準値!M$2=TRUE,"○","×"))</f>
        <v/>
      </c>
      <c r="AF122" s="14" t="str">
        <f>IF(OR('別紙1　【集計】'!$O$5="",$H122=""),"",IF($H122&lt;=基準値!N$2=TRUE,"○","×"))</f>
        <v/>
      </c>
    </row>
    <row r="123" spans="2:32" ht="16.5" customHeight="1">
      <c r="B123" s="47">
        <v>115</v>
      </c>
      <c r="C123" s="39"/>
      <c r="D123" s="38"/>
      <c r="E123" s="38"/>
      <c r="F123" s="40"/>
      <c r="G123" s="41"/>
      <c r="H123" s="42"/>
      <c r="I123" s="43" t="str">
        <f t="shared" si="14"/>
        <v/>
      </c>
      <c r="J123" s="44"/>
      <c r="K123" s="45"/>
      <c r="L123" s="44"/>
      <c r="M123" s="45"/>
      <c r="N123" s="46" t="str">
        <f t="shared" si="15"/>
        <v/>
      </c>
      <c r="O123" s="84"/>
      <c r="P123" s="83" t="str">
        <f>IF($N123="","",IF(AND(SMALL($Q$9:$Q$508,ROUNDUP('別紙1　【集計】'!$E$5/2,0))=MAX($Q$9:$Q$508),ISNUMBER($N123),$Q123=MAX($Q$9:$Q$508)),"代表&amp;最大",IF($Q123=SMALL($Q$9:$Q$508,ROUNDUP('別紙1　【集計】'!$E$5/2,0)),"代表",IF($Q123=MAX($Q$9:$Q$508),"最大",""))))</f>
        <v/>
      </c>
      <c r="Q123" s="25" t="str">
        <f t="shared" si="16"/>
        <v/>
      </c>
      <c r="R123" s="26" t="str">
        <f t="shared" si="17"/>
        <v/>
      </c>
      <c r="S123" s="26" t="str">
        <f t="shared" si="18"/>
        <v/>
      </c>
      <c r="T123" s="26" t="str">
        <f t="shared" si="19"/>
        <v/>
      </c>
      <c r="U123" s="26" t="str">
        <f t="shared" si="20"/>
        <v/>
      </c>
      <c r="V123" s="26" t="str">
        <f t="shared" si="21"/>
        <v/>
      </c>
      <c r="W123" s="26" t="str">
        <f t="shared" si="22"/>
        <v/>
      </c>
      <c r="X123" s="26" t="str">
        <f t="shared" si="23"/>
        <v/>
      </c>
      <c r="Y123" s="26" t="str">
        <f t="shared" si="24"/>
        <v/>
      </c>
      <c r="Z123" s="26" t="str">
        <f t="shared" si="25"/>
        <v/>
      </c>
      <c r="AA123" s="26" t="str">
        <f t="shared" si="26"/>
        <v/>
      </c>
      <c r="AB123" s="26" t="str">
        <f t="shared" si="27"/>
        <v/>
      </c>
      <c r="AC123" s="5"/>
      <c r="AD123" s="5"/>
      <c r="AE123" s="14" t="str">
        <f>IF(OR('別紙1　【集計】'!$O$5="",$G123=""),"",IF($G123&lt;=基準値!M$2=TRUE,"○","×"))</f>
        <v/>
      </c>
      <c r="AF123" s="14" t="str">
        <f>IF(OR('別紙1　【集計】'!$O$5="",$H123=""),"",IF($H123&lt;=基準値!N$2=TRUE,"○","×"))</f>
        <v/>
      </c>
    </row>
    <row r="124" spans="2:32" ht="16.5" customHeight="1">
      <c r="B124" s="38">
        <v>116</v>
      </c>
      <c r="C124" s="39"/>
      <c r="D124" s="38"/>
      <c r="E124" s="38"/>
      <c r="F124" s="40"/>
      <c r="G124" s="41"/>
      <c r="H124" s="42"/>
      <c r="I124" s="43" t="str">
        <f t="shared" si="14"/>
        <v/>
      </c>
      <c r="J124" s="44"/>
      <c r="K124" s="45"/>
      <c r="L124" s="44"/>
      <c r="M124" s="45"/>
      <c r="N124" s="46" t="str">
        <f t="shared" si="15"/>
        <v/>
      </c>
      <c r="O124" s="84"/>
      <c r="P124" s="83" t="str">
        <f>IF($N124="","",IF(AND(SMALL($Q$9:$Q$508,ROUNDUP('別紙1　【集計】'!$E$5/2,0))=MAX($Q$9:$Q$508),ISNUMBER($N124),$Q124=MAX($Q$9:$Q$508)),"代表&amp;最大",IF($Q124=SMALL($Q$9:$Q$508,ROUNDUP('別紙1　【集計】'!$E$5/2,0)),"代表",IF($Q124=MAX($Q$9:$Q$508),"最大",""))))</f>
        <v/>
      </c>
      <c r="Q124" s="25" t="str">
        <f t="shared" si="16"/>
        <v/>
      </c>
      <c r="R124" s="26" t="str">
        <f t="shared" si="17"/>
        <v/>
      </c>
      <c r="S124" s="26" t="str">
        <f t="shared" si="18"/>
        <v/>
      </c>
      <c r="T124" s="26" t="str">
        <f t="shared" si="19"/>
        <v/>
      </c>
      <c r="U124" s="26" t="str">
        <f t="shared" si="20"/>
        <v/>
      </c>
      <c r="V124" s="26" t="str">
        <f t="shared" si="21"/>
        <v/>
      </c>
      <c r="W124" s="26" t="str">
        <f t="shared" si="22"/>
        <v/>
      </c>
      <c r="X124" s="26" t="str">
        <f t="shared" si="23"/>
        <v/>
      </c>
      <c r="Y124" s="26" t="str">
        <f t="shared" si="24"/>
        <v/>
      </c>
      <c r="Z124" s="26" t="str">
        <f t="shared" si="25"/>
        <v/>
      </c>
      <c r="AA124" s="26" t="str">
        <f t="shared" si="26"/>
        <v/>
      </c>
      <c r="AB124" s="26" t="str">
        <f t="shared" si="27"/>
        <v/>
      </c>
      <c r="AC124" s="5"/>
      <c r="AD124" s="5"/>
      <c r="AE124" s="14" t="str">
        <f>IF(OR('別紙1　【集計】'!$O$5="",$G124=""),"",IF($G124&lt;=基準値!M$2=TRUE,"○","×"))</f>
        <v/>
      </c>
      <c r="AF124" s="14" t="str">
        <f>IF(OR('別紙1　【集計】'!$O$5="",$H124=""),"",IF($H124&lt;=基準値!N$2=TRUE,"○","×"))</f>
        <v/>
      </c>
    </row>
    <row r="125" spans="2:32" ht="16.5" customHeight="1">
      <c r="B125" s="47">
        <v>117</v>
      </c>
      <c r="C125" s="39"/>
      <c r="D125" s="38"/>
      <c r="E125" s="38"/>
      <c r="F125" s="40"/>
      <c r="G125" s="41"/>
      <c r="H125" s="42"/>
      <c r="I125" s="43" t="str">
        <f t="shared" si="14"/>
        <v/>
      </c>
      <c r="J125" s="44"/>
      <c r="K125" s="45"/>
      <c r="L125" s="44"/>
      <c r="M125" s="45"/>
      <c r="N125" s="46" t="str">
        <f t="shared" si="15"/>
        <v/>
      </c>
      <c r="O125" s="84"/>
      <c r="P125" s="83" t="str">
        <f>IF($N125="","",IF(AND(SMALL($Q$9:$Q$508,ROUNDUP('別紙1　【集計】'!$E$5/2,0))=MAX($Q$9:$Q$508),ISNUMBER($N125),$Q125=MAX($Q$9:$Q$508)),"代表&amp;最大",IF($Q125=SMALL($Q$9:$Q$508,ROUNDUP('別紙1　【集計】'!$E$5/2,0)),"代表",IF($Q125=MAX($Q$9:$Q$508),"最大",""))))</f>
        <v/>
      </c>
      <c r="Q125" s="25" t="str">
        <f t="shared" si="16"/>
        <v/>
      </c>
      <c r="R125" s="26" t="str">
        <f t="shared" si="17"/>
        <v/>
      </c>
      <c r="S125" s="26" t="str">
        <f t="shared" si="18"/>
        <v/>
      </c>
      <c r="T125" s="26" t="str">
        <f t="shared" si="19"/>
        <v/>
      </c>
      <c r="U125" s="26" t="str">
        <f t="shared" si="20"/>
        <v/>
      </c>
      <c r="V125" s="26" t="str">
        <f t="shared" si="21"/>
        <v/>
      </c>
      <c r="W125" s="26" t="str">
        <f t="shared" si="22"/>
        <v/>
      </c>
      <c r="X125" s="26" t="str">
        <f t="shared" si="23"/>
        <v/>
      </c>
      <c r="Y125" s="26" t="str">
        <f t="shared" si="24"/>
        <v/>
      </c>
      <c r="Z125" s="26" t="str">
        <f t="shared" si="25"/>
        <v/>
      </c>
      <c r="AA125" s="26" t="str">
        <f t="shared" si="26"/>
        <v/>
      </c>
      <c r="AB125" s="26" t="str">
        <f t="shared" si="27"/>
        <v/>
      </c>
      <c r="AC125" s="5"/>
      <c r="AD125" s="5"/>
      <c r="AE125" s="14" t="str">
        <f>IF(OR('別紙1　【集計】'!$O$5="",$G125=""),"",IF($G125&lt;=基準値!M$2=TRUE,"○","×"))</f>
        <v/>
      </c>
      <c r="AF125" s="14" t="str">
        <f>IF(OR('別紙1　【集計】'!$O$5="",$H125=""),"",IF($H125&lt;=基準値!N$2=TRUE,"○","×"))</f>
        <v/>
      </c>
    </row>
    <row r="126" spans="2:32" ht="16.5" customHeight="1">
      <c r="B126" s="38">
        <v>118</v>
      </c>
      <c r="C126" s="39"/>
      <c r="D126" s="38"/>
      <c r="E126" s="38"/>
      <c r="F126" s="40"/>
      <c r="G126" s="41"/>
      <c r="H126" s="42"/>
      <c r="I126" s="43" t="str">
        <f t="shared" si="14"/>
        <v/>
      </c>
      <c r="J126" s="44"/>
      <c r="K126" s="45"/>
      <c r="L126" s="44"/>
      <c r="M126" s="45"/>
      <c r="N126" s="46" t="str">
        <f t="shared" si="15"/>
        <v/>
      </c>
      <c r="O126" s="84"/>
      <c r="P126" s="83" t="str">
        <f>IF($N126="","",IF(AND(SMALL($Q$9:$Q$508,ROUNDUP('別紙1　【集計】'!$E$5/2,0))=MAX($Q$9:$Q$508),ISNUMBER($N126),$Q126=MAX($Q$9:$Q$508)),"代表&amp;最大",IF($Q126=SMALL($Q$9:$Q$508,ROUNDUP('別紙1　【集計】'!$E$5/2,0)),"代表",IF($Q126=MAX($Q$9:$Q$508),"最大",""))))</f>
        <v/>
      </c>
      <c r="Q126" s="25" t="str">
        <f t="shared" si="16"/>
        <v/>
      </c>
      <c r="R126" s="26" t="str">
        <f t="shared" si="17"/>
        <v/>
      </c>
      <c r="S126" s="26" t="str">
        <f t="shared" si="18"/>
        <v/>
      </c>
      <c r="T126" s="26" t="str">
        <f t="shared" si="19"/>
        <v/>
      </c>
      <c r="U126" s="26" t="str">
        <f t="shared" si="20"/>
        <v/>
      </c>
      <c r="V126" s="26" t="str">
        <f t="shared" si="21"/>
        <v/>
      </c>
      <c r="W126" s="26" t="str">
        <f t="shared" si="22"/>
        <v/>
      </c>
      <c r="X126" s="26" t="str">
        <f t="shared" si="23"/>
        <v/>
      </c>
      <c r="Y126" s="26" t="str">
        <f t="shared" si="24"/>
        <v/>
      </c>
      <c r="Z126" s="26" t="str">
        <f t="shared" si="25"/>
        <v/>
      </c>
      <c r="AA126" s="26" t="str">
        <f t="shared" si="26"/>
        <v/>
      </c>
      <c r="AB126" s="26" t="str">
        <f t="shared" si="27"/>
        <v/>
      </c>
      <c r="AC126" s="5"/>
      <c r="AD126" s="5"/>
      <c r="AE126" s="14" t="str">
        <f>IF(OR('別紙1　【集計】'!$O$5="",$G126=""),"",IF($G126&lt;=基準値!M$2=TRUE,"○","×"))</f>
        <v/>
      </c>
      <c r="AF126" s="14" t="str">
        <f>IF(OR('別紙1　【集計】'!$O$5="",$H126=""),"",IF($H126&lt;=基準値!N$2=TRUE,"○","×"))</f>
        <v/>
      </c>
    </row>
    <row r="127" spans="2:32" ht="16.5" customHeight="1">
      <c r="B127" s="47">
        <v>119</v>
      </c>
      <c r="C127" s="39"/>
      <c r="D127" s="38"/>
      <c r="E127" s="38"/>
      <c r="F127" s="40"/>
      <c r="G127" s="41"/>
      <c r="H127" s="42"/>
      <c r="I127" s="43" t="str">
        <f t="shared" si="14"/>
        <v/>
      </c>
      <c r="J127" s="44"/>
      <c r="K127" s="45"/>
      <c r="L127" s="44"/>
      <c r="M127" s="45"/>
      <c r="N127" s="46" t="str">
        <f t="shared" si="15"/>
        <v/>
      </c>
      <c r="O127" s="84"/>
      <c r="P127" s="83" t="str">
        <f>IF($N127="","",IF(AND(SMALL($Q$9:$Q$508,ROUNDUP('別紙1　【集計】'!$E$5/2,0))=MAX($Q$9:$Q$508),ISNUMBER($N127),$Q127=MAX($Q$9:$Q$508)),"代表&amp;最大",IF($Q127=SMALL($Q$9:$Q$508,ROUNDUP('別紙1　【集計】'!$E$5/2,0)),"代表",IF($Q127=MAX($Q$9:$Q$508),"最大",""))))</f>
        <v/>
      </c>
      <c r="Q127" s="25" t="str">
        <f t="shared" si="16"/>
        <v/>
      </c>
      <c r="R127" s="26" t="str">
        <f t="shared" si="17"/>
        <v/>
      </c>
      <c r="S127" s="26" t="str">
        <f t="shared" si="18"/>
        <v/>
      </c>
      <c r="T127" s="26" t="str">
        <f t="shared" si="19"/>
        <v/>
      </c>
      <c r="U127" s="26" t="str">
        <f t="shared" si="20"/>
        <v/>
      </c>
      <c r="V127" s="26" t="str">
        <f t="shared" si="21"/>
        <v/>
      </c>
      <c r="W127" s="26" t="str">
        <f t="shared" si="22"/>
        <v/>
      </c>
      <c r="X127" s="26" t="str">
        <f t="shared" si="23"/>
        <v/>
      </c>
      <c r="Y127" s="26" t="str">
        <f t="shared" si="24"/>
        <v/>
      </c>
      <c r="Z127" s="26" t="str">
        <f t="shared" si="25"/>
        <v/>
      </c>
      <c r="AA127" s="26" t="str">
        <f t="shared" si="26"/>
        <v/>
      </c>
      <c r="AB127" s="26" t="str">
        <f t="shared" si="27"/>
        <v/>
      </c>
      <c r="AC127" s="5"/>
      <c r="AD127" s="5"/>
      <c r="AE127" s="14" t="str">
        <f>IF(OR('別紙1　【集計】'!$O$5="",$G127=""),"",IF($G127&lt;=基準値!M$2=TRUE,"○","×"))</f>
        <v/>
      </c>
      <c r="AF127" s="14" t="str">
        <f>IF(OR('別紙1　【集計】'!$O$5="",$H127=""),"",IF($H127&lt;=基準値!N$2=TRUE,"○","×"))</f>
        <v/>
      </c>
    </row>
    <row r="128" spans="2:32" ht="16.5" customHeight="1">
      <c r="B128" s="38">
        <v>120</v>
      </c>
      <c r="C128" s="39"/>
      <c r="D128" s="38"/>
      <c r="E128" s="38"/>
      <c r="F128" s="40"/>
      <c r="G128" s="41"/>
      <c r="H128" s="42"/>
      <c r="I128" s="43" t="str">
        <f t="shared" si="14"/>
        <v/>
      </c>
      <c r="J128" s="44"/>
      <c r="K128" s="45"/>
      <c r="L128" s="44"/>
      <c r="M128" s="45"/>
      <c r="N128" s="46" t="str">
        <f t="shared" si="15"/>
        <v/>
      </c>
      <c r="O128" s="84"/>
      <c r="P128" s="83" t="str">
        <f>IF($N128="","",IF(AND(SMALL($Q$9:$Q$508,ROUNDUP('別紙1　【集計】'!$E$5/2,0))=MAX($Q$9:$Q$508),ISNUMBER($N128),$Q128=MAX($Q$9:$Q$508)),"代表&amp;最大",IF($Q128=SMALL($Q$9:$Q$508,ROUNDUP('別紙1　【集計】'!$E$5/2,0)),"代表",IF($Q128=MAX($Q$9:$Q$508),"最大",""))))</f>
        <v/>
      </c>
      <c r="Q128" s="25" t="str">
        <f t="shared" si="16"/>
        <v/>
      </c>
      <c r="R128" s="26" t="str">
        <f t="shared" si="17"/>
        <v/>
      </c>
      <c r="S128" s="26" t="str">
        <f t="shared" si="18"/>
        <v/>
      </c>
      <c r="T128" s="26" t="str">
        <f t="shared" si="19"/>
        <v/>
      </c>
      <c r="U128" s="26" t="str">
        <f t="shared" si="20"/>
        <v/>
      </c>
      <c r="V128" s="26" t="str">
        <f t="shared" si="21"/>
        <v/>
      </c>
      <c r="W128" s="26" t="str">
        <f t="shared" si="22"/>
        <v/>
      </c>
      <c r="X128" s="26" t="str">
        <f t="shared" si="23"/>
        <v/>
      </c>
      <c r="Y128" s="26" t="str">
        <f t="shared" si="24"/>
        <v/>
      </c>
      <c r="Z128" s="26" t="str">
        <f t="shared" si="25"/>
        <v/>
      </c>
      <c r="AA128" s="26" t="str">
        <f t="shared" si="26"/>
        <v/>
      </c>
      <c r="AB128" s="26" t="str">
        <f t="shared" si="27"/>
        <v/>
      </c>
      <c r="AC128" s="5"/>
      <c r="AD128" s="5"/>
      <c r="AE128" s="14" t="str">
        <f>IF(OR('別紙1　【集計】'!$O$5="",$G128=""),"",IF($G128&lt;=基準値!M$2=TRUE,"○","×"))</f>
        <v/>
      </c>
      <c r="AF128" s="14" t="str">
        <f>IF(OR('別紙1　【集計】'!$O$5="",$H128=""),"",IF($H128&lt;=基準値!N$2=TRUE,"○","×"))</f>
        <v/>
      </c>
    </row>
    <row r="129" spans="2:32" ht="16.5" customHeight="1">
      <c r="B129" s="47">
        <v>121</v>
      </c>
      <c r="C129" s="39"/>
      <c r="D129" s="38"/>
      <c r="E129" s="38"/>
      <c r="F129" s="40"/>
      <c r="G129" s="41"/>
      <c r="H129" s="42"/>
      <c r="I129" s="43" t="str">
        <f t="shared" si="14"/>
        <v/>
      </c>
      <c r="J129" s="44"/>
      <c r="K129" s="45"/>
      <c r="L129" s="44"/>
      <c r="M129" s="45"/>
      <c r="N129" s="46" t="str">
        <f t="shared" si="15"/>
        <v/>
      </c>
      <c r="O129" s="84"/>
      <c r="P129" s="83" t="str">
        <f>IF($N129="","",IF(AND(SMALL($Q$9:$Q$508,ROUNDUP('別紙1　【集計】'!$E$5/2,0))=MAX($Q$9:$Q$508),ISNUMBER($N129),$Q129=MAX($Q$9:$Q$508)),"代表&amp;最大",IF($Q129=SMALL($Q$9:$Q$508,ROUNDUP('別紙1　【集計】'!$E$5/2,0)),"代表",IF($Q129=MAX($Q$9:$Q$508),"最大",""))))</f>
        <v/>
      </c>
      <c r="Q129" s="25" t="str">
        <f t="shared" si="16"/>
        <v/>
      </c>
      <c r="R129" s="26" t="str">
        <f t="shared" si="17"/>
        <v/>
      </c>
      <c r="S129" s="26" t="str">
        <f t="shared" si="18"/>
        <v/>
      </c>
      <c r="T129" s="26" t="str">
        <f t="shared" si="19"/>
        <v/>
      </c>
      <c r="U129" s="26" t="str">
        <f t="shared" si="20"/>
        <v/>
      </c>
      <c r="V129" s="26" t="str">
        <f t="shared" si="21"/>
        <v/>
      </c>
      <c r="W129" s="26" t="str">
        <f t="shared" si="22"/>
        <v/>
      </c>
      <c r="X129" s="26" t="str">
        <f t="shared" si="23"/>
        <v/>
      </c>
      <c r="Y129" s="26" t="str">
        <f t="shared" si="24"/>
        <v/>
      </c>
      <c r="Z129" s="26" t="str">
        <f t="shared" si="25"/>
        <v/>
      </c>
      <c r="AA129" s="26" t="str">
        <f t="shared" si="26"/>
        <v/>
      </c>
      <c r="AB129" s="26" t="str">
        <f t="shared" si="27"/>
        <v/>
      </c>
      <c r="AC129" s="5"/>
      <c r="AD129" s="5"/>
      <c r="AE129" s="14" t="str">
        <f>IF(OR('別紙1　【集計】'!$O$5="",$G129=""),"",IF($G129&lt;=基準値!M$2=TRUE,"○","×"))</f>
        <v/>
      </c>
      <c r="AF129" s="14" t="str">
        <f>IF(OR('別紙1　【集計】'!$O$5="",$H129=""),"",IF($H129&lt;=基準値!N$2=TRUE,"○","×"))</f>
        <v/>
      </c>
    </row>
    <row r="130" spans="2:32" ht="16.5" customHeight="1">
      <c r="B130" s="38">
        <v>122</v>
      </c>
      <c r="C130" s="39"/>
      <c r="D130" s="38"/>
      <c r="E130" s="38"/>
      <c r="F130" s="40"/>
      <c r="G130" s="41"/>
      <c r="H130" s="42"/>
      <c r="I130" s="43" t="str">
        <f t="shared" si="14"/>
        <v/>
      </c>
      <c r="J130" s="44"/>
      <c r="K130" s="45"/>
      <c r="L130" s="44"/>
      <c r="M130" s="45"/>
      <c r="N130" s="46" t="str">
        <f t="shared" si="15"/>
        <v/>
      </c>
      <c r="O130" s="84"/>
      <c r="P130" s="83" t="str">
        <f>IF($N130="","",IF(AND(SMALL($Q$9:$Q$508,ROUNDUP('別紙1　【集計】'!$E$5/2,0))=MAX($Q$9:$Q$508),ISNUMBER($N130),$Q130=MAX($Q$9:$Q$508)),"代表&amp;最大",IF($Q130=SMALL($Q$9:$Q$508,ROUNDUP('別紙1　【集計】'!$E$5/2,0)),"代表",IF($Q130=MAX($Q$9:$Q$508),"最大",""))))</f>
        <v/>
      </c>
      <c r="Q130" s="25" t="str">
        <f t="shared" si="16"/>
        <v/>
      </c>
      <c r="R130" s="26" t="str">
        <f t="shared" si="17"/>
        <v/>
      </c>
      <c r="S130" s="26" t="str">
        <f t="shared" si="18"/>
        <v/>
      </c>
      <c r="T130" s="26" t="str">
        <f t="shared" si="19"/>
        <v/>
      </c>
      <c r="U130" s="26" t="str">
        <f t="shared" si="20"/>
        <v/>
      </c>
      <c r="V130" s="26" t="str">
        <f t="shared" si="21"/>
        <v/>
      </c>
      <c r="W130" s="26" t="str">
        <f t="shared" si="22"/>
        <v/>
      </c>
      <c r="X130" s="26" t="str">
        <f t="shared" si="23"/>
        <v/>
      </c>
      <c r="Y130" s="26" t="str">
        <f t="shared" si="24"/>
        <v/>
      </c>
      <c r="Z130" s="26" t="str">
        <f t="shared" si="25"/>
        <v/>
      </c>
      <c r="AA130" s="26" t="str">
        <f t="shared" si="26"/>
        <v/>
      </c>
      <c r="AB130" s="26" t="str">
        <f t="shared" si="27"/>
        <v/>
      </c>
      <c r="AC130" s="5"/>
      <c r="AD130" s="5"/>
      <c r="AE130" s="14" t="str">
        <f>IF(OR('別紙1　【集計】'!$O$5="",$G130=""),"",IF($G130&lt;=基準値!M$2=TRUE,"○","×"))</f>
        <v/>
      </c>
      <c r="AF130" s="14" t="str">
        <f>IF(OR('別紙1　【集計】'!$O$5="",$H130=""),"",IF($H130&lt;=基準値!N$2=TRUE,"○","×"))</f>
        <v/>
      </c>
    </row>
    <row r="131" spans="2:32" ht="16.5" customHeight="1">
      <c r="B131" s="47">
        <v>123</v>
      </c>
      <c r="C131" s="39"/>
      <c r="D131" s="38"/>
      <c r="E131" s="38"/>
      <c r="F131" s="40"/>
      <c r="G131" s="41"/>
      <c r="H131" s="42"/>
      <c r="I131" s="43" t="str">
        <f t="shared" si="14"/>
        <v/>
      </c>
      <c r="J131" s="44"/>
      <c r="K131" s="45"/>
      <c r="L131" s="44"/>
      <c r="M131" s="45"/>
      <c r="N131" s="46" t="str">
        <f t="shared" si="15"/>
        <v/>
      </c>
      <c r="O131" s="84"/>
      <c r="P131" s="83" t="str">
        <f>IF($N131="","",IF(AND(SMALL($Q$9:$Q$508,ROUNDUP('別紙1　【集計】'!$E$5/2,0))=MAX($Q$9:$Q$508),ISNUMBER($N131),$Q131=MAX($Q$9:$Q$508)),"代表&amp;最大",IF($Q131=SMALL($Q$9:$Q$508,ROUNDUP('別紙1　【集計】'!$E$5/2,0)),"代表",IF($Q131=MAX($Q$9:$Q$508),"最大",""))))</f>
        <v/>
      </c>
      <c r="Q131" s="25" t="str">
        <f t="shared" si="16"/>
        <v/>
      </c>
      <c r="R131" s="26" t="str">
        <f t="shared" si="17"/>
        <v/>
      </c>
      <c r="S131" s="26" t="str">
        <f t="shared" si="18"/>
        <v/>
      </c>
      <c r="T131" s="26" t="str">
        <f t="shared" si="19"/>
        <v/>
      </c>
      <c r="U131" s="26" t="str">
        <f t="shared" si="20"/>
        <v/>
      </c>
      <c r="V131" s="26" t="str">
        <f t="shared" si="21"/>
        <v/>
      </c>
      <c r="W131" s="26" t="str">
        <f t="shared" si="22"/>
        <v/>
      </c>
      <c r="X131" s="26" t="str">
        <f t="shared" si="23"/>
        <v/>
      </c>
      <c r="Y131" s="26" t="str">
        <f t="shared" si="24"/>
        <v/>
      </c>
      <c r="Z131" s="26" t="str">
        <f t="shared" si="25"/>
        <v/>
      </c>
      <c r="AA131" s="26" t="str">
        <f t="shared" si="26"/>
        <v/>
      </c>
      <c r="AB131" s="26" t="str">
        <f t="shared" si="27"/>
        <v/>
      </c>
      <c r="AC131" s="5"/>
      <c r="AD131" s="5"/>
      <c r="AE131" s="14" t="str">
        <f>IF(OR('別紙1　【集計】'!$O$5="",$G131=""),"",IF($G131&lt;=基準値!M$2=TRUE,"○","×"))</f>
        <v/>
      </c>
      <c r="AF131" s="14" t="str">
        <f>IF(OR('別紙1　【集計】'!$O$5="",$H131=""),"",IF($H131&lt;=基準値!N$2=TRUE,"○","×"))</f>
        <v/>
      </c>
    </row>
    <row r="132" spans="2:32" ht="16.5" customHeight="1">
      <c r="B132" s="38">
        <v>124</v>
      </c>
      <c r="C132" s="39"/>
      <c r="D132" s="38"/>
      <c r="E132" s="38"/>
      <c r="F132" s="40"/>
      <c r="G132" s="41"/>
      <c r="H132" s="42"/>
      <c r="I132" s="43" t="str">
        <f t="shared" si="14"/>
        <v/>
      </c>
      <c r="J132" s="44"/>
      <c r="K132" s="45"/>
      <c r="L132" s="44"/>
      <c r="M132" s="45"/>
      <c r="N132" s="46" t="str">
        <f t="shared" si="15"/>
        <v/>
      </c>
      <c r="O132" s="84"/>
      <c r="P132" s="83" t="str">
        <f>IF($N132="","",IF(AND(SMALL($Q$9:$Q$508,ROUNDUP('別紙1　【集計】'!$E$5/2,0))=MAX($Q$9:$Q$508),ISNUMBER($N132),$Q132=MAX($Q$9:$Q$508)),"代表&amp;最大",IF($Q132=SMALL($Q$9:$Q$508,ROUNDUP('別紙1　【集計】'!$E$5/2,0)),"代表",IF($Q132=MAX($Q$9:$Q$508),"最大",""))))</f>
        <v/>
      </c>
      <c r="Q132" s="25" t="str">
        <f t="shared" si="16"/>
        <v/>
      </c>
      <c r="R132" s="26" t="str">
        <f t="shared" si="17"/>
        <v/>
      </c>
      <c r="S132" s="26" t="str">
        <f t="shared" si="18"/>
        <v/>
      </c>
      <c r="T132" s="26" t="str">
        <f t="shared" si="19"/>
        <v/>
      </c>
      <c r="U132" s="26" t="str">
        <f t="shared" si="20"/>
        <v/>
      </c>
      <c r="V132" s="26" t="str">
        <f t="shared" si="21"/>
        <v/>
      </c>
      <c r="W132" s="26" t="str">
        <f t="shared" si="22"/>
        <v/>
      </c>
      <c r="X132" s="26" t="str">
        <f t="shared" si="23"/>
        <v/>
      </c>
      <c r="Y132" s="26" t="str">
        <f t="shared" si="24"/>
        <v/>
      </c>
      <c r="Z132" s="26" t="str">
        <f t="shared" si="25"/>
        <v/>
      </c>
      <c r="AA132" s="26" t="str">
        <f t="shared" si="26"/>
        <v/>
      </c>
      <c r="AB132" s="26" t="str">
        <f t="shared" si="27"/>
        <v/>
      </c>
      <c r="AC132" s="5"/>
      <c r="AD132" s="5"/>
      <c r="AE132" s="14" t="str">
        <f>IF(OR('別紙1　【集計】'!$O$5="",$G132=""),"",IF($G132&lt;=基準値!M$2=TRUE,"○","×"))</f>
        <v/>
      </c>
      <c r="AF132" s="14" t="str">
        <f>IF(OR('別紙1　【集計】'!$O$5="",$H132=""),"",IF($H132&lt;=基準値!N$2=TRUE,"○","×"))</f>
        <v/>
      </c>
    </row>
    <row r="133" spans="2:32" ht="16.5" customHeight="1">
      <c r="B133" s="47">
        <v>125</v>
      </c>
      <c r="C133" s="39"/>
      <c r="D133" s="38"/>
      <c r="E133" s="38"/>
      <c r="F133" s="40"/>
      <c r="G133" s="41"/>
      <c r="H133" s="42"/>
      <c r="I133" s="43" t="str">
        <f t="shared" si="14"/>
        <v/>
      </c>
      <c r="J133" s="44"/>
      <c r="K133" s="45"/>
      <c r="L133" s="44"/>
      <c r="M133" s="45"/>
      <c r="N133" s="46" t="str">
        <f t="shared" si="15"/>
        <v/>
      </c>
      <c r="O133" s="84"/>
      <c r="P133" s="83" t="str">
        <f>IF($N133="","",IF(AND(SMALL($Q$9:$Q$508,ROUNDUP('別紙1　【集計】'!$E$5/2,0))=MAX($Q$9:$Q$508),ISNUMBER($N133),$Q133=MAX($Q$9:$Q$508)),"代表&amp;最大",IF($Q133=SMALL($Q$9:$Q$508,ROUNDUP('別紙1　【集計】'!$E$5/2,0)),"代表",IF($Q133=MAX($Q$9:$Q$508),"最大",""))))</f>
        <v/>
      </c>
      <c r="Q133" s="25" t="str">
        <f t="shared" si="16"/>
        <v/>
      </c>
      <c r="R133" s="26" t="str">
        <f t="shared" si="17"/>
        <v/>
      </c>
      <c r="S133" s="26" t="str">
        <f t="shared" si="18"/>
        <v/>
      </c>
      <c r="T133" s="26" t="str">
        <f t="shared" si="19"/>
        <v/>
      </c>
      <c r="U133" s="26" t="str">
        <f t="shared" si="20"/>
        <v/>
      </c>
      <c r="V133" s="26" t="str">
        <f t="shared" si="21"/>
        <v/>
      </c>
      <c r="W133" s="26" t="str">
        <f t="shared" si="22"/>
        <v/>
      </c>
      <c r="X133" s="26" t="str">
        <f t="shared" si="23"/>
        <v/>
      </c>
      <c r="Y133" s="26" t="str">
        <f t="shared" si="24"/>
        <v/>
      </c>
      <c r="Z133" s="26" t="str">
        <f t="shared" si="25"/>
        <v/>
      </c>
      <c r="AA133" s="26" t="str">
        <f t="shared" si="26"/>
        <v/>
      </c>
      <c r="AB133" s="26" t="str">
        <f t="shared" si="27"/>
        <v/>
      </c>
      <c r="AC133" s="5"/>
      <c r="AD133" s="5"/>
      <c r="AE133" s="14" t="str">
        <f>IF(OR('別紙1　【集計】'!$O$5="",$G133=""),"",IF($G133&lt;=基準値!M$2=TRUE,"○","×"))</f>
        <v/>
      </c>
      <c r="AF133" s="14" t="str">
        <f>IF(OR('別紙1　【集計】'!$O$5="",$H133=""),"",IF($H133&lt;=基準値!N$2=TRUE,"○","×"))</f>
        <v/>
      </c>
    </row>
    <row r="134" spans="2:32" ht="16.5" customHeight="1">
      <c r="B134" s="38">
        <v>126</v>
      </c>
      <c r="C134" s="39"/>
      <c r="D134" s="38"/>
      <c r="E134" s="38"/>
      <c r="F134" s="40"/>
      <c r="G134" s="41"/>
      <c r="H134" s="42"/>
      <c r="I134" s="43" t="str">
        <f t="shared" si="14"/>
        <v/>
      </c>
      <c r="J134" s="44"/>
      <c r="K134" s="45"/>
      <c r="L134" s="44"/>
      <c r="M134" s="45"/>
      <c r="N134" s="46" t="str">
        <f t="shared" si="15"/>
        <v/>
      </c>
      <c r="O134" s="84"/>
      <c r="P134" s="83" t="str">
        <f>IF($N134="","",IF(AND(SMALL($Q$9:$Q$508,ROUNDUP('別紙1　【集計】'!$E$5/2,0))=MAX($Q$9:$Q$508),ISNUMBER($N134),$Q134=MAX($Q$9:$Q$508)),"代表&amp;最大",IF($Q134=SMALL($Q$9:$Q$508,ROUNDUP('別紙1　【集計】'!$E$5/2,0)),"代表",IF($Q134=MAX($Q$9:$Q$508),"最大",""))))</f>
        <v/>
      </c>
      <c r="Q134" s="25" t="str">
        <f t="shared" si="16"/>
        <v/>
      </c>
      <c r="R134" s="26" t="str">
        <f t="shared" si="17"/>
        <v/>
      </c>
      <c r="S134" s="26" t="str">
        <f t="shared" si="18"/>
        <v/>
      </c>
      <c r="T134" s="26" t="str">
        <f t="shared" si="19"/>
        <v/>
      </c>
      <c r="U134" s="26" t="str">
        <f t="shared" si="20"/>
        <v/>
      </c>
      <c r="V134" s="26" t="str">
        <f t="shared" si="21"/>
        <v/>
      </c>
      <c r="W134" s="26" t="str">
        <f t="shared" si="22"/>
        <v/>
      </c>
      <c r="X134" s="26" t="str">
        <f t="shared" si="23"/>
        <v/>
      </c>
      <c r="Y134" s="26" t="str">
        <f t="shared" si="24"/>
        <v/>
      </c>
      <c r="Z134" s="26" t="str">
        <f t="shared" si="25"/>
        <v/>
      </c>
      <c r="AA134" s="26" t="str">
        <f t="shared" si="26"/>
        <v/>
      </c>
      <c r="AB134" s="26" t="str">
        <f t="shared" si="27"/>
        <v/>
      </c>
      <c r="AC134" s="5"/>
      <c r="AD134" s="5"/>
      <c r="AE134" s="14" t="str">
        <f>IF(OR('別紙1　【集計】'!$O$5="",$G134=""),"",IF($G134&lt;=基準値!M$2=TRUE,"○","×"))</f>
        <v/>
      </c>
      <c r="AF134" s="14" t="str">
        <f>IF(OR('別紙1　【集計】'!$O$5="",$H134=""),"",IF($H134&lt;=基準値!N$2=TRUE,"○","×"))</f>
        <v/>
      </c>
    </row>
    <row r="135" spans="2:32" ht="16.5" customHeight="1">
      <c r="B135" s="47">
        <v>127</v>
      </c>
      <c r="C135" s="39"/>
      <c r="D135" s="38"/>
      <c r="E135" s="38"/>
      <c r="F135" s="40"/>
      <c r="G135" s="41"/>
      <c r="H135" s="42"/>
      <c r="I135" s="43" t="str">
        <f t="shared" si="14"/>
        <v/>
      </c>
      <c r="J135" s="44"/>
      <c r="K135" s="45"/>
      <c r="L135" s="44"/>
      <c r="M135" s="45"/>
      <c r="N135" s="46" t="str">
        <f t="shared" si="15"/>
        <v/>
      </c>
      <c r="O135" s="84"/>
      <c r="P135" s="83" t="str">
        <f>IF($N135="","",IF(AND(SMALL($Q$9:$Q$508,ROUNDUP('別紙1　【集計】'!$E$5/2,0))=MAX($Q$9:$Q$508),ISNUMBER($N135),$Q135=MAX($Q$9:$Q$508)),"代表&amp;最大",IF($Q135=SMALL($Q$9:$Q$508,ROUNDUP('別紙1　【集計】'!$E$5/2,0)),"代表",IF($Q135=MAX($Q$9:$Q$508),"最大",""))))</f>
        <v/>
      </c>
      <c r="Q135" s="25" t="str">
        <f t="shared" si="16"/>
        <v/>
      </c>
      <c r="R135" s="26" t="str">
        <f t="shared" si="17"/>
        <v/>
      </c>
      <c r="S135" s="26" t="str">
        <f t="shared" si="18"/>
        <v/>
      </c>
      <c r="T135" s="26" t="str">
        <f t="shared" si="19"/>
        <v/>
      </c>
      <c r="U135" s="26" t="str">
        <f t="shared" si="20"/>
        <v/>
      </c>
      <c r="V135" s="26" t="str">
        <f t="shared" si="21"/>
        <v/>
      </c>
      <c r="W135" s="26" t="str">
        <f t="shared" si="22"/>
        <v/>
      </c>
      <c r="X135" s="26" t="str">
        <f t="shared" si="23"/>
        <v/>
      </c>
      <c r="Y135" s="26" t="str">
        <f t="shared" si="24"/>
        <v/>
      </c>
      <c r="Z135" s="26" t="str">
        <f t="shared" si="25"/>
        <v/>
      </c>
      <c r="AA135" s="26" t="str">
        <f t="shared" si="26"/>
        <v/>
      </c>
      <c r="AB135" s="26" t="str">
        <f t="shared" si="27"/>
        <v/>
      </c>
      <c r="AC135" s="5"/>
      <c r="AD135" s="5"/>
      <c r="AE135" s="14" t="str">
        <f>IF(OR('別紙1　【集計】'!$O$5="",$G135=""),"",IF($G135&lt;=基準値!M$2=TRUE,"○","×"))</f>
        <v/>
      </c>
      <c r="AF135" s="14" t="str">
        <f>IF(OR('別紙1　【集計】'!$O$5="",$H135=""),"",IF($H135&lt;=基準値!N$2=TRUE,"○","×"))</f>
        <v/>
      </c>
    </row>
    <row r="136" spans="2:32" ht="16.5" customHeight="1">
      <c r="B136" s="38">
        <v>128</v>
      </c>
      <c r="C136" s="39"/>
      <c r="D136" s="38"/>
      <c r="E136" s="38"/>
      <c r="F136" s="40"/>
      <c r="G136" s="41"/>
      <c r="H136" s="42"/>
      <c r="I136" s="43" t="str">
        <f t="shared" si="14"/>
        <v/>
      </c>
      <c r="J136" s="44"/>
      <c r="K136" s="45"/>
      <c r="L136" s="44"/>
      <c r="M136" s="45"/>
      <c r="N136" s="46" t="str">
        <f t="shared" si="15"/>
        <v/>
      </c>
      <c r="O136" s="84"/>
      <c r="P136" s="83" t="str">
        <f>IF($N136="","",IF(AND(SMALL($Q$9:$Q$508,ROUNDUP('別紙1　【集計】'!$E$5/2,0))=MAX($Q$9:$Q$508),ISNUMBER($N136),$Q136=MAX($Q$9:$Q$508)),"代表&amp;最大",IF($Q136=SMALL($Q$9:$Q$508,ROUNDUP('別紙1　【集計】'!$E$5/2,0)),"代表",IF($Q136=MAX($Q$9:$Q$508),"最大",""))))</f>
        <v/>
      </c>
      <c r="Q136" s="25" t="str">
        <f t="shared" si="16"/>
        <v/>
      </c>
      <c r="R136" s="26" t="str">
        <f t="shared" si="17"/>
        <v/>
      </c>
      <c r="S136" s="26" t="str">
        <f t="shared" si="18"/>
        <v/>
      </c>
      <c r="T136" s="26" t="str">
        <f t="shared" si="19"/>
        <v/>
      </c>
      <c r="U136" s="26" t="str">
        <f t="shared" si="20"/>
        <v/>
      </c>
      <c r="V136" s="26" t="str">
        <f t="shared" si="21"/>
        <v/>
      </c>
      <c r="W136" s="26" t="str">
        <f t="shared" si="22"/>
        <v/>
      </c>
      <c r="X136" s="26" t="str">
        <f t="shared" si="23"/>
        <v/>
      </c>
      <c r="Y136" s="26" t="str">
        <f t="shared" si="24"/>
        <v/>
      </c>
      <c r="Z136" s="26" t="str">
        <f t="shared" si="25"/>
        <v/>
      </c>
      <c r="AA136" s="26" t="str">
        <f t="shared" si="26"/>
        <v/>
      </c>
      <c r="AB136" s="26" t="str">
        <f t="shared" si="27"/>
        <v/>
      </c>
      <c r="AC136" s="5"/>
      <c r="AD136" s="5"/>
      <c r="AE136" s="14" t="str">
        <f>IF(OR('別紙1　【集計】'!$O$5="",$G136=""),"",IF($G136&lt;=基準値!M$2=TRUE,"○","×"))</f>
        <v/>
      </c>
      <c r="AF136" s="14" t="str">
        <f>IF(OR('別紙1　【集計】'!$O$5="",$H136=""),"",IF($H136&lt;=基準値!N$2=TRUE,"○","×"))</f>
        <v/>
      </c>
    </row>
    <row r="137" spans="2:32" ht="16.5" customHeight="1">
      <c r="B137" s="47">
        <v>129</v>
      </c>
      <c r="C137" s="39"/>
      <c r="D137" s="38"/>
      <c r="E137" s="38"/>
      <c r="F137" s="40"/>
      <c r="G137" s="41"/>
      <c r="H137" s="42"/>
      <c r="I137" s="43" t="str">
        <f t="shared" si="14"/>
        <v/>
      </c>
      <c r="J137" s="44"/>
      <c r="K137" s="45"/>
      <c r="L137" s="44"/>
      <c r="M137" s="45"/>
      <c r="N137" s="46" t="str">
        <f t="shared" si="15"/>
        <v/>
      </c>
      <c r="O137" s="84"/>
      <c r="P137" s="83" t="str">
        <f>IF($N137="","",IF(AND(SMALL($Q$9:$Q$508,ROUNDUP('別紙1　【集計】'!$E$5/2,0))=MAX($Q$9:$Q$508),ISNUMBER($N137),$Q137=MAX($Q$9:$Q$508)),"代表&amp;最大",IF($Q137=SMALL($Q$9:$Q$508,ROUNDUP('別紙1　【集計】'!$E$5/2,0)),"代表",IF($Q137=MAX($Q$9:$Q$508),"最大",""))))</f>
        <v/>
      </c>
      <c r="Q137" s="25" t="str">
        <f t="shared" si="16"/>
        <v/>
      </c>
      <c r="R137" s="26" t="str">
        <f t="shared" si="17"/>
        <v/>
      </c>
      <c r="S137" s="26" t="str">
        <f t="shared" si="18"/>
        <v/>
      </c>
      <c r="T137" s="26" t="str">
        <f t="shared" si="19"/>
        <v/>
      </c>
      <c r="U137" s="26" t="str">
        <f t="shared" si="20"/>
        <v/>
      </c>
      <c r="V137" s="26" t="str">
        <f t="shared" si="21"/>
        <v/>
      </c>
      <c r="W137" s="26" t="str">
        <f t="shared" si="22"/>
        <v/>
      </c>
      <c r="X137" s="26" t="str">
        <f t="shared" si="23"/>
        <v/>
      </c>
      <c r="Y137" s="26" t="str">
        <f t="shared" si="24"/>
        <v/>
      </c>
      <c r="Z137" s="26" t="str">
        <f t="shared" si="25"/>
        <v/>
      </c>
      <c r="AA137" s="26" t="str">
        <f t="shared" si="26"/>
        <v/>
      </c>
      <c r="AB137" s="26" t="str">
        <f t="shared" si="27"/>
        <v/>
      </c>
      <c r="AC137" s="5"/>
      <c r="AD137" s="5"/>
      <c r="AE137" s="14" t="str">
        <f>IF(OR('別紙1　【集計】'!$O$5="",$G137=""),"",IF($G137&lt;=基準値!M$2=TRUE,"○","×"))</f>
        <v/>
      </c>
      <c r="AF137" s="14" t="str">
        <f>IF(OR('別紙1　【集計】'!$O$5="",$H137=""),"",IF($H137&lt;=基準値!N$2=TRUE,"○","×"))</f>
        <v/>
      </c>
    </row>
    <row r="138" spans="2:32" ht="16.5" customHeight="1">
      <c r="B138" s="38">
        <v>130</v>
      </c>
      <c r="C138" s="39"/>
      <c r="D138" s="38"/>
      <c r="E138" s="38"/>
      <c r="F138" s="40"/>
      <c r="G138" s="41"/>
      <c r="H138" s="42"/>
      <c r="I138" s="43" t="str">
        <f t="shared" ref="I138:I201" si="28">IF($H138="","",IF($AE138="","",IF(AND($AE138="○",$AF138="○"),"○","×")))</f>
        <v/>
      </c>
      <c r="J138" s="44"/>
      <c r="K138" s="45"/>
      <c r="L138" s="44"/>
      <c r="M138" s="45"/>
      <c r="N138" s="46" t="str">
        <f t="shared" ref="N138:N201" si="29">IF($M138="","",ROUNDUP($L138/$M138,2))</f>
        <v/>
      </c>
      <c r="O138" s="84"/>
      <c r="P138" s="83" t="str">
        <f>IF($N138="","",IF(AND(SMALL($Q$9:$Q$508,ROUNDUP('別紙1　【集計】'!$E$5/2,0))=MAX($Q$9:$Q$508),ISNUMBER($N138),$Q138=MAX($Q$9:$Q$508)),"代表&amp;最大",IF($Q138=SMALL($Q$9:$Q$508,ROUNDUP('別紙1　【集計】'!$E$5/2,0)),"代表",IF($Q138=MAX($Q$9:$Q$508),"最大",""))))</f>
        <v/>
      </c>
      <c r="Q138" s="25" t="str">
        <f t="shared" ref="Q138:Q201" si="30">IF($M138="","",$L138/$M138)</f>
        <v/>
      </c>
      <c r="R138" s="26" t="str">
        <f t="shared" ref="R138:R201" si="31">IF(OR($P138="代表",$P138="代表&amp;最大"),$G138,"")</f>
        <v/>
      </c>
      <c r="S138" s="26" t="str">
        <f t="shared" ref="S138:S201" si="32">IF($N138="","",IF($R138=SMALL($R$9:$R$508,ROUNDUP(COUNT($R$9:$R$508)/2,0)),"代表",""))</f>
        <v/>
      </c>
      <c r="T138" s="26" t="str">
        <f t="shared" ref="T138:T201" si="33">IF($S138="","",$H138)</f>
        <v/>
      </c>
      <c r="U138" s="26" t="str">
        <f t="shared" ref="U138:U201" si="34">IF($N138="","",IF($T138=SMALL($T$9:$T$508,ROUNDUP(COUNT($T$9:$T$508)/2,0)),"代表",""))</f>
        <v/>
      </c>
      <c r="V138" s="26" t="str">
        <f t="shared" ref="V138:V201" si="35">IF($U138="","",$F138)</f>
        <v/>
      </c>
      <c r="W138" s="26" t="str">
        <f t="shared" ref="W138:W201" si="36">IF(OR($P138="最大",$P138="代表&amp;最大"),$G138,"")</f>
        <v/>
      </c>
      <c r="X138" s="26" t="str">
        <f t="shared" ref="X138:X201" si="37">IF($W138=MAX($W$9:$W$508),"最大","")</f>
        <v/>
      </c>
      <c r="Y138" s="26" t="str">
        <f t="shared" ref="Y138:Y201" si="38">IF($X138="","",$H138)</f>
        <v/>
      </c>
      <c r="Z138" s="26" t="str">
        <f t="shared" ref="Z138:Z201" si="39">IF($Y138=MAX($Y$9:$Y$508),"最大","")</f>
        <v/>
      </c>
      <c r="AA138" s="26" t="str">
        <f t="shared" ref="AA138:AA201" si="40">IF($Z138="","",$F138)</f>
        <v/>
      </c>
      <c r="AB138" s="26" t="str">
        <f t="shared" ref="AB138:AB201" si="41">IF($D138="","",$D138)</f>
        <v/>
      </c>
      <c r="AC138" s="5"/>
      <c r="AD138" s="5"/>
      <c r="AE138" s="14" t="str">
        <f>IF(OR('別紙1　【集計】'!$O$5="",$G138=""),"",IF($G138&lt;=基準値!M$2=TRUE,"○","×"))</f>
        <v/>
      </c>
      <c r="AF138" s="14" t="str">
        <f>IF(OR('別紙1　【集計】'!$O$5="",$H138=""),"",IF($H138&lt;=基準値!N$2=TRUE,"○","×"))</f>
        <v/>
      </c>
    </row>
    <row r="139" spans="2:32" ht="16.5" customHeight="1">
      <c r="B139" s="47">
        <v>131</v>
      </c>
      <c r="C139" s="39"/>
      <c r="D139" s="38"/>
      <c r="E139" s="38"/>
      <c r="F139" s="40"/>
      <c r="G139" s="41"/>
      <c r="H139" s="42"/>
      <c r="I139" s="43" t="str">
        <f t="shared" si="28"/>
        <v/>
      </c>
      <c r="J139" s="44"/>
      <c r="K139" s="45"/>
      <c r="L139" s="44"/>
      <c r="M139" s="45"/>
      <c r="N139" s="46" t="str">
        <f t="shared" si="29"/>
        <v/>
      </c>
      <c r="O139" s="84"/>
      <c r="P139" s="83" t="str">
        <f>IF($N139="","",IF(AND(SMALL($Q$9:$Q$508,ROUNDUP('別紙1　【集計】'!$E$5/2,0))=MAX($Q$9:$Q$508),ISNUMBER($N139),$Q139=MAX($Q$9:$Q$508)),"代表&amp;最大",IF($Q139=SMALL($Q$9:$Q$508,ROUNDUP('別紙1　【集計】'!$E$5/2,0)),"代表",IF($Q139=MAX($Q$9:$Q$508),"最大",""))))</f>
        <v/>
      </c>
      <c r="Q139" s="25" t="str">
        <f t="shared" si="30"/>
        <v/>
      </c>
      <c r="R139" s="26" t="str">
        <f t="shared" si="31"/>
        <v/>
      </c>
      <c r="S139" s="26" t="str">
        <f t="shared" si="32"/>
        <v/>
      </c>
      <c r="T139" s="26" t="str">
        <f t="shared" si="33"/>
        <v/>
      </c>
      <c r="U139" s="26" t="str">
        <f t="shared" si="34"/>
        <v/>
      </c>
      <c r="V139" s="26" t="str">
        <f t="shared" si="35"/>
        <v/>
      </c>
      <c r="W139" s="26" t="str">
        <f t="shared" si="36"/>
        <v/>
      </c>
      <c r="X139" s="26" t="str">
        <f t="shared" si="37"/>
        <v/>
      </c>
      <c r="Y139" s="26" t="str">
        <f t="shared" si="38"/>
        <v/>
      </c>
      <c r="Z139" s="26" t="str">
        <f t="shared" si="39"/>
        <v/>
      </c>
      <c r="AA139" s="26" t="str">
        <f t="shared" si="40"/>
        <v/>
      </c>
      <c r="AB139" s="26" t="str">
        <f t="shared" si="41"/>
        <v/>
      </c>
      <c r="AC139" s="5"/>
      <c r="AD139" s="5"/>
      <c r="AE139" s="14" t="str">
        <f>IF(OR('別紙1　【集計】'!$O$5="",$G139=""),"",IF($G139&lt;=基準値!M$2=TRUE,"○","×"))</f>
        <v/>
      </c>
      <c r="AF139" s="14" t="str">
        <f>IF(OR('別紙1　【集計】'!$O$5="",$H139=""),"",IF($H139&lt;=基準値!N$2=TRUE,"○","×"))</f>
        <v/>
      </c>
    </row>
    <row r="140" spans="2:32" ht="16.5" customHeight="1">
      <c r="B140" s="38">
        <v>132</v>
      </c>
      <c r="C140" s="39"/>
      <c r="D140" s="38"/>
      <c r="E140" s="38"/>
      <c r="F140" s="40"/>
      <c r="G140" s="41"/>
      <c r="H140" s="42"/>
      <c r="I140" s="43" t="str">
        <f t="shared" si="28"/>
        <v/>
      </c>
      <c r="J140" s="44"/>
      <c r="K140" s="45"/>
      <c r="L140" s="44"/>
      <c r="M140" s="45"/>
      <c r="N140" s="46" t="str">
        <f t="shared" si="29"/>
        <v/>
      </c>
      <c r="O140" s="84"/>
      <c r="P140" s="83" t="str">
        <f>IF($N140="","",IF(AND(SMALL($Q$9:$Q$508,ROUNDUP('別紙1　【集計】'!$E$5/2,0))=MAX($Q$9:$Q$508),ISNUMBER($N140),$Q140=MAX($Q$9:$Q$508)),"代表&amp;最大",IF($Q140=SMALL($Q$9:$Q$508,ROUNDUP('別紙1　【集計】'!$E$5/2,0)),"代表",IF($Q140=MAX($Q$9:$Q$508),"最大",""))))</f>
        <v/>
      </c>
      <c r="Q140" s="25" t="str">
        <f t="shared" si="30"/>
        <v/>
      </c>
      <c r="R140" s="26" t="str">
        <f t="shared" si="31"/>
        <v/>
      </c>
      <c r="S140" s="26" t="str">
        <f t="shared" si="32"/>
        <v/>
      </c>
      <c r="T140" s="26" t="str">
        <f t="shared" si="33"/>
        <v/>
      </c>
      <c r="U140" s="26" t="str">
        <f t="shared" si="34"/>
        <v/>
      </c>
      <c r="V140" s="26" t="str">
        <f t="shared" si="35"/>
        <v/>
      </c>
      <c r="W140" s="26" t="str">
        <f t="shared" si="36"/>
        <v/>
      </c>
      <c r="X140" s="26" t="str">
        <f t="shared" si="37"/>
        <v/>
      </c>
      <c r="Y140" s="26" t="str">
        <f t="shared" si="38"/>
        <v/>
      </c>
      <c r="Z140" s="26" t="str">
        <f t="shared" si="39"/>
        <v/>
      </c>
      <c r="AA140" s="26" t="str">
        <f t="shared" si="40"/>
        <v/>
      </c>
      <c r="AB140" s="26" t="str">
        <f t="shared" si="41"/>
        <v/>
      </c>
      <c r="AC140" s="5"/>
      <c r="AD140" s="5"/>
      <c r="AE140" s="14" t="str">
        <f>IF(OR('別紙1　【集計】'!$O$5="",$G140=""),"",IF($G140&lt;=基準値!M$2=TRUE,"○","×"))</f>
        <v/>
      </c>
      <c r="AF140" s="14" t="str">
        <f>IF(OR('別紙1　【集計】'!$O$5="",$H140=""),"",IF($H140&lt;=基準値!N$2=TRUE,"○","×"))</f>
        <v/>
      </c>
    </row>
    <row r="141" spans="2:32" ht="16.5" customHeight="1">
      <c r="B141" s="47">
        <v>133</v>
      </c>
      <c r="C141" s="39"/>
      <c r="D141" s="38"/>
      <c r="E141" s="38"/>
      <c r="F141" s="40"/>
      <c r="G141" s="41"/>
      <c r="H141" s="42"/>
      <c r="I141" s="43" t="str">
        <f t="shared" si="28"/>
        <v/>
      </c>
      <c r="J141" s="44"/>
      <c r="K141" s="45"/>
      <c r="L141" s="44"/>
      <c r="M141" s="45"/>
      <c r="N141" s="46" t="str">
        <f t="shared" si="29"/>
        <v/>
      </c>
      <c r="O141" s="84"/>
      <c r="P141" s="83" t="str">
        <f>IF($N141="","",IF(AND(SMALL($Q$9:$Q$508,ROUNDUP('別紙1　【集計】'!$E$5/2,0))=MAX($Q$9:$Q$508),ISNUMBER($N141),$Q141=MAX($Q$9:$Q$508)),"代表&amp;最大",IF($Q141=SMALL($Q$9:$Q$508,ROUNDUP('別紙1　【集計】'!$E$5/2,0)),"代表",IF($Q141=MAX($Q$9:$Q$508),"最大",""))))</f>
        <v/>
      </c>
      <c r="Q141" s="25" t="str">
        <f t="shared" si="30"/>
        <v/>
      </c>
      <c r="R141" s="26" t="str">
        <f t="shared" si="31"/>
        <v/>
      </c>
      <c r="S141" s="26" t="str">
        <f t="shared" si="32"/>
        <v/>
      </c>
      <c r="T141" s="26" t="str">
        <f t="shared" si="33"/>
        <v/>
      </c>
      <c r="U141" s="26" t="str">
        <f t="shared" si="34"/>
        <v/>
      </c>
      <c r="V141" s="26" t="str">
        <f t="shared" si="35"/>
        <v/>
      </c>
      <c r="W141" s="26" t="str">
        <f t="shared" si="36"/>
        <v/>
      </c>
      <c r="X141" s="26" t="str">
        <f t="shared" si="37"/>
        <v/>
      </c>
      <c r="Y141" s="26" t="str">
        <f t="shared" si="38"/>
        <v/>
      </c>
      <c r="Z141" s="26" t="str">
        <f t="shared" si="39"/>
        <v/>
      </c>
      <c r="AA141" s="26" t="str">
        <f t="shared" si="40"/>
        <v/>
      </c>
      <c r="AB141" s="26" t="str">
        <f t="shared" si="41"/>
        <v/>
      </c>
      <c r="AC141" s="5"/>
      <c r="AD141" s="5"/>
      <c r="AE141" s="14" t="str">
        <f>IF(OR('別紙1　【集計】'!$O$5="",$G141=""),"",IF($G141&lt;=基準値!M$2=TRUE,"○","×"))</f>
        <v/>
      </c>
      <c r="AF141" s="14" t="str">
        <f>IF(OR('別紙1　【集計】'!$O$5="",$H141=""),"",IF($H141&lt;=基準値!N$2=TRUE,"○","×"))</f>
        <v/>
      </c>
    </row>
    <row r="142" spans="2:32" ht="16.5" customHeight="1">
      <c r="B142" s="38">
        <v>134</v>
      </c>
      <c r="C142" s="39"/>
      <c r="D142" s="38"/>
      <c r="E142" s="38"/>
      <c r="F142" s="40"/>
      <c r="G142" s="41"/>
      <c r="H142" s="42"/>
      <c r="I142" s="43" t="str">
        <f t="shared" si="28"/>
        <v/>
      </c>
      <c r="J142" s="44"/>
      <c r="K142" s="45"/>
      <c r="L142" s="44"/>
      <c r="M142" s="45"/>
      <c r="N142" s="46" t="str">
        <f t="shared" si="29"/>
        <v/>
      </c>
      <c r="O142" s="84"/>
      <c r="P142" s="83" t="str">
        <f>IF($N142="","",IF(AND(SMALL($Q$9:$Q$508,ROUNDUP('別紙1　【集計】'!$E$5/2,0))=MAX($Q$9:$Q$508),ISNUMBER($N142),$Q142=MAX($Q$9:$Q$508)),"代表&amp;最大",IF($Q142=SMALL($Q$9:$Q$508,ROUNDUP('別紙1　【集計】'!$E$5/2,0)),"代表",IF($Q142=MAX($Q$9:$Q$508),"最大",""))))</f>
        <v/>
      </c>
      <c r="Q142" s="25" t="str">
        <f t="shared" si="30"/>
        <v/>
      </c>
      <c r="R142" s="26" t="str">
        <f t="shared" si="31"/>
        <v/>
      </c>
      <c r="S142" s="26" t="str">
        <f t="shared" si="32"/>
        <v/>
      </c>
      <c r="T142" s="26" t="str">
        <f t="shared" si="33"/>
        <v/>
      </c>
      <c r="U142" s="26" t="str">
        <f t="shared" si="34"/>
        <v/>
      </c>
      <c r="V142" s="26" t="str">
        <f t="shared" si="35"/>
        <v/>
      </c>
      <c r="W142" s="26" t="str">
        <f t="shared" si="36"/>
        <v/>
      </c>
      <c r="X142" s="26" t="str">
        <f t="shared" si="37"/>
        <v/>
      </c>
      <c r="Y142" s="26" t="str">
        <f t="shared" si="38"/>
        <v/>
      </c>
      <c r="Z142" s="26" t="str">
        <f t="shared" si="39"/>
        <v/>
      </c>
      <c r="AA142" s="26" t="str">
        <f t="shared" si="40"/>
        <v/>
      </c>
      <c r="AB142" s="26" t="str">
        <f t="shared" si="41"/>
        <v/>
      </c>
      <c r="AC142" s="5"/>
      <c r="AD142" s="5"/>
      <c r="AE142" s="14" t="str">
        <f>IF(OR('別紙1　【集計】'!$O$5="",$G142=""),"",IF($G142&lt;=基準値!M$2=TRUE,"○","×"))</f>
        <v/>
      </c>
      <c r="AF142" s="14" t="str">
        <f>IF(OR('別紙1　【集計】'!$O$5="",$H142=""),"",IF($H142&lt;=基準値!N$2=TRUE,"○","×"))</f>
        <v/>
      </c>
    </row>
    <row r="143" spans="2:32" ht="16.5" customHeight="1">
      <c r="B143" s="47">
        <v>135</v>
      </c>
      <c r="C143" s="39"/>
      <c r="D143" s="38"/>
      <c r="E143" s="38"/>
      <c r="F143" s="40"/>
      <c r="G143" s="41"/>
      <c r="H143" s="42"/>
      <c r="I143" s="43" t="str">
        <f t="shared" si="28"/>
        <v/>
      </c>
      <c r="J143" s="44"/>
      <c r="K143" s="45"/>
      <c r="L143" s="44"/>
      <c r="M143" s="45"/>
      <c r="N143" s="46" t="str">
        <f t="shared" si="29"/>
        <v/>
      </c>
      <c r="O143" s="84"/>
      <c r="P143" s="83" t="str">
        <f>IF($N143="","",IF(AND(SMALL($Q$9:$Q$508,ROUNDUP('別紙1　【集計】'!$E$5/2,0))=MAX($Q$9:$Q$508),ISNUMBER($N143),$Q143=MAX($Q$9:$Q$508)),"代表&amp;最大",IF($Q143=SMALL($Q$9:$Q$508,ROUNDUP('別紙1　【集計】'!$E$5/2,0)),"代表",IF($Q143=MAX($Q$9:$Q$508),"最大",""))))</f>
        <v/>
      </c>
      <c r="Q143" s="25" t="str">
        <f t="shared" si="30"/>
        <v/>
      </c>
      <c r="R143" s="26" t="str">
        <f t="shared" si="31"/>
        <v/>
      </c>
      <c r="S143" s="26" t="str">
        <f t="shared" si="32"/>
        <v/>
      </c>
      <c r="T143" s="26" t="str">
        <f t="shared" si="33"/>
        <v/>
      </c>
      <c r="U143" s="26" t="str">
        <f t="shared" si="34"/>
        <v/>
      </c>
      <c r="V143" s="26" t="str">
        <f t="shared" si="35"/>
        <v/>
      </c>
      <c r="W143" s="26" t="str">
        <f t="shared" si="36"/>
        <v/>
      </c>
      <c r="X143" s="26" t="str">
        <f t="shared" si="37"/>
        <v/>
      </c>
      <c r="Y143" s="26" t="str">
        <f t="shared" si="38"/>
        <v/>
      </c>
      <c r="Z143" s="26" t="str">
        <f t="shared" si="39"/>
        <v/>
      </c>
      <c r="AA143" s="26" t="str">
        <f t="shared" si="40"/>
        <v/>
      </c>
      <c r="AB143" s="26" t="str">
        <f t="shared" si="41"/>
        <v/>
      </c>
      <c r="AC143" s="5"/>
      <c r="AD143" s="5"/>
      <c r="AE143" s="14" t="str">
        <f>IF(OR('別紙1　【集計】'!$O$5="",$G143=""),"",IF($G143&lt;=基準値!M$2=TRUE,"○","×"))</f>
        <v/>
      </c>
      <c r="AF143" s="14" t="str">
        <f>IF(OR('別紙1　【集計】'!$O$5="",$H143=""),"",IF($H143&lt;=基準値!N$2=TRUE,"○","×"))</f>
        <v/>
      </c>
    </row>
    <row r="144" spans="2:32" ht="16.5" customHeight="1">
      <c r="B144" s="38">
        <v>136</v>
      </c>
      <c r="C144" s="39"/>
      <c r="D144" s="38"/>
      <c r="E144" s="38"/>
      <c r="F144" s="40"/>
      <c r="G144" s="41"/>
      <c r="H144" s="42"/>
      <c r="I144" s="43" t="str">
        <f t="shared" si="28"/>
        <v/>
      </c>
      <c r="J144" s="44"/>
      <c r="K144" s="45"/>
      <c r="L144" s="44"/>
      <c r="M144" s="45"/>
      <c r="N144" s="46" t="str">
        <f t="shared" si="29"/>
        <v/>
      </c>
      <c r="O144" s="84"/>
      <c r="P144" s="83" t="str">
        <f>IF($N144="","",IF(AND(SMALL($Q$9:$Q$508,ROUNDUP('別紙1　【集計】'!$E$5/2,0))=MAX($Q$9:$Q$508),ISNUMBER($N144),$Q144=MAX($Q$9:$Q$508)),"代表&amp;最大",IF($Q144=SMALL($Q$9:$Q$508,ROUNDUP('別紙1　【集計】'!$E$5/2,0)),"代表",IF($Q144=MAX($Q$9:$Q$508),"最大",""))))</f>
        <v/>
      </c>
      <c r="Q144" s="25" t="str">
        <f t="shared" si="30"/>
        <v/>
      </c>
      <c r="R144" s="26" t="str">
        <f t="shared" si="31"/>
        <v/>
      </c>
      <c r="S144" s="26" t="str">
        <f t="shared" si="32"/>
        <v/>
      </c>
      <c r="T144" s="26" t="str">
        <f t="shared" si="33"/>
        <v/>
      </c>
      <c r="U144" s="26" t="str">
        <f t="shared" si="34"/>
        <v/>
      </c>
      <c r="V144" s="26" t="str">
        <f t="shared" si="35"/>
        <v/>
      </c>
      <c r="W144" s="26" t="str">
        <f t="shared" si="36"/>
        <v/>
      </c>
      <c r="X144" s="26" t="str">
        <f t="shared" si="37"/>
        <v/>
      </c>
      <c r="Y144" s="26" t="str">
        <f t="shared" si="38"/>
        <v/>
      </c>
      <c r="Z144" s="26" t="str">
        <f t="shared" si="39"/>
        <v/>
      </c>
      <c r="AA144" s="26" t="str">
        <f t="shared" si="40"/>
        <v/>
      </c>
      <c r="AB144" s="26" t="str">
        <f t="shared" si="41"/>
        <v/>
      </c>
      <c r="AC144" s="5"/>
      <c r="AD144" s="5"/>
      <c r="AE144" s="14" t="str">
        <f>IF(OR('別紙1　【集計】'!$O$5="",$G144=""),"",IF($G144&lt;=基準値!M$2=TRUE,"○","×"))</f>
        <v/>
      </c>
      <c r="AF144" s="14" t="str">
        <f>IF(OR('別紙1　【集計】'!$O$5="",$H144=""),"",IF($H144&lt;=基準値!N$2=TRUE,"○","×"))</f>
        <v/>
      </c>
    </row>
    <row r="145" spans="2:32" ht="16.5" customHeight="1">
      <c r="B145" s="47">
        <v>137</v>
      </c>
      <c r="C145" s="39"/>
      <c r="D145" s="38"/>
      <c r="E145" s="38"/>
      <c r="F145" s="40"/>
      <c r="G145" s="41"/>
      <c r="H145" s="42"/>
      <c r="I145" s="43" t="str">
        <f t="shared" si="28"/>
        <v/>
      </c>
      <c r="J145" s="44"/>
      <c r="K145" s="45"/>
      <c r="L145" s="44"/>
      <c r="M145" s="45"/>
      <c r="N145" s="46" t="str">
        <f t="shared" si="29"/>
        <v/>
      </c>
      <c r="O145" s="84"/>
      <c r="P145" s="83" t="str">
        <f>IF($N145="","",IF(AND(SMALL($Q$9:$Q$508,ROUNDUP('別紙1　【集計】'!$E$5/2,0))=MAX($Q$9:$Q$508),ISNUMBER($N145),$Q145=MAX($Q$9:$Q$508)),"代表&amp;最大",IF($Q145=SMALL($Q$9:$Q$508,ROUNDUP('別紙1　【集計】'!$E$5/2,0)),"代表",IF($Q145=MAX($Q$9:$Q$508),"最大",""))))</f>
        <v/>
      </c>
      <c r="Q145" s="25" t="str">
        <f t="shared" si="30"/>
        <v/>
      </c>
      <c r="R145" s="26" t="str">
        <f t="shared" si="31"/>
        <v/>
      </c>
      <c r="S145" s="26" t="str">
        <f t="shared" si="32"/>
        <v/>
      </c>
      <c r="T145" s="26" t="str">
        <f t="shared" si="33"/>
        <v/>
      </c>
      <c r="U145" s="26" t="str">
        <f t="shared" si="34"/>
        <v/>
      </c>
      <c r="V145" s="26" t="str">
        <f t="shared" si="35"/>
        <v/>
      </c>
      <c r="W145" s="26" t="str">
        <f t="shared" si="36"/>
        <v/>
      </c>
      <c r="X145" s="26" t="str">
        <f t="shared" si="37"/>
        <v/>
      </c>
      <c r="Y145" s="26" t="str">
        <f t="shared" si="38"/>
        <v/>
      </c>
      <c r="Z145" s="26" t="str">
        <f t="shared" si="39"/>
        <v/>
      </c>
      <c r="AA145" s="26" t="str">
        <f t="shared" si="40"/>
        <v/>
      </c>
      <c r="AB145" s="26" t="str">
        <f t="shared" si="41"/>
        <v/>
      </c>
      <c r="AC145" s="5"/>
      <c r="AD145" s="5"/>
      <c r="AE145" s="14" t="str">
        <f>IF(OR('別紙1　【集計】'!$O$5="",$G145=""),"",IF($G145&lt;=基準値!M$2=TRUE,"○","×"))</f>
        <v/>
      </c>
      <c r="AF145" s="14" t="str">
        <f>IF(OR('別紙1　【集計】'!$O$5="",$H145=""),"",IF($H145&lt;=基準値!N$2=TRUE,"○","×"))</f>
        <v/>
      </c>
    </row>
    <row r="146" spans="2:32" ht="16.5" customHeight="1">
      <c r="B146" s="38">
        <v>138</v>
      </c>
      <c r="C146" s="39"/>
      <c r="D146" s="38"/>
      <c r="E146" s="38"/>
      <c r="F146" s="40"/>
      <c r="G146" s="41"/>
      <c r="H146" s="42"/>
      <c r="I146" s="43" t="str">
        <f t="shared" si="28"/>
        <v/>
      </c>
      <c r="J146" s="44"/>
      <c r="K146" s="45"/>
      <c r="L146" s="44"/>
      <c r="M146" s="45"/>
      <c r="N146" s="46" t="str">
        <f t="shared" si="29"/>
        <v/>
      </c>
      <c r="O146" s="84"/>
      <c r="P146" s="83" t="str">
        <f>IF($N146="","",IF(AND(SMALL($Q$9:$Q$508,ROUNDUP('別紙1　【集計】'!$E$5/2,0))=MAX($Q$9:$Q$508),ISNUMBER($N146),$Q146=MAX($Q$9:$Q$508)),"代表&amp;最大",IF($Q146=SMALL($Q$9:$Q$508,ROUNDUP('別紙1　【集計】'!$E$5/2,0)),"代表",IF($Q146=MAX($Q$9:$Q$508),"最大",""))))</f>
        <v/>
      </c>
      <c r="Q146" s="25" t="str">
        <f t="shared" si="30"/>
        <v/>
      </c>
      <c r="R146" s="26" t="str">
        <f t="shared" si="31"/>
        <v/>
      </c>
      <c r="S146" s="26" t="str">
        <f t="shared" si="32"/>
        <v/>
      </c>
      <c r="T146" s="26" t="str">
        <f t="shared" si="33"/>
        <v/>
      </c>
      <c r="U146" s="26" t="str">
        <f t="shared" si="34"/>
        <v/>
      </c>
      <c r="V146" s="26" t="str">
        <f t="shared" si="35"/>
        <v/>
      </c>
      <c r="W146" s="26" t="str">
        <f t="shared" si="36"/>
        <v/>
      </c>
      <c r="X146" s="26" t="str">
        <f t="shared" si="37"/>
        <v/>
      </c>
      <c r="Y146" s="26" t="str">
        <f t="shared" si="38"/>
        <v/>
      </c>
      <c r="Z146" s="26" t="str">
        <f t="shared" si="39"/>
        <v/>
      </c>
      <c r="AA146" s="26" t="str">
        <f t="shared" si="40"/>
        <v/>
      </c>
      <c r="AB146" s="26" t="str">
        <f t="shared" si="41"/>
        <v/>
      </c>
      <c r="AC146" s="5"/>
      <c r="AD146" s="5"/>
      <c r="AE146" s="14" t="str">
        <f>IF(OR('別紙1　【集計】'!$O$5="",$G146=""),"",IF($G146&lt;=基準値!M$2=TRUE,"○","×"))</f>
        <v/>
      </c>
      <c r="AF146" s="14" t="str">
        <f>IF(OR('別紙1　【集計】'!$O$5="",$H146=""),"",IF($H146&lt;=基準値!N$2=TRUE,"○","×"))</f>
        <v/>
      </c>
    </row>
    <row r="147" spans="2:32" ht="16.5" customHeight="1">
      <c r="B147" s="47">
        <v>139</v>
      </c>
      <c r="C147" s="39"/>
      <c r="D147" s="38"/>
      <c r="E147" s="38"/>
      <c r="F147" s="40"/>
      <c r="G147" s="41"/>
      <c r="H147" s="42"/>
      <c r="I147" s="43" t="str">
        <f t="shared" si="28"/>
        <v/>
      </c>
      <c r="J147" s="44"/>
      <c r="K147" s="45"/>
      <c r="L147" s="44"/>
      <c r="M147" s="45"/>
      <c r="N147" s="46" t="str">
        <f t="shared" si="29"/>
        <v/>
      </c>
      <c r="O147" s="84"/>
      <c r="P147" s="83" t="str">
        <f>IF($N147="","",IF(AND(SMALL($Q$9:$Q$508,ROUNDUP('別紙1　【集計】'!$E$5/2,0))=MAX($Q$9:$Q$508),ISNUMBER($N147),$Q147=MAX($Q$9:$Q$508)),"代表&amp;最大",IF($Q147=SMALL($Q$9:$Q$508,ROUNDUP('別紙1　【集計】'!$E$5/2,0)),"代表",IF($Q147=MAX($Q$9:$Q$508),"最大",""))))</f>
        <v/>
      </c>
      <c r="Q147" s="25" t="str">
        <f t="shared" si="30"/>
        <v/>
      </c>
      <c r="R147" s="26" t="str">
        <f t="shared" si="31"/>
        <v/>
      </c>
      <c r="S147" s="26" t="str">
        <f t="shared" si="32"/>
        <v/>
      </c>
      <c r="T147" s="26" t="str">
        <f t="shared" si="33"/>
        <v/>
      </c>
      <c r="U147" s="26" t="str">
        <f t="shared" si="34"/>
        <v/>
      </c>
      <c r="V147" s="26" t="str">
        <f t="shared" si="35"/>
        <v/>
      </c>
      <c r="W147" s="26" t="str">
        <f t="shared" si="36"/>
        <v/>
      </c>
      <c r="X147" s="26" t="str">
        <f t="shared" si="37"/>
        <v/>
      </c>
      <c r="Y147" s="26" t="str">
        <f t="shared" si="38"/>
        <v/>
      </c>
      <c r="Z147" s="26" t="str">
        <f t="shared" si="39"/>
        <v/>
      </c>
      <c r="AA147" s="26" t="str">
        <f t="shared" si="40"/>
        <v/>
      </c>
      <c r="AB147" s="26" t="str">
        <f t="shared" si="41"/>
        <v/>
      </c>
      <c r="AC147" s="5"/>
      <c r="AD147" s="5"/>
      <c r="AE147" s="14" t="str">
        <f>IF(OR('別紙1　【集計】'!$O$5="",$G147=""),"",IF($G147&lt;=基準値!M$2=TRUE,"○","×"))</f>
        <v/>
      </c>
      <c r="AF147" s="14" t="str">
        <f>IF(OR('別紙1　【集計】'!$O$5="",$H147=""),"",IF($H147&lt;=基準値!N$2=TRUE,"○","×"))</f>
        <v/>
      </c>
    </row>
    <row r="148" spans="2:32" ht="16.5" customHeight="1">
      <c r="B148" s="38">
        <v>140</v>
      </c>
      <c r="C148" s="39"/>
      <c r="D148" s="38"/>
      <c r="E148" s="38"/>
      <c r="F148" s="40"/>
      <c r="G148" s="41"/>
      <c r="H148" s="42"/>
      <c r="I148" s="43" t="str">
        <f t="shared" si="28"/>
        <v/>
      </c>
      <c r="J148" s="44"/>
      <c r="K148" s="45"/>
      <c r="L148" s="44"/>
      <c r="M148" s="45"/>
      <c r="N148" s="46" t="str">
        <f t="shared" si="29"/>
        <v/>
      </c>
      <c r="O148" s="84"/>
      <c r="P148" s="83" t="str">
        <f>IF($N148="","",IF(AND(SMALL($Q$9:$Q$508,ROUNDUP('別紙1　【集計】'!$E$5/2,0))=MAX($Q$9:$Q$508),ISNUMBER($N148),$Q148=MAX($Q$9:$Q$508)),"代表&amp;最大",IF($Q148=SMALL($Q$9:$Q$508,ROUNDUP('別紙1　【集計】'!$E$5/2,0)),"代表",IF($Q148=MAX($Q$9:$Q$508),"最大",""))))</f>
        <v/>
      </c>
      <c r="Q148" s="25" t="str">
        <f t="shared" si="30"/>
        <v/>
      </c>
      <c r="R148" s="26" t="str">
        <f t="shared" si="31"/>
        <v/>
      </c>
      <c r="S148" s="26" t="str">
        <f t="shared" si="32"/>
        <v/>
      </c>
      <c r="T148" s="26" t="str">
        <f t="shared" si="33"/>
        <v/>
      </c>
      <c r="U148" s="26" t="str">
        <f t="shared" si="34"/>
        <v/>
      </c>
      <c r="V148" s="26" t="str">
        <f t="shared" si="35"/>
        <v/>
      </c>
      <c r="W148" s="26" t="str">
        <f t="shared" si="36"/>
        <v/>
      </c>
      <c r="X148" s="26" t="str">
        <f t="shared" si="37"/>
        <v/>
      </c>
      <c r="Y148" s="26" t="str">
        <f t="shared" si="38"/>
        <v/>
      </c>
      <c r="Z148" s="26" t="str">
        <f t="shared" si="39"/>
        <v/>
      </c>
      <c r="AA148" s="26" t="str">
        <f t="shared" si="40"/>
        <v/>
      </c>
      <c r="AB148" s="26" t="str">
        <f t="shared" si="41"/>
        <v/>
      </c>
      <c r="AC148" s="5"/>
      <c r="AD148" s="5"/>
      <c r="AE148" s="14" t="str">
        <f>IF(OR('別紙1　【集計】'!$O$5="",$G148=""),"",IF($G148&lt;=基準値!M$2=TRUE,"○","×"))</f>
        <v/>
      </c>
      <c r="AF148" s="14" t="str">
        <f>IF(OR('別紙1　【集計】'!$O$5="",$H148=""),"",IF($H148&lt;=基準値!N$2=TRUE,"○","×"))</f>
        <v/>
      </c>
    </row>
    <row r="149" spans="2:32" ht="16.5" customHeight="1">
      <c r="B149" s="47">
        <v>141</v>
      </c>
      <c r="C149" s="39"/>
      <c r="D149" s="38"/>
      <c r="E149" s="38"/>
      <c r="F149" s="40"/>
      <c r="G149" s="41"/>
      <c r="H149" s="42"/>
      <c r="I149" s="43" t="str">
        <f t="shared" si="28"/>
        <v/>
      </c>
      <c r="J149" s="44"/>
      <c r="K149" s="45"/>
      <c r="L149" s="44"/>
      <c r="M149" s="45"/>
      <c r="N149" s="46" t="str">
        <f t="shared" si="29"/>
        <v/>
      </c>
      <c r="O149" s="84"/>
      <c r="P149" s="83" t="str">
        <f>IF($N149="","",IF(AND(SMALL($Q$9:$Q$508,ROUNDUP('別紙1　【集計】'!$E$5/2,0))=MAX($Q$9:$Q$508),ISNUMBER($N149),$Q149=MAX($Q$9:$Q$508)),"代表&amp;最大",IF($Q149=SMALL($Q$9:$Q$508,ROUNDUP('別紙1　【集計】'!$E$5/2,0)),"代表",IF($Q149=MAX($Q$9:$Q$508),"最大",""))))</f>
        <v/>
      </c>
      <c r="Q149" s="25" t="str">
        <f t="shared" si="30"/>
        <v/>
      </c>
      <c r="R149" s="26" t="str">
        <f t="shared" si="31"/>
        <v/>
      </c>
      <c r="S149" s="26" t="str">
        <f t="shared" si="32"/>
        <v/>
      </c>
      <c r="T149" s="26" t="str">
        <f t="shared" si="33"/>
        <v/>
      </c>
      <c r="U149" s="26" t="str">
        <f t="shared" si="34"/>
        <v/>
      </c>
      <c r="V149" s="26" t="str">
        <f t="shared" si="35"/>
        <v/>
      </c>
      <c r="W149" s="26" t="str">
        <f t="shared" si="36"/>
        <v/>
      </c>
      <c r="X149" s="26" t="str">
        <f t="shared" si="37"/>
        <v/>
      </c>
      <c r="Y149" s="26" t="str">
        <f t="shared" si="38"/>
        <v/>
      </c>
      <c r="Z149" s="26" t="str">
        <f t="shared" si="39"/>
        <v/>
      </c>
      <c r="AA149" s="26" t="str">
        <f t="shared" si="40"/>
        <v/>
      </c>
      <c r="AB149" s="26" t="str">
        <f t="shared" si="41"/>
        <v/>
      </c>
      <c r="AC149" s="5"/>
      <c r="AD149" s="5"/>
      <c r="AE149" s="14" t="str">
        <f>IF(OR('別紙1　【集計】'!$O$5="",$G149=""),"",IF($G149&lt;=基準値!M$2=TRUE,"○","×"))</f>
        <v/>
      </c>
      <c r="AF149" s="14" t="str">
        <f>IF(OR('別紙1　【集計】'!$O$5="",$H149=""),"",IF($H149&lt;=基準値!N$2=TRUE,"○","×"))</f>
        <v/>
      </c>
    </row>
    <row r="150" spans="2:32" ht="16.5" customHeight="1">
      <c r="B150" s="38">
        <v>142</v>
      </c>
      <c r="C150" s="39"/>
      <c r="D150" s="38"/>
      <c r="E150" s="38"/>
      <c r="F150" s="40"/>
      <c r="G150" s="41"/>
      <c r="H150" s="42"/>
      <c r="I150" s="43" t="str">
        <f t="shared" si="28"/>
        <v/>
      </c>
      <c r="J150" s="44"/>
      <c r="K150" s="45"/>
      <c r="L150" s="44"/>
      <c r="M150" s="45"/>
      <c r="N150" s="46" t="str">
        <f t="shared" si="29"/>
        <v/>
      </c>
      <c r="O150" s="84"/>
      <c r="P150" s="83" t="str">
        <f>IF($N150="","",IF(AND(SMALL($Q$9:$Q$508,ROUNDUP('別紙1　【集計】'!$E$5/2,0))=MAX($Q$9:$Q$508),ISNUMBER($N150),$Q150=MAX($Q$9:$Q$508)),"代表&amp;最大",IF($Q150=SMALL($Q$9:$Q$508,ROUNDUP('別紙1　【集計】'!$E$5/2,0)),"代表",IF($Q150=MAX($Q$9:$Q$508),"最大",""))))</f>
        <v/>
      </c>
      <c r="Q150" s="25" t="str">
        <f t="shared" si="30"/>
        <v/>
      </c>
      <c r="R150" s="26" t="str">
        <f t="shared" si="31"/>
        <v/>
      </c>
      <c r="S150" s="26" t="str">
        <f t="shared" si="32"/>
        <v/>
      </c>
      <c r="T150" s="26" t="str">
        <f t="shared" si="33"/>
        <v/>
      </c>
      <c r="U150" s="26" t="str">
        <f t="shared" si="34"/>
        <v/>
      </c>
      <c r="V150" s="26" t="str">
        <f t="shared" si="35"/>
        <v/>
      </c>
      <c r="W150" s="26" t="str">
        <f t="shared" si="36"/>
        <v/>
      </c>
      <c r="X150" s="26" t="str">
        <f t="shared" si="37"/>
        <v/>
      </c>
      <c r="Y150" s="26" t="str">
        <f t="shared" si="38"/>
        <v/>
      </c>
      <c r="Z150" s="26" t="str">
        <f t="shared" si="39"/>
        <v/>
      </c>
      <c r="AA150" s="26" t="str">
        <f t="shared" si="40"/>
        <v/>
      </c>
      <c r="AB150" s="26" t="str">
        <f t="shared" si="41"/>
        <v/>
      </c>
      <c r="AC150" s="5"/>
      <c r="AD150" s="5"/>
      <c r="AE150" s="14" t="str">
        <f>IF(OR('別紙1　【集計】'!$O$5="",$G150=""),"",IF($G150&lt;=基準値!M$2=TRUE,"○","×"))</f>
        <v/>
      </c>
      <c r="AF150" s="14" t="str">
        <f>IF(OR('別紙1　【集計】'!$O$5="",$H150=""),"",IF($H150&lt;=基準値!N$2=TRUE,"○","×"))</f>
        <v/>
      </c>
    </row>
    <row r="151" spans="2:32" ht="16.5" customHeight="1">
      <c r="B151" s="47">
        <v>143</v>
      </c>
      <c r="C151" s="39"/>
      <c r="D151" s="38"/>
      <c r="E151" s="38"/>
      <c r="F151" s="40"/>
      <c r="G151" s="41"/>
      <c r="H151" s="42"/>
      <c r="I151" s="43" t="str">
        <f t="shared" si="28"/>
        <v/>
      </c>
      <c r="J151" s="44"/>
      <c r="K151" s="45"/>
      <c r="L151" s="44"/>
      <c r="M151" s="45"/>
      <c r="N151" s="46" t="str">
        <f t="shared" si="29"/>
        <v/>
      </c>
      <c r="O151" s="84"/>
      <c r="P151" s="83" t="str">
        <f>IF($N151="","",IF(AND(SMALL($Q$9:$Q$508,ROUNDUP('別紙1　【集計】'!$E$5/2,0))=MAX($Q$9:$Q$508),ISNUMBER($N151),$Q151=MAX($Q$9:$Q$508)),"代表&amp;最大",IF($Q151=SMALL($Q$9:$Q$508,ROUNDUP('別紙1　【集計】'!$E$5/2,0)),"代表",IF($Q151=MAX($Q$9:$Q$508),"最大",""))))</f>
        <v/>
      </c>
      <c r="Q151" s="25" t="str">
        <f t="shared" si="30"/>
        <v/>
      </c>
      <c r="R151" s="26" t="str">
        <f t="shared" si="31"/>
        <v/>
      </c>
      <c r="S151" s="26" t="str">
        <f t="shared" si="32"/>
        <v/>
      </c>
      <c r="T151" s="26" t="str">
        <f t="shared" si="33"/>
        <v/>
      </c>
      <c r="U151" s="26" t="str">
        <f t="shared" si="34"/>
        <v/>
      </c>
      <c r="V151" s="26" t="str">
        <f t="shared" si="35"/>
        <v/>
      </c>
      <c r="W151" s="26" t="str">
        <f t="shared" si="36"/>
        <v/>
      </c>
      <c r="X151" s="26" t="str">
        <f t="shared" si="37"/>
        <v/>
      </c>
      <c r="Y151" s="26" t="str">
        <f t="shared" si="38"/>
        <v/>
      </c>
      <c r="Z151" s="26" t="str">
        <f t="shared" si="39"/>
        <v/>
      </c>
      <c r="AA151" s="26" t="str">
        <f t="shared" si="40"/>
        <v/>
      </c>
      <c r="AB151" s="26" t="str">
        <f t="shared" si="41"/>
        <v/>
      </c>
      <c r="AC151" s="5"/>
      <c r="AD151" s="5"/>
      <c r="AE151" s="14" t="str">
        <f>IF(OR('別紙1　【集計】'!$O$5="",$G151=""),"",IF($G151&lt;=基準値!M$2=TRUE,"○","×"))</f>
        <v/>
      </c>
      <c r="AF151" s="14" t="str">
        <f>IF(OR('別紙1　【集計】'!$O$5="",$H151=""),"",IF($H151&lt;=基準値!N$2=TRUE,"○","×"))</f>
        <v/>
      </c>
    </row>
    <row r="152" spans="2:32" ht="16.5" customHeight="1">
      <c r="B152" s="38">
        <v>144</v>
      </c>
      <c r="C152" s="39"/>
      <c r="D152" s="38"/>
      <c r="E152" s="38"/>
      <c r="F152" s="40"/>
      <c r="G152" s="41"/>
      <c r="H152" s="42"/>
      <c r="I152" s="43" t="str">
        <f t="shared" si="28"/>
        <v/>
      </c>
      <c r="J152" s="44"/>
      <c r="K152" s="45"/>
      <c r="L152" s="44"/>
      <c r="M152" s="45"/>
      <c r="N152" s="46" t="str">
        <f t="shared" si="29"/>
        <v/>
      </c>
      <c r="O152" s="84"/>
      <c r="P152" s="83" t="str">
        <f>IF($N152="","",IF(AND(SMALL($Q$9:$Q$508,ROUNDUP('別紙1　【集計】'!$E$5/2,0))=MAX($Q$9:$Q$508),ISNUMBER($N152),$Q152=MAX($Q$9:$Q$508)),"代表&amp;最大",IF($Q152=SMALL($Q$9:$Q$508,ROUNDUP('別紙1　【集計】'!$E$5/2,0)),"代表",IF($Q152=MAX($Q$9:$Q$508),"最大",""))))</f>
        <v/>
      </c>
      <c r="Q152" s="25" t="str">
        <f t="shared" si="30"/>
        <v/>
      </c>
      <c r="R152" s="26" t="str">
        <f t="shared" si="31"/>
        <v/>
      </c>
      <c r="S152" s="26" t="str">
        <f t="shared" si="32"/>
        <v/>
      </c>
      <c r="T152" s="26" t="str">
        <f t="shared" si="33"/>
        <v/>
      </c>
      <c r="U152" s="26" t="str">
        <f t="shared" si="34"/>
        <v/>
      </c>
      <c r="V152" s="26" t="str">
        <f t="shared" si="35"/>
        <v/>
      </c>
      <c r="W152" s="26" t="str">
        <f t="shared" si="36"/>
        <v/>
      </c>
      <c r="X152" s="26" t="str">
        <f t="shared" si="37"/>
        <v/>
      </c>
      <c r="Y152" s="26" t="str">
        <f t="shared" si="38"/>
        <v/>
      </c>
      <c r="Z152" s="26" t="str">
        <f t="shared" si="39"/>
        <v/>
      </c>
      <c r="AA152" s="26" t="str">
        <f t="shared" si="40"/>
        <v/>
      </c>
      <c r="AB152" s="26" t="str">
        <f t="shared" si="41"/>
        <v/>
      </c>
      <c r="AC152" s="5"/>
      <c r="AD152" s="5"/>
      <c r="AE152" s="14" t="str">
        <f>IF(OR('別紙1　【集計】'!$O$5="",$G152=""),"",IF($G152&lt;=基準値!M$2=TRUE,"○","×"))</f>
        <v/>
      </c>
      <c r="AF152" s="14" t="str">
        <f>IF(OR('別紙1　【集計】'!$O$5="",$H152=""),"",IF($H152&lt;=基準値!N$2=TRUE,"○","×"))</f>
        <v/>
      </c>
    </row>
    <row r="153" spans="2:32" ht="16.5" customHeight="1">
      <c r="B153" s="47">
        <v>145</v>
      </c>
      <c r="C153" s="39"/>
      <c r="D153" s="38"/>
      <c r="E153" s="38"/>
      <c r="F153" s="40"/>
      <c r="G153" s="41"/>
      <c r="H153" s="42"/>
      <c r="I153" s="43" t="str">
        <f t="shared" si="28"/>
        <v/>
      </c>
      <c r="J153" s="44"/>
      <c r="K153" s="45"/>
      <c r="L153" s="44"/>
      <c r="M153" s="45"/>
      <c r="N153" s="46" t="str">
        <f t="shared" si="29"/>
        <v/>
      </c>
      <c r="O153" s="84"/>
      <c r="P153" s="83" t="str">
        <f>IF($N153="","",IF(AND(SMALL($Q$9:$Q$508,ROUNDUP('別紙1　【集計】'!$E$5/2,0))=MAX($Q$9:$Q$508),ISNUMBER($N153),$Q153=MAX($Q$9:$Q$508)),"代表&amp;最大",IF($Q153=SMALL($Q$9:$Q$508,ROUNDUP('別紙1　【集計】'!$E$5/2,0)),"代表",IF($Q153=MAX($Q$9:$Q$508),"最大",""))))</f>
        <v/>
      </c>
      <c r="Q153" s="25" t="str">
        <f t="shared" si="30"/>
        <v/>
      </c>
      <c r="R153" s="26" t="str">
        <f t="shared" si="31"/>
        <v/>
      </c>
      <c r="S153" s="26" t="str">
        <f t="shared" si="32"/>
        <v/>
      </c>
      <c r="T153" s="26" t="str">
        <f t="shared" si="33"/>
        <v/>
      </c>
      <c r="U153" s="26" t="str">
        <f t="shared" si="34"/>
        <v/>
      </c>
      <c r="V153" s="26" t="str">
        <f t="shared" si="35"/>
        <v/>
      </c>
      <c r="W153" s="26" t="str">
        <f t="shared" si="36"/>
        <v/>
      </c>
      <c r="X153" s="26" t="str">
        <f t="shared" si="37"/>
        <v/>
      </c>
      <c r="Y153" s="26" t="str">
        <f t="shared" si="38"/>
        <v/>
      </c>
      <c r="Z153" s="26" t="str">
        <f t="shared" si="39"/>
        <v/>
      </c>
      <c r="AA153" s="26" t="str">
        <f t="shared" si="40"/>
        <v/>
      </c>
      <c r="AB153" s="26" t="str">
        <f t="shared" si="41"/>
        <v/>
      </c>
      <c r="AC153" s="5"/>
      <c r="AD153" s="5"/>
      <c r="AE153" s="14" t="str">
        <f>IF(OR('別紙1　【集計】'!$O$5="",$G153=""),"",IF($G153&lt;=基準値!M$2=TRUE,"○","×"))</f>
        <v/>
      </c>
      <c r="AF153" s="14" t="str">
        <f>IF(OR('別紙1　【集計】'!$O$5="",$H153=""),"",IF($H153&lt;=基準値!N$2=TRUE,"○","×"))</f>
        <v/>
      </c>
    </row>
    <row r="154" spans="2:32" ht="16.5" customHeight="1">
      <c r="B154" s="38">
        <v>146</v>
      </c>
      <c r="C154" s="39"/>
      <c r="D154" s="38"/>
      <c r="E154" s="38"/>
      <c r="F154" s="40"/>
      <c r="G154" s="41"/>
      <c r="H154" s="42"/>
      <c r="I154" s="43" t="str">
        <f t="shared" si="28"/>
        <v/>
      </c>
      <c r="J154" s="44"/>
      <c r="K154" s="45"/>
      <c r="L154" s="44"/>
      <c r="M154" s="45"/>
      <c r="N154" s="46" t="str">
        <f t="shared" si="29"/>
        <v/>
      </c>
      <c r="O154" s="84"/>
      <c r="P154" s="83" t="str">
        <f>IF($N154="","",IF(AND(SMALL($Q$9:$Q$508,ROUNDUP('別紙1　【集計】'!$E$5/2,0))=MAX($Q$9:$Q$508),ISNUMBER($N154),$Q154=MAX($Q$9:$Q$508)),"代表&amp;最大",IF($Q154=SMALL($Q$9:$Q$508,ROUNDUP('別紙1　【集計】'!$E$5/2,0)),"代表",IF($Q154=MAX($Q$9:$Q$508),"最大",""))))</f>
        <v/>
      </c>
      <c r="Q154" s="25" t="str">
        <f t="shared" si="30"/>
        <v/>
      </c>
      <c r="R154" s="26" t="str">
        <f t="shared" si="31"/>
        <v/>
      </c>
      <c r="S154" s="26" t="str">
        <f t="shared" si="32"/>
        <v/>
      </c>
      <c r="T154" s="26" t="str">
        <f t="shared" si="33"/>
        <v/>
      </c>
      <c r="U154" s="26" t="str">
        <f t="shared" si="34"/>
        <v/>
      </c>
      <c r="V154" s="26" t="str">
        <f t="shared" si="35"/>
        <v/>
      </c>
      <c r="W154" s="26" t="str">
        <f t="shared" si="36"/>
        <v/>
      </c>
      <c r="X154" s="26" t="str">
        <f t="shared" si="37"/>
        <v/>
      </c>
      <c r="Y154" s="26" t="str">
        <f t="shared" si="38"/>
        <v/>
      </c>
      <c r="Z154" s="26" t="str">
        <f t="shared" si="39"/>
        <v/>
      </c>
      <c r="AA154" s="26" t="str">
        <f t="shared" si="40"/>
        <v/>
      </c>
      <c r="AB154" s="26" t="str">
        <f t="shared" si="41"/>
        <v/>
      </c>
      <c r="AC154" s="5"/>
      <c r="AD154" s="5"/>
      <c r="AE154" s="14" t="str">
        <f>IF(OR('別紙1　【集計】'!$O$5="",$G154=""),"",IF($G154&lt;=基準値!M$2=TRUE,"○","×"))</f>
        <v/>
      </c>
      <c r="AF154" s="14" t="str">
        <f>IF(OR('別紙1　【集計】'!$O$5="",$H154=""),"",IF($H154&lt;=基準値!N$2=TRUE,"○","×"))</f>
        <v/>
      </c>
    </row>
    <row r="155" spans="2:32" ht="16.5" customHeight="1">
      <c r="B155" s="47">
        <v>147</v>
      </c>
      <c r="C155" s="39"/>
      <c r="D155" s="38"/>
      <c r="E155" s="38"/>
      <c r="F155" s="40"/>
      <c r="G155" s="41"/>
      <c r="H155" s="42"/>
      <c r="I155" s="43" t="str">
        <f t="shared" si="28"/>
        <v/>
      </c>
      <c r="J155" s="44"/>
      <c r="K155" s="45"/>
      <c r="L155" s="44"/>
      <c r="M155" s="45"/>
      <c r="N155" s="46" t="str">
        <f t="shared" si="29"/>
        <v/>
      </c>
      <c r="O155" s="84"/>
      <c r="P155" s="83" t="str">
        <f>IF($N155="","",IF(AND(SMALL($Q$9:$Q$508,ROUNDUP('別紙1　【集計】'!$E$5/2,0))=MAX($Q$9:$Q$508),ISNUMBER($N155),$Q155=MAX($Q$9:$Q$508)),"代表&amp;最大",IF($Q155=SMALL($Q$9:$Q$508,ROUNDUP('別紙1　【集計】'!$E$5/2,0)),"代表",IF($Q155=MAX($Q$9:$Q$508),"最大",""))))</f>
        <v/>
      </c>
      <c r="Q155" s="25" t="str">
        <f t="shared" si="30"/>
        <v/>
      </c>
      <c r="R155" s="26" t="str">
        <f t="shared" si="31"/>
        <v/>
      </c>
      <c r="S155" s="26" t="str">
        <f t="shared" si="32"/>
        <v/>
      </c>
      <c r="T155" s="26" t="str">
        <f t="shared" si="33"/>
        <v/>
      </c>
      <c r="U155" s="26" t="str">
        <f t="shared" si="34"/>
        <v/>
      </c>
      <c r="V155" s="26" t="str">
        <f t="shared" si="35"/>
        <v/>
      </c>
      <c r="W155" s="26" t="str">
        <f t="shared" si="36"/>
        <v/>
      </c>
      <c r="X155" s="26" t="str">
        <f t="shared" si="37"/>
        <v/>
      </c>
      <c r="Y155" s="26" t="str">
        <f t="shared" si="38"/>
        <v/>
      </c>
      <c r="Z155" s="26" t="str">
        <f t="shared" si="39"/>
        <v/>
      </c>
      <c r="AA155" s="26" t="str">
        <f t="shared" si="40"/>
        <v/>
      </c>
      <c r="AB155" s="26" t="str">
        <f t="shared" si="41"/>
        <v/>
      </c>
      <c r="AC155" s="5"/>
      <c r="AD155" s="5"/>
      <c r="AE155" s="14" t="str">
        <f>IF(OR('別紙1　【集計】'!$O$5="",$G155=""),"",IF($G155&lt;=基準値!M$2=TRUE,"○","×"))</f>
        <v/>
      </c>
      <c r="AF155" s="14" t="str">
        <f>IF(OR('別紙1　【集計】'!$O$5="",$H155=""),"",IF($H155&lt;=基準値!N$2=TRUE,"○","×"))</f>
        <v/>
      </c>
    </row>
    <row r="156" spans="2:32" ht="16.5" customHeight="1">
      <c r="B156" s="38">
        <v>148</v>
      </c>
      <c r="C156" s="39"/>
      <c r="D156" s="38"/>
      <c r="E156" s="38"/>
      <c r="F156" s="40"/>
      <c r="G156" s="41"/>
      <c r="H156" s="42"/>
      <c r="I156" s="43" t="str">
        <f t="shared" si="28"/>
        <v/>
      </c>
      <c r="J156" s="44"/>
      <c r="K156" s="45"/>
      <c r="L156" s="44"/>
      <c r="M156" s="45"/>
      <c r="N156" s="46" t="str">
        <f t="shared" si="29"/>
        <v/>
      </c>
      <c r="O156" s="84"/>
      <c r="P156" s="83" t="str">
        <f>IF($N156="","",IF(AND(SMALL($Q$9:$Q$508,ROUNDUP('別紙1　【集計】'!$E$5/2,0))=MAX($Q$9:$Q$508),ISNUMBER($N156),$Q156=MAX($Q$9:$Q$508)),"代表&amp;最大",IF($Q156=SMALL($Q$9:$Q$508,ROUNDUP('別紙1　【集計】'!$E$5/2,0)),"代表",IF($Q156=MAX($Q$9:$Q$508),"最大",""))))</f>
        <v/>
      </c>
      <c r="Q156" s="25" t="str">
        <f t="shared" si="30"/>
        <v/>
      </c>
      <c r="R156" s="26" t="str">
        <f t="shared" si="31"/>
        <v/>
      </c>
      <c r="S156" s="26" t="str">
        <f t="shared" si="32"/>
        <v/>
      </c>
      <c r="T156" s="26" t="str">
        <f t="shared" si="33"/>
        <v/>
      </c>
      <c r="U156" s="26" t="str">
        <f t="shared" si="34"/>
        <v/>
      </c>
      <c r="V156" s="26" t="str">
        <f t="shared" si="35"/>
        <v/>
      </c>
      <c r="W156" s="26" t="str">
        <f t="shared" si="36"/>
        <v/>
      </c>
      <c r="X156" s="26" t="str">
        <f t="shared" si="37"/>
        <v/>
      </c>
      <c r="Y156" s="26" t="str">
        <f t="shared" si="38"/>
        <v/>
      </c>
      <c r="Z156" s="26" t="str">
        <f t="shared" si="39"/>
        <v/>
      </c>
      <c r="AA156" s="26" t="str">
        <f t="shared" si="40"/>
        <v/>
      </c>
      <c r="AB156" s="26" t="str">
        <f t="shared" si="41"/>
        <v/>
      </c>
      <c r="AC156" s="5"/>
      <c r="AD156" s="5"/>
      <c r="AE156" s="14" t="str">
        <f>IF(OR('別紙1　【集計】'!$O$5="",$G156=""),"",IF($G156&lt;=基準値!M$2=TRUE,"○","×"))</f>
        <v/>
      </c>
      <c r="AF156" s="14" t="str">
        <f>IF(OR('別紙1　【集計】'!$O$5="",$H156=""),"",IF($H156&lt;=基準値!N$2=TRUE,"○","×"))</f>
        <v/>
      </c>
    </row>
    <row r="157" spans="2:32" ht="16.5" customHeight="1">
      <c r="B157" s="47">
        <v>149</v>
      </c>
      <c r="C157" s="39"/>
      <c r="D157" s="38"/>
      <c r="E157" s="38"/>
      <c r="F157" s="40"/>
      <c r="G157" s="41"/>
      <c r="H157" s="42"/>
      <c r="I157" s="43" t="str">
        <f t="shared" si="28"/>
        <v/>
      </c>
      <c r="J157" s="44"/>
      <c r="K157" s="45"/>
      <c r="L157" s="44"/>
      <c r="M157" s="45"/>
      <c r="N157" s="46" t="str">
        <f t="shared" si="29"/>
        <v/>
      </c>
      <c r="O157" s="84"/>
      <c r="P157" s="83" t="str">
        <f>IF($N157="","",IF(AND(SMALL($Q$9:$Q$508,ROUNDUP('別紙1　【集計】'!$E$5/2,0))=MAX($Q$9:$Q$508),ISNUMBER($N157),$Q157=MAX($Q$9:$Q$508)),"代表&amp;最大",IF($Q157=SMALL($Q$9:$Q$508,ROUNDUP('別紙1　【集計】'!$E$5/2,0)),"代表",IF($Q157=MAX($Q$9:$Q$508),"最大",""))))</f>
        <v/>
      </c>
      <c r="Q157" s="25" t="str">
        <f t="shared" si="30"/>
        <v/>
      </c>
      <c r="R157" s="26" t="str">
        <f t="shared" si="31"/>
        <v/>
      </c>
      <c r="S157" s="26" t="str">
        <f t="shared" si="32"/>
        <v/>
      </c>
      <c r="T157" s="26" t="str">
        <f t="shared" si="33"/>
        <v/>
      </c>
      <c r="U157" s="26" t="str">
        <f t="shared" si="34"/>
        <v/>
      </c>
      <c r="V157" s="26" t="str">
        <f t="shared" si="35"/>
        <v/>
      </c>
      <c r="W157" s="26" t="str">
        <f t="shared" si="36"/>
        <v/>
      </c>
      <c r="X157" s="26" t="str">
        <f t="shared" si="37"/>
        <v/>
      </c>
      <c r="Y157" s="26" t="str">
        <f t="shared" si="38"/>
        <v/>
      </c>
      <c r="Z157" s="26" t="str">
        <f t="shared" si="39"/>
        <v/>
      </c>
      <c r="AA157" s="26" t="str">
        <f t="shared" si="40"/>
        <v/>
      </c>
      <c r="AB157" s="26" t="str">
        <f t="shared" si="41"/>
        <v/>
      </c>
      <c r="AC157" s="5"/>
      <c r="AD157" s="5"/>
      <c r="AE157" s="14" t="str">
        <f>IF(OR('別紙1　【集計】'!$O$5="",$G157=""),"",IF($G157&lt;=基準値!M$2=TRUE,"○","×"))</f>
        <v/>
      </c>
      <c r="AF157" s="14" t="str">
        <f>IF(OR('別紙1　【集計】'!$O$5="",$H157=""),"",IF($H157&lt;=基準値!N$2=TRUE,"○","×"))</f>
        <v/>
      </c>
    </row>
    <row r="158" spans="2:32" ht="16.5" customHeight="1">
      <c r="B158" s="38">
        <v>150</v>
      </c>
      <c r="C158" s="39"/>
      <c r="D158" s="38"/>
      <c r="E158" s="38"/>
      <c r="F158" s="40"/>
      <c r="G158" s="41"/>
      <c r="H158" s="42"/>
      <c r="I158" s="43" t="str">
        <f t="shared" si="28"/>
        <v/>
      </c>
      <c r="J158" s="44"/>
      <c r="K158" s="45"/>
      <c r="L158" s="44"/>
      <c r="M158" s="45"/>
      <c r="N158" s="46" t="str">
        <f t="shared" si="29"/>
        <v/>
      </c>
      <c r="O158" s="84"/>
      <c r="P158" s="83" t="str">
        <f>IF($N158="","",IF(AND(SMALL($Q$9:$Q$508,ROUNDUP('別紙1　【集計】'!$E$5/2,0))=MAX($Q$9:$Q$508),ISNUMBER($N158),$Q158=MAX($Q$9:$Q$508)),"代表&amp;最大",IF($Q158=SMALL($Q$9:$Q$508,ROUNDUP('別紙1　【集計】'!$E$5/2,0)),"代表",IF($Q158=MAX($Q$9:$Q$508),"最大",""))))</f>
        <v/>
      </c>
      <c r="Q158" s="25" t="str">
        <f t="shared" si="30"/>
        <v/>
      </c>
      <c r="R158" s="26" t="str">
        <f t="shared" si="31"/>
        <v/>
      </c>
      <c r="S158" s="26" t="str">
        <f t="shared" si="32"/>
        <v/>
      </c>
      <c r="T158" s="26" t="str">
        <f t="shared" si="33"/>
        <v/>
      </c>
      <c r="U158" s="26" t="str">
        <f t="shared" si="34"/>
        <v/>
      </c>
      <c r="V158" s="26" t="str">
        <f t="shared" si="35"/>
        <v/>
      </c>
      <c r="W158" s="26" t="str">
        <f t="shared" si="36"/>
        <v/>
      </c>
      <c r="X158" s="26" t="str">
        <f t="shared" si="37"/>
        <v/>
      </c>
      <c r="Y158" s="26" t="str">
        <f t="shared" si="38"/>
        <v/>
      </c>
      <c r="Z158" s="26" t="str">
        <f t="shared" si="39"/>
        <v/>
      </c>
      <c r="AA158" s="26" t="str">
        <f t="shared" si="40"/>
        <v/>
      </c>
      <c r="AB158" s="26" t="str">
        <f t="shared" si="41"/>
        <v/>
      </c>
      <c r="AC158" s="5"/>
      <c r="AD158" s="5"/>
      <c r="AE158" s="14" t="str">
        <f>IF(OR('別紙1　【集計】'!$O$5="",$G158=""),"",IF($G158&lt;=基準値!M$2=TRUE,"○","×"))</f>
        <v/>
      </c>
      <c r="AF158" s="14" t="str">
        <f>IF(OR('別紙1　【集計】'!$O$5="",$H158=""),"",IF($H158&lt;=基準値!N$2=TRUE,"○","×"))</f>
        <v/>
      </c>
    </row>
    <row r="159" spans="2:32" ht="16.5" customHeight="1">
      <c r="B159" s="47">
        <v>151</v>
      </c>
      <c r="C159" s="39"/>
      <c r="D159" s="38"/>
      <c r="E159" s="38"/>
      <c r="F159" s="40"/>
      <c r="G159" s="41"/>
      <c r="H159" s="42"/>
      <c r="I159" s="43" t="str">
        <f t="shared" si="28"/>
        <v/>
      </c>
      <c r="J159" s="44"/>
      <c r="K159" s="45"/>
      <c r="L159" s="44"/>
      <c r="M159" s="45"/>
      <c r="N159" s="46" t="str">
        <f t="shared" si="29"/>
        <v/>
      </c>
      <c r="O159" s="84"/>
      <c r="P159" s="83" t="str">
        <f>IF($N159="","",IF(AND(SMALL($Q$9:$Q$508,ROUNDUP('別紙1　【集計】'!$E$5/2,0))=MAX($Q$9:$Q$508),ISNUMBER($N159),$Q159=MAX($Q$9:$Q$508)),"代表&amp;最大",IF($Q159=SMALL($Q$9:$Q$508,ROUNDUP('別紙1　【集計】'!$E$5/2,0)),"代表",IF($Q159=MAX($Q$9:$Q$508),"最大",""))))</f>
        <v/>
      </c>
      <c r="Q159" s="25" t="str">
        <f t="shared" si="30"/>
        <v/>
      </c>
      <c r="R159" s="26" t="str">
        <f t="shared" si="31"/>
        <v/>
      </c>
      <c r="S159" s="26" t="str">
        <f t="shared" si="32"/>
        <v/>
      </c>
      <c r="T159" s="26" t="str">
        <f t="shared" si="33"/>
        <v/>
      </c>
      <c r="U159" s="26" t="str">
        <f t="shared" si="34"/>
        <v/>
      </c>
      <c r="V159" s="26" t="str">
        <f t="shared" si="35"/>
        <v/>
      </c>
      <c r="W159" s="26" t="str">
        <f t="shared" si="36"/>
        <v/>
      </c>
      <c r="X159" s="26" t="str">
        <f t="shared" si="37"/>
        <v/>
      </c>
      <c r="Y159" s="26" t="str">
        <f t="shared" si="38"/>
        <v/>
      </c>
      <c r="Z159" s="26" t="str">
        <f t="shared" si="39"/>
        <v/>
      </c>
      <c r="AA159" s="26" t="str">
        <f t="shared" si="40"/>
        <v/>
      </c>
      <c r="AB159" s="26" t="str">
        <f t="shared" si="41"/>
        <v/>
      </c>
      <c r="AC159" s="5"/>
      <c r="AD159" s="5"/>
      <c r="AE159" s="14" t="str">
        <f>IF(OR('別紙1　【集計】'!$O$5="",$G159=""),"",IF($G159&lt;=基準値!M$2=TRUE,"○","×"))</f>
        <v/>
      </c>
      <c r="AF159" s="14" t="str">
        <f>IF(OR('別紙1　【集計】'!$O$5="",$H159=""),"",IF($H159&lt;=基準値!N$2=TRUE,"○","×"))</f>
        <v/>
      </c>
    </row>
    <row r="160" spans="2:32" ht="16.5" customHeight="1">
      <c r="B160" s="38">
        <v>152</v>
      </c>
      <c r="C160" s="39"/>
      <c r="D160" s="38"/>
      <c r="E160" s="38"/>
      <c r="F160" s="40"/>
      <c r="G160" s="41"/>
      <c r="H160" s="42"/>
      <c r="I160" s="43" t="str">
        <f t="shared" si="28"/>
        <v/>
      </c>
      <c r="J160" s="44"/>
      <c r="K160" s="45"/>
      <c r="L160" s="44"/>
      <c r="M160" s="45"/>
      <c r="N160" s="46" t="str">
        <f t="shared" si="29"/>
        <v/>
      </c>
      <c r="O160" s="84"/>
      <c r="P160" s="83" t="str">
        <f>IF($N160="","",IF(AND(SMALL($Q$9:$Q$508,ROUNDUP('別紙1　【集計】'!$E$5/2,0))=MAX($Q$9:$Q$508),ISNUMBER($N160),$Q160=MAX($Q$9:$Q$508)),"代表&amp;最大",IF($Q160=SMALL($Q$9:$Q$508,ROUNDUP('別紙1　【集計】'!$E$5/2,0)),"代表",IF($Q160=MAX($Q$9:$Q$508),"最大",""))))</f>
        <v/>
      </c>
      <c r="Q160" s="25" t="str">
        <f t="shared" si="30"/>
        <v/>
      </c>
      <c r="R160" s="26" t="str">
        <f t="shared" si="31"/>
        <v/>
      </c>
      <c r="S160" s="26" t="str">
        <f t="shared" si="32"/>
        <v/>
      </c>
      <c r="T160" s="26" t="str">
        <f t="shared" si="33"/>
        <v/>
      </c>
      <c r="U160" s="26" t="str">
        <f t="shared" si="34"/>
        <v/>
      </c>
      <c r="V160" s="26" t="str">
        <f t="shared" si="35"/>
        <v/>
      </c>
      <c r="W160" s="26" t="str">
        <f t="shared" si="36"/>
        <v/>
      </c>
      <c r="X160" s="26" t="str">
        <f t="shared" si="37"/>
        <v/>
      </c>
      <c r="Y160" s="26" t="str">
        <f t="shared" si="38"/>
        <v/>
      </c>
      <c r="Z160" s="26" t="str">
        <f t="shared" si="39"/>
        <v/>
      </c>
      <c r="AA160" s="26" t="str">
        <f t="shared" si="40"/>
        <v/>
      </c>
      <c r="AB160" s="26" t="str">
        <f t="shared" si="41"/>
        <v/>
      </c>
      <c r="AC160" s="5"/>
      <c r="AD160" s="5"/>
      <c r="AE160" s="14" t="str">
        <f>IF(OR('別紙1　【集計】'!$O$5="",$G160=""),"",IF($G160&lt;=基準値!M$2=TRUE,"○","×"))</f>
        <v/>
      </c>
      <c r="AF160" s="14" t="str">
        <f>IF(OR('別紙1　【集計】'!$O$5="",$H160=""),"",IF($H160&lt;=基準値!N$2=TRUE,"○","×"))</f>
        <v/>
      </c>
    </row>
    <row r="161" spans="2:32" ht="16.5" customHeight="1">
      <c r="B161" s="47">
        <v>153</v>
      </c>
      <c r="C161" s="39"/>
      <c r="D161" s="38"/>
      <c r="E161" s="38"/>
      <c r="F161" s="40"/>
      <c r="G161" s="41"/>
      <c r="H161" s="42"/>
      <c r="I161" s="43" t="str">
        <f t="shared" si="28"/>
        <v/>
      </c>
      <c r="J161" s="44"/>
      <c r="K161" s="45"/>
      <c r="L161" s="44"/>
      <c r="M161" s="45"/>
      <c r="N161" s="46" t="str">
        <f t="shared" si="29"/>
        <v/>
      </c>
      <c r="O161" s="84"/>
      <c r="P161" s="83" t="str">
        <f>IF($N161="","",IF(AND(SMALL($Q$9:$Q$508,ROUNDUP('別紙1　【集計】'!$E$5/2,0))=MAX($Q$9:$Q$508),ISNUMBER($N161),$Q161=MAX($Q$9:$Q$508)),"代表&amp;最大",IF($Q161=SMALL($Q$9:$Q$508,ROUNDUP('別紙1　【集計】'!$E$5/2,0)),"代表",IF($Q161=MAX($Q$9:$Q$508),"最大",""))))</f>
        <v/>
      </c>
      <c r="Q161" s="25" t="str">
        <f t="shared" si="30"/>
        <v/>
      </c>
      <c r="R161" s="26" t="str">
        <f t="shared" si="31"/>
        <v/>
      </c>
      <c r="S161" s="26" t="str">
        <f t="shared" si="32"/>
        <v/>
      </c>
      <c r="T161" s="26" t="str">
        <f t="shared" si="33"/>
        <v/>
      </c>
      <c r="U161" s="26" t="str">
        <f t="shared" si="34"/>
        <v/>
      </c>
      <c r="V161" s="26" t="str">
        <f t="shared" si="35"/>
        <v/>
      </c>
      <c r="W161" s="26" t="str">
        <f t="shared" si="36"/>
        <v/>
      </c>
      <c r="X161" s="26" t="str">
        <f t="shared" si="37"/>
        <v/>
      </c>
      <c r="Y161" s="26" t="str">
        <f t="shared" si="38"/>
        <v/>
      </c>
      <c r="Z161" s="26" t="str">
        <f t="shared" si="39"/>
        <v/>
      </c>
      <c r="AA161" s="26" t="str">
        <f t="shared" si="40"/>
        <v/>
      </c>
      <c r="AB161" s="26" t="str">
        <f t="shared" si="41"/>
        <v/>
      </c>
      <c r="AC161" s="5"/>
      <c r="AD161" s="5"/>
      <c r="AE161" s="14" t="str">
        <f>IF(OR('別紙1　【集計】'!$O$5="",$G161=""),"",IF($G161&lt;=基準値!M$2=TRUE,"○","×"))</f>
        <v/>
      </c>
      <c r="AF161" s="14" t="str">
        <f>IF(OR('別紙1　【集計】'!$O$5="",$H161=""),"",IF($H161&lt;=基準値!N$2=TRUE,"○","×"))</f>
        <v/>
      </c>
    </row>
    <row r="162" spans="2:32" ht="16.5" customHeight="1">
      <c r="B162" s="38">
        <v>154</v>
      </c>
      <c r="C162" s="39"/>
      <c r="D162" s="38"/>
      <c r="E162" s="38"/>
      <c r="F162" s="40"/>
      <c r="G162" s="41"/>
      <c r="H162" s="42"/>
      <c r="I162" s="43" t="str">
        <f t="shared" si="28"/>
        <v/>
      </c>
      <c r="J162" s="44"/>
      <c r="K162" s="45"/>
      <c r="L162" s="44"/>
      <c r="M162" s="45"/>
      <c r="N162" s="46" t="str">
        <f t="shared" si="29"/>
        <v/>
      </c>
      <c r="O162" s="84"/>
      <c r="P162" s="83" t="str">
        <f>IF($N162="","",IF(AND(SMALL($Q$9:$Q$508,ROUNDUP('別紙1　【集計】'!$E$5/2,0))=MAX($Q$9:$Q$508),ISNUMBER($N162),$Q162=MAX($Q$9:$Q$508)),"代表&amp;最大",IF($Q162=SMALL($Q$9:$Q$508,ROUNDUP('別紙1　【集計】'!$E$5/2,0)),"代表",IF($Q162=MAX($Q$9:$Q$508),"最大",""))))</f>
        <v/>
      </c>
      <c r="Q162" s="25" t="str">
        <f t="shared" si="30"/>
        <v/>
      </c>
      <c r="R162" s="26" t="str">
        <f t="shared" si="31"/>
        <v/>
      </c>
      <c r="S162" s="26" t="str">
        <f t="shared" si="32"/>
        <v/>
      </c>
      <c r="T162" s="26" t="str">
        <f t="shared" si="33"/>
        <v/>
      </c>
      <c r="U162" s="26" t="str">
        <f t="shared" si="34"/>
        <v/>
      </c>
      <c r="V162" s="26" t="str">
        <f t="shared" si="35"/>
        <v/>
      </c>
      <c r="W162" s="26" t="str">
        <f t="shared" si="36"/>
        <v/>
      </c>
      <c r="X162" s="26" t="str">
        <f t="shared" si="37"/>
        <v/>
      </c>
      <c r="Y162" s="26" t="str">
        <f t="shared" si="38"/>
        <v/>
      </c>
      <c r="Z162" s="26" t="str">
        <f t="shared" si="39"/>
        <v/>
      </c>
      <c r="AA162" s="26" t="str">
        <f t="shared" si="40"/>
        <v/>
      </c>
      <c r="AB162" s="26" t="str">
        <f t="shared" si="41"/>
        <v/>
      </c>
      <c r="AC162" s="5"/>
      <c r="AD162" s="5"/>
      <c r="AE162" s="14" t="str">
        <f>IF(OR('別紙1　【集計】'!$O$5="",$G162=""),"",IF($G162&lt;=基準値!M$2=TRUE,"○","×"))</f>
        <v/>
      </c>
      <c r="AF162" s="14" t="str">
        <f>IF(OR('別紙1　【集計】'!$O$5="",$H162=""),"",IF($H162&lt;=基準値!N$2=TRUE,"○","×"))</f>
        <v/>
      </c>
    </row>
    <row r="163" spans="2:32" ht="16.5" customHeight="1">
      <c r="B163" s="47">
        <v>155</v>
      </c>
      <c r="C163" s="39"/>
      <c r="D163" s="38"/>
      <c r="E163" s="38"/>
      <c r="F163" s="40"/>
      <c r="G163" s="41"/>
      <c r="H163" s="42"/>
      <c r="I163" s="43" t="str">
        <f t="shared" si="28"/>
        <v/>
      </c>
      <c r="J163" s="44"/>
      <c r="K163" s="45"/>
      <c r="L163" s="44"/>
      <c r="M163" s="45"/>
      <c r="N163" s="46" t="str">
        <f t="shared" si="29"/>
        <v/>
      </c>
      <c r="O163" s="84"/>
      <c r="P163" s="83" t="str">
        <f>IF($N163="","",IF(AND(SMALL($Q$9:$Q$508,ROUNDUP('別紙1　【集計】'!$E$5/2,0))=MAX($Q$9:$Q$508),ISNUMBER($N163),$Q163=MAX($Q$9:$Q$508)),"代表&amp;最大",IF($Q163=SMALL($Q$9:$Q$508,ROUNDUP('別紙1　【集計】'!$E$5/2,0)),"代表",IF($Q163=MAX($Q$9:$Q$508),"最大",""))))</f>
        <v/>
      </c>
      <c r="Q163" s="25" t="str">
        <f t="shared" si="30"/>
        <v/>
      </c>
      <c r="R163" s="26" t="str">
        <f t="shared" si="31"/>
        <v/>
      </c>
      <c r="S163" s="26" t="str">
        <f t="shared" si="32"/>
        <v/>
      </c>
      <c r="T163" s="26" t="str">
        <f t="shared" si="33"/>
        <v/>
      </c>
      <c r="U163" s="26" t="str">
        <f t="shared" si="34"/>
        <v/>
      </c>
      <c r="V163" s="26" t="str">
        <f t="shared" si="35"/>
        <v/>
      </c>
      <c r="W163" s="26" t="str">
        <f t="shared" si="36"/>
        <v/>
      </c>
      <c r="X163" s="26" t="str">
        <f t="shared" si="37"/>
        <v/>
      </c>
      <c r="Y163" s="26" t="str">
        <f t="shared" si="38"/>
        <v/>
      </c>
      <c r="Z163" s="26" t="str">
        <f t="shared" si="39"/>
        <v/>
      </c>
      <c r="AA163" s="26" t="str">
        <f t="shared" si="40"/>
        <v/>
      </c>
      <c r="AB163" s="26" t="str">
        <f t="shared" si="41"/>
        <v/>
      </c>
      <c r="AC163" s="5"/>
      <c r="AD163" s="5"/>
      <c r="AE163" s="14" t="str">
        <f>IF(OR('別紙1　【集計】'!$O$5="",$G163=""),"",IF($G163&lt;=基準値!M$2=TRUE,"○","×"))</f>
        <v/>
      </c>
      <c r="AF163" s="14" t="str">
        <f>IF(OR('別紙1　【集計】'!$O$5="",$H163=""),"",IF($H163&lt;=基準値!N$2=TRUE,"○","×"))</f>
        <v/>
      </c>
    </row>
    <row r="164" spans="2:32" ht="16.5" customHeight="1">
      <c r="B164" s="38">
        <v>156</v>
      </c>
      <c r="C164" s="39"/>
      <c r="D164" s="38"/>
      <c r="E164" s="38"/>
      <c r="F164" s="40"/>
      <c r="G164" s="41"/>
      <c r="H164" s="42"/>
      <c r="I164" s="43" t="str">
        <f t="shared" si="28"/>
        <v/>
      </c>
      <c r="J164" s="44"/>
      <c r="K164" s="45"/>
      <c r="L164" s="44"/>
      <c r="M164" s="45"/>
      <c r="N164" s="46" t="str">
        <f t="shared" si="29"/>
        <v/>
      </c>
      <c r="O164" s="84"/>
      <c r="P164" s="83" t="str">
        <f>IF($N164="","",IF(AND(SMALL($Q$9:$Q$508,ROUNDUP('別紙1　【集計】'!$E$5/2,0))=MAX($Q$9:$Q$508),ISNUMBER($N164),$Q164=MAX($Q$9:$Q$508)),"代表&amp;最大",IF($Q164=SMALL($Q$9:$Q$508,ROUNDUP('別紙1　【集計】'!$E$5/2,0)),"代表",IF($Q164=MAX($Q$9:$Q$508),"最大",""))))</f>
        <v/>
      </c>
      <c r="Q164" s="25" t="str">
        <f t="shared" si="30"/>
        <v/>
      </c>
      <c r="R164" s="26" t="str">
        <f t="shared" si="31"/>
        <v/>
      </c>
      <c r="S164" s="26" t="str">
        <f t="shared" si="32"/>
        <v/>
      </c>
      <c r="T164" s="26" t="str">
        <f t="shared" si="33"/>
        <v/>
      </c>
      <c r="U164" s="26" t="str">
        <f t="shared" si="34"/>
        <v/>
      </c>
      <c r="V164" s="26" t="str">
        <f t="shared" si="35"/>
        <v/>
      </c>
      <c r="W164" s="26" t="str">
        <f t="shared" si="36"/>
        <v/>
      </c>
      <c r="X164" s="26" t="str">
        <f t="shared" si="37"/>
        <v/>
      </c>
      <c r="Y164" s="26" t="str">
        <f t="shared" si="38"/>
        <v/>
      </c>
      <c r="Z164" s="26" t="str">
        <f t="shared" si="39"/>
        <v/>
      </c>
      <c r="AA164" s="26" t="str">
        <f t="shared" si="40"/>
        <v/>
      </c>
      <c r="AB164" s="26" t="str">
        <f t="shared" si="41"/>
        <v/>
      </c>
      <c r="AC164" s="5"/>
      <c r="AD164" s="5"/>
      <c r="AE164" s="14" t="str">
        <f>IF(OR('別紙1　【集計】'!$O$5="",$G164=""),"",IF($G164&lt;=基準値!M$2=TRUE,"○","×"))</f>
        <v/>
      </c>
      <c r="AF164" s="14" t="str">
        <f>IF(OR('別紙1　【集計】'!$O$5="",$H164=""),"",IF($H164&lt;=基準値!N$2=TRUE,"○","×"))</f>
        <v/>
      </c>
    </row>
    <row r="165" spans="2:32" ht="16.5" customHeight="1">
      <c r="B165" s="47">
        <v>157</v>
      </c>
      <c r="C165" s="39"/>
      <c r="D165" s="38"/>
      <c r="E165" s="38"/>
      <c r="F165" s="40"/>
      <c r="G165" s="41"/>
      <c r="H165" s="42"/>
      <c r="I165" s="43" t="str">
        <f t="shared" si="28"/>
        <v/>
      </c>
      <c r="J165" s="44"/>
      <c r="K165" s="45"/>
      <c r="L165" s="44"/>
      <c r="M165" s="45"/>
      <c r="N165" s="46" t="str">
        <f t="shared" si="29"/>
        <v/>
      </c>
      <c r="O165" s="84"/>
      <c r="P165" s="83" t="str">
        <f>IF($N165="","",IF(AND(SMALL($Q$9:$Q$508,ROUNDUP('別紙1　【集計】'!$E$5/2,0))=MAX($Q$9:$Q$508),ISNUMBER($N165),$Q165=MAX($Q$9:$Q$508)),"代表&amp;最大",IF($Q165=SMALL($Q$9:$Q$508,ROUNDUP('別紙1　【集計】'!$E$5/2,0)),"代表",IF($Q165=MAX($Q$9:$Q$508),"最大",""))))</f>
        <v/>
      </c>
      <c r="Q165" s="25" t="str">
        <f t="shared" si="30"/>
        <v/>
      </c>
      <c r="R165" s="26" t="str">
        <f t="shared" si="31"/>
        <v/>
      </c>
      <c r="S165" s="26" t="str">
        <f t="shared" si="32"/>
        <v/>
      </c>
      <c r="T165" s="26" t="str">
        <f t="shared" si="33"/>
        <v/>
      </c>
      <c r="U165" s="26" t="str">
        <f t="shared" si="34"/>
        <v/>
      </c>
      <c r="V165" s="26" t="str">
        <f t="shared" si="35"/>
        <v/>
      </c>
      <c r="W165" s="26" t="str">
        <f t="shared" si="36"/>
        <v/>
      </c>
      <c r="X165" s="26" t="str">
        <f t="shared" si="37"/>
        <v/>
      </c>
      <c r="Y165" s="26" t="str">
        <f t="shared" si="38"/>
        <v/>
      </c>
      <c r="Z165" s="26" t="str">
        <f t="shared" si="39"/>
        <v/>
      </c>
      <c r="AA165" s="26" t="str">
        <f t="shared" si="40"/>
        <v/>
      </c>
      <c r="AB165" s="26" t="str">
        <f t="shared" si="41"/>
        <v/>
      </c>
      <c r="AC165" s="5"/>
      <c r="AD165" s="5"/>
      <c r="AE165" s="14" t="str">
        <f>IF(OR('別紙1　【集計】'!$O$5="",$G165=""),"",IF($G165&lt;=基準値!M$2=TRUE,"○","×"))</f>
        <v/>
      </c>
      <c r="AF165" s="14" t="str">
        <f>IF(OR('別紙1　【集計】'!$O$5="",$H165=""),"",IF($H165&lt;=基準値!N$2=TRUE,"○","×"))</f>
        <v/>
      </c>
    </row>
    <row r="166" spans="2:32" ht="16.5" customHeight="1">
      <c r="B166" s="38">
        <v>158</v>
      </c>
      <c r="C166" s="39"/>
      <c r="D166" s="38"/>
      <c r="E166" s="38"/>
      <c r="F166" s="40"/>
      <c r="G166" s="41"/>
      <c r="H166" s="42"/>
      <c r="I166" s="43" t="str">
        <f t="shared" si="28"/>
        <v/>
      </c>
      <c r="J166" s="44"/>
      <c r="K166" s="45"/>
      <c r="L166" s="44"/>
      <c r="M166" s="45"/>
      <c r="N166" s="46" t="str">
        <f t="shared" si="29"/>
        <v/>
      </c>
      <c r="O166" s="84"/>
      <c r="P166" s="83" t="str">
        <f>IF($N166="","",IF(AND(SMALL($Q$9:$Q$508,ROUNDUP('別紙1　【集計】'!$E$5/2,0))=MAX($Q$9:$Q$508),ISNUMBER($N166),$Q166=MAX($Q$9:$Q$508)),"代表&amp;最大",IF($Q166=SMALL($Q$9:$Q$508,ROUNDUP('別紙1　【集計】'!$E$5/2,0)),"代表",IF($Q166=MAX($Q$9:$Q$508),"最大",""))))</f>
        <v/>
      </c>
      <c r="Q166" s="25" t="str">
        <f t="shared" si="30"/>
        <v/>
      </c>
      <c r="R166" s="26" t="str">
        <f t="shared" si="31"/>
        <v/>
      </c>
      <c r="S166" s="26" t="str">
        <f t="shared" si="32"/>
        <v/>
      </c>
      <c r="T166" s="26" t="str">
        <f t="shared" si="33"/>
        <v/>
      </c>
      <c r="U166" s="26" t="str">
        <f t="shared" si="34"/>
        <v/>
      </c>
      <c r="V166" s="26" t="str">
        <f t="shared" si="35"/>
        <v/>
      </c>
      <c r="W166" s="26" t="str">
        <f t="shared" si="36"/>
        <v/>
      </c>
      <c r="X166" s="26" t="str">
        <f t="shared" si="37"/>
        <v/>
      </c>
      <c r="Y166" s="26" t="str">
        <f t="shared" si="38"/>
        <v/>
      </c>
      <c r="Z166" s="26" t="str">
        <f t="shared" si="39"/>
        <v/>
      </c>
      <c r="AA166" s="26" t="str">
        <f t="shared" si="40"/>
        <v/>
      </c>
      <c r="AB166" s="26" t="str">
        <f t="shared" si="41"/>
        <v/>
      </c>
      <c r="AC166" s="5"/>
      <c r="AD166" s="5"/>
      <c r="AE166" s="14" t="str">
        <f>IF(OR('別紙1　【集計】'!$O$5="",$G166=""),"",IF($G166&lt;=基準値!M$2=TRUE,"○","×"))</f>
        <v/>
      </c>
      <c r="AF166" s="14" t="str">
        <f>IF(OR('別紙1　【集計】'!$O$5="",$H166=""),"",IF($H166&lt;=基準値!N$2=TRUE,"○","×"))</f>
        <v/>
      </c>
    </row>
    <row r="167" spans="2:32" ht="16.5" customHeight="1">
      <c r="B167" s="47">
        <v>159</v>
      </c>
      <c r="C167" s="39"/>
      <c r="D167" s="38"/>
      <c r="E167" s="38"/>
      <c r="F167" s="40"/>
      <c r="G167" s="41"/>
      <c r="H167" s="42"/>
      <c r="I167" s="43" t="str">
        <f t="shared" si="28"/>
        <v/>
      </c>
      <c r="J167" s="44"/>
      <c r="K167" s="45"/>
      <c r="L167" s="44"/>
      <c r="M167" s="45"/>
      <c r="N167" s="46" t="str">
        <f t="shared" si="29"/>
        <v/>
      </c>
      <c r="O167" s="84"/>
      <c r="P167" s="83" t="str">
        <f>IF($N167="","",IF(AND(SMALL($Q$9:$Q$508,ROUNDUP('別紙1　【集計】'!$E$5/2,0))=MAX($Q$9:$Q$508),ISNUMBER($N167),$Q167=MAX($Q$9:$Q$508)),"代表&amp;最大",IF($Q167=SMALL($Q$9:$Q$508,ROUNDUP('別紙1　【集計】'!$E$5/2,0)),"代表",IF($Q167=MAX($Q$9:$Q$508),"最大",""))))</f>
        <v/>
      </c>
      <c r="Q167" s="25" t="str">
        <f t="shared" si="30"/>
        <v/>
      </c>
      <c r="R167" s="26" t="str">
        <f t="shared" si="31"/>
        <v/>
      </c>
      <c r="S167" s="26" t="str">
        <f t="shared" si="32"/>
        <v/>
      </c>
      <c r="T167" s="26" t="str">
        <f t="shared" si="33"/>
        <v/>
      </c>
      <c r="U167" s="26" t="str">
        <f t="shared" si="34"/>
        <v/>
      </c>
      <c r="V167" s="26" t="str">
        <f t="shared" si="35"/>
        <v/>
      </c>
      <c r="W167" s="26" t="str">
        <f t="shared" si="36"/>
        <v/>
      </c>
      <c r="X167" s="26" t="str">
        <f t="shared" si="37"/>
        <v/>
      </c>
      <c r="Y167" s="26" t="str">
        <f t="shared" si="38"/>
        <v/>
      </c>
      <c r="Z167" s="26" t="str">
        <f t="shared" si="39"/>
        <v/>
      </c>
      <c r="AA167" s="26" t="str">
        <f t="shared" si="40"/>
        <v/>
      </c>
      <c r="AB167" s="26" t="str">
        <f t="shared" si="41"/>
        <v/>
      </c>
      <c r="AC167" s="5"/>
      <c r="AD167" s="5"/>
      <c r="AE167" s="14" t="str">
        <f>IF(OR('別紙1　【集計】'!$O$5="",$G167=""),"",IF($G167&lt;=基準値!M$2=TRUE,"○","×"))</f>
        <v/>
      </c>
      <c r="AF167" s="14" t="str">
        <f>IF(OR('別紙1　【集計】'!$O$5="",$H167=""),"",IF($H167&lt;=基準値!N$2=TRUE,"○","×"))</f>
        <v/>
      </c>
    </row>
    <row r="168" spans="2:32" ht="16.5" customHeight="1">
      <c r="B168" s="38">
        <v>160</v>
      </c>
      <c r="C168" s="39"/>
      <c r="D168" s="38"/>
      <c r="E168" s="38"/>
      <c r="F168" s="40"/>
      <c r="G168" s="41"/>
      <c r="H168" s="42"/>
      <c r="I168" s="43" t="str">
        <f t="shared" si="28"/>
        <v/>
      </c>
      <c r="J168" s="44"/>
      <c r="K168" s="45"/>
      <c r="L168" s="44"/>
      <c r="M168" s="45"/>
      <c r="N168" s="46" t="str">
        <f t="shared" si="29"/>
        <v/>
      </c>
      <c r="O168" s="84"/>
      <c r="P168" s="83" t="str">
        <f>IF($N168="","",IF(AND(SMALL($Q$9:$Q$508,ROUNDUP('別紙1　【集計】'!$E$5/2,0))=MAX($Q$9:$Q$508),ISNUMBER($N168),$Q168=MAX($Q$9:$Q$508)),"代表&amp;最大",IF($Q168=SMALL($Q$9:$Q$508,ROUNDUP('別紙1　【集計】'!$E$5/2,0)),"代表",IF($Q168=MAX($Q$9:$Q$508),"最大",""))))</f>
        <v/>
      </c>
      <c r="Q168" s="25" t="str">
        <f t="shared" si="30"/>
        <v/>
      </c>
      <c r="R168" s="26" t="str">
        <f t="shared" si="31"/>
        <v/>
      </c>
      <c r="S168" s="26" t="str">
        <f t="shared" si="32"/>
        <v/>
      </c>
      <c r="T168" s="26" t="str">
        <f t="shared" si="33"/>
        <v/>
      </c>
      <c r="U168" s="26" t="str">
        <f t="shared" si="34"/>
        <v/>
      </c>
      <c r="V168" s="26" t="str">
        <f t="shared" si="35"/>
        <v/>
      </c>
      <c r="W168" s="26" t="str">
        <f t="shared" si="36"/>
        <v/>
      </c>
      <c r="X168" s="26" t="str">
        <f t="shared" si="37"/>
        <v/>
      </c>
      <c r="Y168" s="26" t="str">
        <f t="shared" si="38"/>
        <v/>
      </c>
      <c r="Z168" s="26" t="str">
        <f t="shared" si="39"/>
        <v/>
      </c>
      <c r="AA168" s="26" t="str">
        <f t="shared" si="40"/>
        <v/>
      </c>
      <c r="AB168" s="26" t="str">
        <f t="shared" si="41"/>
        <v/>
      </c>
      <c r="AC168" s="5"/>
      <c r="AD168" s="5"/>
      <c r="AE168" s="14" t="str">
        <f>IF(OR('別紙1　【集計】'!$O$5="",$G168=""),"",IF($G168&lt;=基準値!M$2=TRUE,"○","×"))</f>
        <v/>
      </c>
      <c r="AF168" s="14" t="str">
        <f>IF(OR('別紙1　【集計】'!$O$5="",$H168=""),"",IF($H168&lt;=基準値!N$2=TRUE,"○","×"))</f>
        <v/>
      </c>
    </row>
    <row r="169" spans="2:32" ht="16.5" customHeight="1">
      <c r="B169" s="47">
        <v>161</v>
      </c>
      <c r="C169" s="39"/>
      <c r="D169" s="38"/>
      <c r="E169" s="38"/>
      <c r="F169" s="40"/>
      <c r="G169" s="41"/>
      <c r="H169" s="42"/>
      <c r="I169" s="43" t="str">
        <f t="shared" si="28"/>
        <v/>
      </c>
      <c r="J169" s="44"/>
      <c r="K169" s="45"/>
      <c r="L169" s="44"/>
      <c r="M169" s="45"/>
      <c r="N169" s="46" t="str">
        <f t="shared" si="29"/>
        <v/>
      </c>
      <c r="O169" s="84"/>
      <c r="P169" s="83" t="str">
        <f>IF($N169="","",IF(AND(SMALL($Q$9:$Q$508,ROUNDUP('別紙1　【集計】'!$E$5/2,0))=MAX($Q$9:$Q$508),ISNUMBER($N169),$Q169=MAX($Q$9:$Q$508)),"代表&amp;最大",IF($Q169=SMALL($Q$9:$Q$508,ROUNDUP('別紙1　【集計】'!$E$5/2,0)),"代表",IF($Q169=MAX($Q$9:$Q$508),"最大",""))))</f>
        <v/>
      </c>
      <c r="Q169" s="25" t="str">
        <f t="shared" si="30"/>
        <v/>
      </c>
      <c r="R169" s="26" t="str">
        <f t="shared" si="31"/>
        <v/>
      </c>
      <c r="S169" s="26" t="str">
        <f t="shared" si="32"/>
        <v/>
      </c>
      <c r="T169" s="26" t="str">
        <f t="shared" si="33"/>
        <v/>
      </c>
      <c r="U169" s="26" t="str">
        <f t="shared" si="34"/>
        <v/>
      </c>
      <c r="V169" s="26" t="str">
        <f t="shared" si="35"/>
        <v/>
      </c>
      <c r="W169" s="26" t="str">
        <f t="shared" si="36"/>
        <v/>
      </c>
      <c r="X169" s="26" t="str">
        <f t="shared" si="37"/>
        <v/>
      </c>
      <c r="Y169" s="26" t="str">
        <f t="shared" si="38"/>
        <v/>
      </c>
      <c r="Z169" s="26" t="str">
        <f t="shared" si="39"/>
        <v/>
      </c>
      <c r="AA169" s="26" t="str">
        <f t="shared" si="40"/>
        <v/>
      </c>
      <c r="AB169" s="26" t="str">
        <f t="shared" si="41"/>
        <v/>
      </c>
      <c r="AC169" s="5"/>
      <c r="AD169" s="5"/>
      <c r="AE169" s="14" t="str">
        <f>IF(OR('別紙1　【集計】'!$O$5="",$G169=""),"",IF($G169&lt;=基準値!M$2=TRUE,"○","×"))</f>
        <v/>
      </c>
      <c r="AF169" s="14" t="str">
        <f>IF(OR('別紙1　【集計】'!$O$5="",$H169=""),"",IF($H169&lt;=基準値!N$2=TRUE,"○","×"))</f>
        <v/>
      </c>
    </row>
    <row r="170" spans="2:32" ht="16.5" customHeight="1">
      <c r="B170" s="38">
        <v>162</v>
      </c>
      <c r="C170" s="39"/>
      <c r="D170" s="38"/>
      <c r="E170" s="38"/>
      <c r="F170" s="40"/>
      <c r="G170" s="41"/>
      <c r="H170" s="42"/>
      <c r="I170" s="43" t="str">
        <f t="shared" si="28"/>
        <v/>
      </c>
      <c r="J170" s="44"/>
      <c r="K170" s="45"/>
      <c r="L170" s="44"/>
      <c r="M170" s="45"/>
      <c r="N170" s="46" t="str">
        <f t="shared" si="29"/>
        <v/>
      </c>
      <c r="O170" s="84"/>
      <c r="P170" s="83" t="str">
        <f>IF($N170="","",IF(AND(SMALL($Q$9:$Q$508,ROUNDUP('別紙1　【集計】'!$E$5/2,0))=MAX($Q$9:$Q$508),ISNUMBER($N170),$Q170=MAX($Q$9:$Q$508)),"代表&amp;最大",IF($Q170=SMALL($Q$9:$Q$508,ROUNDUP('別紙1　【集計】'!$E$5/2,0)),"代表",IF($Q170=MAX($Q$9:$Q$508),"最大",""))))</f>
        <v/>
      </c>
      <c r="Q170" s="25" t="str">
        <f t="shared" si="30"/>
        <v/>
      </c>
      <c r="R170" s="26" t="str">
        <f t="shared" si="31"/>
        <v/>
      </c>
      <c r="S170" s="26" t="str">
        <f t="shared" si="32"/>
        <v/>
      </c>
      <c r="T170" s="26" t="str">
        <f t="shared" si="33"/>
        <v/>
      </c>
      <c r="U170" s="26" t="str">
        <f t="shared" si="34"/>
        <v/>
      </c>
      <c r="V170" s="26" t="str">
        <f t="shared" si="35"/>
        <v/>
      </c>
      <c r="W170" s="26" t="str">
        <f t="shared" si="36"/>
        <v/>
      </c>
      <c r="X170" s="26" t="str">
        <f t="shared" si="37"/>
        <v/>
      </c>
      <c r="Y170" s="26" t="str">
        <f t="shared" si="38"/>
        <v/>
      </c>
      <c r="Z170" s="26" t="str">
        <f t="shared" si="39"/>
        <v/>
      </c>
      <c r="AA170" s="26" t="str">
        <f t="shared" si="40"/>
        <v/>
      </c>
      <c r="AB170" s="26" t="str">
        <f t="shared" si="41"/>
        <v/>
      </c>
      <c r="AC170" s="5"/>
      <c r="AD170" s="5"/>
      <c r="AE170" s="14" t="str">
        <f>IF(OR('別紙1　【集計】'!$O$5="",$G170=""),"",IF($G170&lt;=基準値!M$2=TRUE,"○","×"))</f>
        <v/>
      </c>
      <c r="AF170" s="14" t="str">
        <f>IF(OR('別紙1　【集計】'!$O$5="",$H170=""),"",IF($H170&lt;=基準値!N$2=TRUE,"○","×"))</f>
        <v/>
      </c>
    </row>
    <row r="171" spans="2:32" ht="16.5" customHeight="1">
      <c r="B171" s="47">
        <v>163</v>
      </c>
      <c r="C171" s="39"/>
      <c r="D171" s="38"/>
      <c r="E171" s="38"/>
      <c r="F171" s="40"/>
      <c r="G171" s="41"/>
      <c r="H171" s="42"/>
      <c r="I171" s="43" t="str">
        <f t="shared" si="28"/>
        <v/>
      </c>
      <c r="J171" s="44"/>
      <c r="K171" s="45"/>
      <c r="L171" s="44"/>
      <c r="M171" s="45"/>
      <c r="N171" s="46" t="str">
        <f t="shared" si="29"/>
        <v/>
      </c>
      <c r="O171" s="84"/>
      <c r="P171" s="83" t="str">
        <f>IF($N171="","",IF(AND(SMALL($Q$9:$Q$508,ROUNDUP('別紙1　【集計】'!$E$5/2,0))=MAX($Q$9:$Q$508),ISNUMBER($N171),$Q171=MAX($Q$9:$Q$508)),"代表&amp;最大",IF($Q171=SMALL($Q$9:$Q$508,ROUNDUP('別紙1　【集計】'!$E$5/2,0)),"代表",IF($Q171=MAX($Q$9:$Q$508),"最大",""))))</f>
        <v/>
      </c>
      <c r="Q171" s="25" t="str">
        <f t="shared" si="30"/>
        <v/>
      </c>
      <c r="R171" s="26" t="str">
        <f t="shared" si="31"/>
        <v/>
      </c>
      <c r="S171" s="26" t="str">
        <f t="shared" si="32"/>
        <v/>
      </c>
      <c r="T171" s="26" t="str">
        <f t="shared" si="33"/>
        <v/>
      </c>
      <c r="U171" s="26" t="str">
        <f t="shared" si="34"/>
        <v/>
      </c>
      <c r="V171" s="26" t="str">
        <f t="shared" si="35"/>
        <v/>
      </c>
      <c r="W171" s="26" t="str">
        <f t="shared" si="36"/>
        <v/>
      </c>
      <c r="X171" s="26" t="str">
        <f t="shared" si="37"/>
        <v/>
      </c>
      <c r="Y171" s="26" t="str">
        <f t="shared" si="38"/>
        <v/>
      </c>
      <c r="Z171" s="26" t="str">
        <f t="shared" si="39"/>
        <v/>
      </c>
      <c r="AA171" s="26" t="str">
        <f t="shared" si="40"/>
        <v/>
      </c>
      <c r="AB171" s="26" t="str">
        <f t="shared" si="41"/>
        <v/>
      </c>
      <c r="AC171" s="5"/>
      <c r="AD171" s="5"/>
      <c r="AE171" s="14" t="str">
        <f>IF(OR('別紙1　【集計】'!$O$5="",$G171=""),"",IF($G171&lt;=基準値!M$2=TRUE,"○","×"))</f>
        <v/>
      </c>
      <c r="AF171" s="14" t="str">
        <f>IF(OR('別紙1　【集計】'!$O$5="",$H171=""),"",IF($H171&lt;=基準値!N$2=TRUE,"○","×"))</f>
        <v/>
      </c>
    </row>
    <row r="172" spans="2:32" ht="16.5" customHeight="1">
      <c r="B172" s="38">
        <v>164</v>
      </c>
      <c r="C172" s="39"/>
      <c r="D172" s="38"/>
      <c r="E172" s="38"/>
      <c r="F172" s="40"/>
      <c r="G172" s="41"/>
      <c r="H172" s="42"/>
      <c r="I172" s="43" t="str">
        <f t="shared" si="28"/>
        <v/>
      </c>
      <c r="J172" s="44"/>
      <c r="K172" s="45"/>
      <c r="L172" s="44"/>
      <c r="M172" s="45"/>
      <c r="N172" s="46" t="str">
        <f t="shared" si="29"/>
        <v/>
      </c>
      <c r="O172" s="84"/>
      <c r="P172" s="83" t="str">
        <f>IF($N172="","",IF(AND(SMALL($Q$9:$Q$508,ROUNDUP('別紙1　【集計】'!$E$5/2,0))=MAX($Q$9:$Q$508),ISNUMBER($N172),$Q172=MAX($Q$9:$Q$508)),"代表&amp;最大",IF($Q172=SMALL($Q$9:$Q$508,ROUNDUP('別紙1　【集計】'!$E$5/2,0)),"代表",IF($Q172=MAX($Q$9:$Q$508),"最大",""))))</f>
        <v/>
      </c>
      <c r="Q172" s="25" t="str">
        <f t="shared" si="30"/>
        <v/>
      </c>
      <c r="R172" s="26" t="str">
        <f t="shared" si="31"/>
        <v/>
      </c>
      <c r="S172" s="26" t="str">
        <f t="shared" si="32"/>
        <v/>
      </c>
      <c r="T172" s="26" t="str">
        <f t="shared" si="33"/>
        <v/>
      </c>
      <c r="U172" s="26" t="str">
        <f t="shared" si="34"/>
        <v/>
      </c>
      <c r="V172" s="26" t="str">
        <f t="shared" si="35"/>
        <v/>
      </c>
      <c r="W172" s="26" t="str">
        <f t="shared" si="36"/>
        <v/>
      </c>
      <c r="X172" s="26" t="str">
        <f t="shared" si="37"/>
        <v/>
      </c>
      <c r="Y172" s="26" t="str">
        <f t="shared" si="38"/>
        <v/>
      </c>
      <c r="Z172" s="26" t="str">
        <f t="shared" si="39"/>
        <v/>
      </c>
      <c r="AA172" s="26" t="str">
        <f t="shared" si="40"/>
        <v/>
      </c>
      <c r="AB172" s="26" t="str">
        <f t="shared" si="41"/>
        <v/>
      </c>
      <c r="AC172" s="5"/>
      <c r="AD172" s="5"/>
      <c r="AE172" s="14" t="str">
        <f>IF(OR('別紙1　【集計】'!$O$5="",$G172=""),"",IF($G172&lt;=基準値!M$2=TRUE,"○","×"))</f>
        <v/>
      </c>
      <c r="AF172" s="14" t="str">
        <f>IF(OR('別紙1　【集計】'!$O$5="",$H172=""),"",IF($H172&lt;=基準値!N$2=TRUE,"○","×"))</f>
        <v/>
      </c>
    </row>
    <row r="173" spans="2:32" ht="16.5" customHeight="1">
      <c r="B173" s="47">
        <v>165</v>
      </c>
      <c r="C173" s="39"/>
      <c r="D173" s="38"/>
      <c r="E173" s="38"/>
      <c r="F173" s="40"/>
      <c r="G173" s="41"/>
      <c r="H173" s="42"/>
      <c r="I173" s="43" t="str">
        <f t="shared" si="28"/>
        <v/>
      </c>
      <c r="J173" s="44"/>
      <c r="K173" s="45"/>
      <c r="L173" s="44"/>
      <c r="M173" s="45"/>
      <c r="N173" s="46" t="str">
        <f t="shared" si="29"/>
        <v/>
      </c>
      <c r="O173" s="84"/>
      <c r="P173" s="83" t="str">
        <f>IF($N173="","",IF(AND(SMALL($Q$9:$Q$508,ROUNDUP('別紙1　【集計】'!$E$5/2,0))=MAX($Q$9:$Q$508),ISNUMBER($N173),$Q173=MAX($Q$9:$Q$508)),"代表&amp;最大",IF($Q173=SMALL($Q$9:$Q$508,ROUNDUP('別紙1　【集計】'!$E$5/2,0)),"代表",IF($Q173=MAX($Q$9:$Q$508),"最大",""))))</f>
        <v/>
      </c>
      <c r="Q173" s="25" t="str">
        <f t="shared" si="30"/>
        <v/>
      </c>
      <c r="R173" s="26" t="str">
        <f t="shared" si="31"/>
        <v/>
      </c>
      <c r="S173" s="26" t="str">
        <f t="shared" si="32"/>
        <v/>
      </c>
      <c r="T173" s="26" t="str">
        <f t="shared" si="33"/>
        <v/>
      </c>
      <c r="U173" s="26" t="str">
        <f t="shared" si="34"/>
        <v/>
      </c>
      <c r="V173" s="26" t="str">
        <f t="shared" si="35"/>
        <v/>
      </c>
      <c r="W173" s="26" t="str">
        <f t="shared" si="36"/>
        <v/>
      </c>
      <c r="X173" s="26" t="str">
        <f t="shared" si="37"/>
        <v/>
      </c>
      <c r="Y173" s="26" t="str">
        <f t="shared" si="38"/>
        <v/>
      </c>
      <c r="Z173" s="26" t="str">
        <f t="shared" si="39"/>
        <v/>
      </c>
      <c r="AA173" s="26" t="str">
        <f t="shared" si="40"/>
        <v/>
      </c>
      <c r="AB173" s="26" t="str">
        <f t="shared" si="41"/>
        <v/>
      </c>
      <c r="AC173" s="5"/>
      <c r="AD173" s="5"/>
      <c r="AE173" s="14" t="str">
        <f>IF(OR('別紙1　【集計】'!$O$5="",$G173=""),"",IF($G173&lt;=基準値!M$2=TRUE,"○","×"))</f>
        <v/>
      </c>
      <c r="AF173" s="14" t="str">
        <f>IF(OR('別紙1　【集計】'!$O$5="",$H173=""),"",IF($H173&lt;=基準値!N$2=TRUE,"○","×"))</f>
        <v/>
      </c>
    </row>
    <row r="174" spans="2:32" ht="16.5" customHeight="1">
      <c r="B174" s="38">
        <v>166</v>
      </c>
      <c r="C174" s="39"/>
      <c r="D174" s="38"/>
      <c r="E174" s="38"/>
      <c r="F174" s="40"/>
      <c r="G174" s="41"/>
      <c r="H174" s="42"/>
      <c r="I174" s="43" t="str">
        <f t="shared" si="28"/>
        <v/>
      </c>
      <c r="J174" s="44"/>
      <c r="K174" s="45"/>
      <c r="L174" s="44"/>
      <c r="M174" s="45"/>
      <c r="N174" s="46" t="str">
        <f t="shared" si="29"/>
        <v/>
      </c>
      <c r="O174" s="84"/>
      <c r="P174" s="83" t="str">
        <f>IF($N174="","",IF(AND(SMALL($Q$9:$Q$508,ROUNDUP('別紙1　【集計】'!$E$5/2,0))=MAX($Q$9:$Q$508),ISNUMBER($N174),$Q174=MAX($Q$9:$Q$508)),"代表&amp;最大",IF($Q174=SMALL($Q$9:$Q$508,ROUNDUP('別紙1　【集計】'!$E$5/2,0)),"代表",IF($Q174=MAX($Q$9:$Q$508),"最大",""))))</f>
        <v/>
      </c>
      <c r="Q174" s="25" t="str">
        <f t="shared" si="30"/>
        <v/>
      </c>
      <c r="R174" s="26" t="str">
        <f t="shared" si="31"/>
        <v/>
      </c>
      <c r="S174" s="26" t="str">
        <f t="shared" si="32"/>
        <v/>
      </c>
      <c r="T174" s="26" t="str">
        <f t="shared" si="33"/>
        <v/>
      </c>
      <c r="U174" s="26" t="str">
        <f t="shared" si="34"/>
        <v/>
      </c>
      <c r="V174" s="26" t="str">
        <f t="shared" si="35"/>
        <v/>
      </c>
      <c r="W174" s="26" t="str">
        <f t="shared" si="36"/>
        <v/>
      </c>
      <c r="X174" s="26" t="str">
        <f t="shared" si="37"/>
        <v/>
      </c>
      <c r="Y174" s="26" t="str">
        <f t="shared" si="38"/>
        <v/>
      </c>
      <c r="Z174" s="26" t="str">
        <f t="shared" si="39"/>
        <v/>
      </c>
      <c r="AA174" s="26" t="str">
        <f t="shared" si="40"/>
        <v/>
      </c>
      <c r="AB174" s="26" t="str">
        <f t="shared" si="41"/>
        <v/>
      </c>
      <c r="AC174" s="5"/>
      <c r="AD174" s="5"/>
      <c r="AE174" s="14" t="str">
        <f>IF(OR('別紙1　【集計】'!$O$5="",$G174=""),"",IF($G174&lt;=基準値!M$2=TRUE,"○","×"))</f>
        <v/>
      </c>
      <c r="AF174" s="14" t="str">
        <f>IF(OR('別紙1　【集計】'!$O$5="",$H174=""),"",IF($H174&lt;=基準値!N$2=TRUE,"○","×"))</f>
        <v/>
      </c>
    </row>
    <row r="175" spans="2:32" ht="16.5" customHeight="1">
      <c r="B175" s="47">
        <v>167</v>
      </c>
      <c r="C175" s="39"/>
      <c r="D175" s="38"/>
      <c r="E175" s="38"/>
      <c r="F175" s="40"/>
      <c r="G175" s="41"/>
      <c r="H175" s="42"/>
      <c r="I175" s="43" t="str">
        <f t="shared" si="28"/>
        <v/>
      </c>
      <c r="J175" s="44"/>
      <c r="K175" s="45"/>
      <c r="L175" s="44"/>
      <c r="M175" s="45"/>
      <c r="N175" s="46" t="str">
        <f t="shared" si="29"/>
        <v/>
      </c>
      <c r="O175" s="84"/>
      <c r="P175" s="83" t="str">
        <f>IF($N175="","",IF(AND(SMALL($Q$9:$Q$508,ROUNDUP('別紙1　【集計】'!$E$5/2,0))=MAX($Q$9:$Q$508),ISNUMBER($N175),$Q175=MAX($Q$9:$Q$508)),"代表&amp;最大",IF($Q175=SMALL($Q$9:$Q$508,ROUNDUP('別紙1　【集計】'!$E$5/2,0)),"代表",IF($Q175=MAX($Q$9:$Q$508),"最大",""))))</f>
        <v/>
      </c>
      <c r="Q175" s="25" t="str">
        <f t="shared" si="30"/>
        <v/>
      </c>
      <c r="R175" s="26" t="str">
        <f t="shared" si="31"/>
        <v/>
      </c>
      <c r="S175" s="26" t="str">
        <f t="shared" si="32"/>
        <v/>
      </c>
      <c r="T175" s="26" t="str">
        <f t="shared" si="33"/>
        <v/>
      </c>
      <c r="U175" s="26" t="str">
        <f t="shared" si="34"/>
        <v/>
      </c>
      <c r="V175" s="26" t="str">
        <f t="shared" si="35"/>
        <v/>
      </c>
      <c r="W175" s="26" t="str">
        <f t="shared" si="36"/>
        <v/>
      </c>
      <c r="X175" s="26" t="str">
        <f t="shared" si="37"/>
        <v/>
      </c>
      <c r="Y175" s="26" t="str">
        <f t="shared" si="38"/>
        <v/>
      </c>
      <c r="Z175" s="26" t="str">
        <f t="shared" si="39"/>
        <v/>
      </c>
      <c r="AA175" s="26" t="str">
        <f t="shared" si="40"/>
        <v/>
      </c>
      <c r="AB175" s="26" t="str">
        <f t="shared" si="41"/>
        <v/>
      </c>
      <c r="AC175" s="5"/>
      <c r="AD175" s="5"/>
      <c r="AE175" s="14" t="str">
        <f>IF(OR('別紙1　【集計】'!$O$5="",$G175=""),"",IF($G175&lt;=基準値!M$2=TRUE,"○","×"))</f>
        <v/>
      </c>
      <c r="AF175" s="14" t="str">
        <f>IF(OR('別紙1　【集計】'!$O$5="",$H175=""),"",IF($H175&lt;=基準値!N$2=TRUE,"○","×"))</f>
        <v/>
      </c>
    </row>
    <row r="176" spans="2:32" ht="16.5" customHeight="1">
      <c r="B176" s="38">
        <v>168</v>
      </c>
      <c r="C176" s="39"/>
      <c r="D176" s="38"/>
      <c r="E176" s="38"/>
      <c r="F176" s="40"/>
      <c r="G176" s="41"/>
      <c r="H176" s="42"/>
      <c r="I176" s="43" t="str">
        <f t="shared" si="28"/>
        <v/>
      </c>
      <c r="J176" s="44"/>
      <c r="K176" s="45"/>
      <c r="L176" s="44"/>
      <c r="M176" s="45"/>
      <c r="N176" s="46" t="str">
        <f t="shared" si="29"/>
        <v/>
      </c>
      <c r="O176" s="84"/>
      <c r="P176" s="83" t="str">
        <f>IF($N176="","",IF(AND(SMALL($Q$9:$Q$508,ROUNDUP('別紙1　【集計】'!$E$5/2,0))=MAX($Q$9:$Q$508),ISNUMBER($N176),$Q176=MAX($Q$9:$Q$508)),"代表&amp;最大",IF($Q176=SMALL($Q$9:$Q$508,ROUNDUP('別紙1　【集計】'!$E$5/2,0)),"代表",IF($Q176=MAX($Q$9:$Q$508),"最大",""))))</f>
        <v/>
      </c>
      <c r="Q176" s="25" t="str">
        <f t="shared" si="30"/>
        <v/>
      </c>
      <c r="R176" s="26" t="str">
        <f t="shared" si="31"/>
        <v/>
      </c>
      <c r="S176" s="26" t="str">
        <f t="shared" si="32"/>
        <v/>
      </c>
      <c r="T176" s="26" t="str">
        <f t="shared" si="33"/>
        <v/>
      </c>
      <c r="U176" s="26" t="str">
        <f t="shared" si="34"/>
        <v/>
      </c>
      <c r="V176" s="26" t="str">
        <f t="shared" si="35"/>
        <v/>
      </c>
      <c r="W176" s="26" t="str">
        <f t="shared" si="36"/>
        <v/>
      </c>
      <c r="X176" s="26" t="str">
        <f t="shared" si="37"/>
        <v/>
      </c>
      <c r="Y176" s="26" t="str">
        <f t="shared" si="38"/>
        <v/>
      </c>
      <c r="Z176" s="26" t="str">
        <f t="shared" si="39"/>
        <v/>
      </c>
      <c r="AA176" s="26" t="str">
        <f t="shared" si="40"/>
        <v/>
      </c>
      <c r="AB176" s="26" t="str">
        <f t="shared" si="41"/>
        <v/>
      </c>
      <c r="AC176" s="5"/>
      <c r="AD176" s="5"/>
      <c r="AE176" s="14" t="str">
        <f>IF(OR('別紙1　【集計】'!$O$5="",$G176=""),"",IF($G176&lt;=基準値!M$2=TRUE,"○","×"))</f>
        <v/>
      </c>
      <c r="AF176" s="14" t="str">
        <f>IF(OR('別紙1　【集計】'!$O$5="",$H176=""),"",IF($H176&lt;=基準値!N$2=TRUE,"○","×"))</f>
        <v/>
      </c>
    </row>
    <row r="177" spans="2:32" ht="16.5" customHeight="1">
      <c r="B177" s="47">
        <v>169</v>
      </c>
      <c r="C177" s="39"/>
      <c r="D177" s="38"/>
      <c r="E177" s="38"/>
      <c r="F177" s="40"/>
      <c r="G177" s="41"/>
      <c r="H177" s="42"/>
      <c r="I177" s="43" t="str">
        <f t="shared" si="28"/>
        <v/>
      </c>
      <c r="J177" s="44"/>
      <c r="K177" s="45"/>
      <c r="L177" s="44"/>
      <c r="M177" s="45"/>
      <c r="N177" s="46" t="str">
        <f t="shared" si="29"/>
        <v/>
      </c>
      <c r="O177" s="84"/>
      <c r="P177" s="83" t="str">
        <f>IF($N177="","",IF(AND(SMALL($Q$9:$Q$508,ROUNDUP('別紙1　【集計】'!$E$5/2,0))=MAX($Q$9:$Q$508),ISNUMBER($N177),$Q177=MAX($Q$9:$Q$508)),"代表&amp;最大",IF($Q177=SMALL($Q$9:$Q$508,ROUNDUP('別紙1　【集計】'!$E$5/2,0)),"代表",IF($Q177=MAX($Q$9:$Q$508),"最大",""))))</f>
        <v/>
      </c>
      <c r="Q177" s="25" t="str">
        <f t="shared" si="30"/>
        <v/>
      </c>
      <c r="R177" s="26" t="str">
        <f t="shared" si="31"/>
        <v/>
      </c>
      <c r="S177" s="26" t="str">
        <f t="shared" si="32"/>
        <v/>
      </c>
      <c r="T177" s="26" t="str">
        <f t="shared" si="33"/>
        <v/>
      </c>
      <c r="U177" s="26" t="str">
        <f t="shared" si="34"/>
        <v/>
      </c>
      <c r="V177" s="26" t="str">
        <f t="shared" si="35"/>
        <v/>
      </c>
      <c r="W177" s="26" t="str">
        <f t="shared" si="36"/>
        <v/>
      </c>
      <c r="X177" s="26" t="str">
        <f t="shared" si="37"/>
        <v/>
      </c>
      <c r="Y177" s="26" t="str">
        <f t="shared" si="38"/>
        <v/>
      </c>
      <c r="Z177" s="26" t="str">
        <f t="shared" si="39"/>
        <v/>
      </c>
      <c r="AA177" s="26" t="str">
        <f t="shared" si="40"/>
        <v/>
      </c>
      <c r="AB177" s="26" t="str">
        <f t="shared" si="41"/>
        <v/>
      </c>
      <c r="AC177" s="5"/>
      <c r="AD177" s="5"/>
      <c r="AE177" s="14" t="str">
        <f>IF(OR('別紙1　【集計】'!$O$5="",$G177=""),"",IF($G177&lt;=基準値!M$2=TRUE,"○","×"))</f>
        <v/>
      </c>
      <c r="AF177" s="14" t="str">
        <f>IF(OR('別紙1　【集計】'!$O$5="",$H177=""),"",IF($H177&lt;=基準値!N$2=TRUE,"○","×"))</f>
        <v/>
      </c>
    </row>
    <row r="178" spans="2:32" ht="16.5" customHeight="1">
      <c r="B178" s="38">
        <v>170</v>
      </c>
      <c r="C178" s="39"/>
      <c r="D178" s="38"/>
      <c r="E178" s="38"/>
      <c r="F178" s="40"/>
      <c r="G178" s="41"/>
      <c r="H178" s="42"/>
      <c r="I178" s="43" t="str">
        <f t="shared" si="28"/>
        <v/>
      </c>
      <c r="J178" s="44"/>
      <c r="K178" s="45"/>
      <c r="L178" s="44"/>
      <c r="M178" s="45"/>
      <c r="N178" s="46" t="str">
        <f t="shared" si="29"/>
        <v/>
      </c>
      <c r="O178" s="84"/>
      <c r="P178" s="83" t="str">
        <f>IF($N178="","",IF(AND(SMALL($Q$9:$Q$508,ROUNDUP('別紙1　【集計】'!$E$5/2,0))=MAX($Q$9:$Q$508),ISNUMBER($N178),$Q178=MAX($Q$9:$Q$508)),"代表&amp;最大",IF($Q178=SMALL($Q$9:$Q$508,ROUNDUP('別紙1　【集計】'!$E$5/2,0)),"代表",IF($Q178=MAX($Q$9:$Q$508),"最大",""))))</f>
        <v/>
      </c>
      <c r="Q178" s="25" t="str">
        <f t="shared" si="30"/>
        <v/>
      </c>
      <c r="R178" s="26" t="str">
        <f t="shared" si="31"/>
        <v/>
      </c>
      <c r="S178" s="26" t="str">
        <f t="shared" si="32"/>
        <v/>
      </c>
      <c r="T178" s="26" t="str">
        <f t="shared" si="33"/>
        <v/>
      </c>
      <c r="U178" s="26" t="str">
        <f t="shared" si="34"/>
        <v/>
      </c>
      <c r="V178" s="26" t="str">
        <f t="shared" si="35"/>
        <v/>
      </c>
      <c r="W178" s="26" t="str">
        <f t="shared" si="36"/>
        <v/>
      </c>
      <c r="X178" s="26" t="str">
        <f t="shared" si="37"/>
        <v/>
      </c>
      <c r="Y178" s="26" t="str">
        <f t="shared" si="38"/>
        <v/>
      </c>
      <c r="Z178" s="26" t="str">
        <f t="shared" si="39"/>
        <v/>
      </c>
      <c r="AA178" s="26" t="str">
        <f t="shared" si="40"/>
        <v/>
      </c>
      <c r="AB178" s="26" t="str">
        <f t="shared" si="41"/>
        <v/>
      </c>
      <c r="AC178" s="5"/>
      <c r="AD178" s="5"/>
      <c r="AE178" s="14" t="str">
        <f>IF(OR('別紙1　【集計】'!$O$5="",$G178=""),"",IF($G178&lt;=基準値!M$2=TRUE,"○","×"))</f>
        <v/>
      </c>
      <c r="AF178" s="14" t="str">
        <f>IF(OR('別紙1　【集計】'!$O$5="",$H178=""),"",IF($H178&lt;=基準値!N$2=TRUE,"○","×"))</f>
        <v/>
      </c>
    </row>
    <row r="179" spans="2:32" ht="16.5" customHeight="1">
      <c r="B179" s="47">
        <v>171</v>
      </c>
      <c r="C179" s="39"/>
      <c r="D179" s="38"/>
      <c r="E179" s="38"/>
      <c r="F179" s="40"/>
      <c r="G179" s="41"/>
      <c r="H179" s="42"/>
      <c r="I179" s="43" t="str">
        <f t="shared" si="28"/>
        <v/>
      </c>
      <c r="J179" s="44"/>
      <c r="K179" s="45"/>
      <c r="L179" s="44"/>
      <c r="M179" s="45"/>
      <c r="N179" s="46" t="str">
        <f t="shared" si="29"/>
        <v/>
      </c>
      <c r="O179" s="84"/>
      <c r="P179" s="83" t="str">
        <f>IF($N179="","",IF(AND(SMALL($Q$9:$Q$508,ROUNDUP('別紙1　【集計】'!$E$5/2,0))=MAX($Q$9:$Q$508),ISNUMBER($N179),$Q179=MAX($Q$9:$Q$508)),"代表&amp;最大",IF($Q179=SMALL($Q$9:$Q$508,ROUNDUP('別紙1　【集計】'!$E$5/2,0)),"代表",IF($Q179=MAX($Q$9:$Q$508),"最大",""))))</f>
        <v/>
      </c>
      <c r="Q179" s="25" t="str">
        <f t="shared" si="30"/>
        <v/>
      </c>
      <c r="R179" s="26" t="str">
        <f t="shared" si="31"/>
        <v/>
      </c>
      <c r="S179" s="26" t="str">
        <f t="shared" si="32"/>
        <v/>
      </c>
      <c r="T179" s="26" t="str">
        <f t="shared" si="33"/>
        <v/>
      </c>
      <c r="U179" s="26" t="str">
        <f t="shared" si="34"/>
        <v/>
      </c>
      <c r="V179" s="26" t="str">
        <f t="shared" si="35"/>
        <v/>
      </c>
      <c r="W179" s="26" t="str">
        <f t="shared" si="36"/>
        <v/>
      </c>
      <c r="X179" s="26" t="str">
        <f t="shared" si="37"/>
        <v/>
      </c>
      <c r="Y179" s="26" t="str">
        <f t="shared" si="38"/>
        <v/>
      </c>
      <c r="Z179" s="26" t="str">
        <f t="shared" si="39"/>
        <v/>
      </c>
      <c r="AA179" s="26" t="str">
        <f t="shared" si="40"/>
        <v/>
      </c>
      <c r="AB179" s="26" t="str">
        <f t="shared" si="41"/>
        <v/>
      </c>
      <c r="AC179" s="5"/>
      <c r="AD179" s="5"/>
      <c r="AE179" s="14" t="str">
        <f>IF(OR('別紙1　【集計】'!$O$5="",$G179=""),"",IF($G179&lt;=基準値!M$2=TRUE,"○","×"))</f>
        <v/>
      </c>
      <c r="AF179" s="14" t="str">
        <f>IF(OR('別紙1　【集計】'!$O$5="",$H179=""),"",IF($H179&lt;=基準値!N$2=TRUE,"○","×"))</f>
        <v/>
      </c>
    </row>
    <row r="180" spans="2:32" ht="16.5" customHeight="1">
      <c r="B180" s="38">
        <v>172</v>
      </c>
      <c r="C180" s="39"/>
      <c r="D180" s="38"/>
      <c r="E180" s="38"/>
      <c r="F180" s="40"/>
      <c r="G180" s="41"/>
      <c r="H180" s="42"/>
      <c r="I180" s="43" t="str">
        <f t="shared" si="28"/>
        <v/>
      </c>
      <c r="J180" s="44"/>
      <c r="K180" s="45"/>
      <c r="L180" s="44"/>
      <c r="M180" s="45"/>
      <c r="N180" s="46" t="str">
        <f t="shared" si="29"/>
        <v/>
      </c>
      <c r="O180" s="84"/>
      <c r="P180" s="83" t="str">
        <f>IF($N180="","",IF(AND(SMALL($Q$9:$Q$508,ROUNDUP('別紙1　【集計】'!$E$5/2,0))=MAX($Q$9:$Q$508),ISNUMBER($N180),$Q180=MAX($Q$9:$Q$508)),"代表&amp;最大",IF($Q180=SMALL($Q$9:$Q$508,ROUNDUP('別紙1　【集計】'!$E$5/2,0)),"代表",IF($Q180=MAX($Q$9:$Q$508),"最大",""))))</f>
        <v/>
      </c>
      <c r="Q180" s="25" t="str">
        <f t="shared" si="30"/>
        <v/>
      </c>
      <c r="R180" s="26" t="str">
        <f t="shared" si="31"/>
        <v/>
      </c>
      <c r="S180" s="26" t="str">
        <f t="shared" si="32"/>
        <v/>
      </c>
      <c r="T180" s="26" t="str">
        <f t="shared" si="33"/>
        <v/>
      </c>
      <c r="U180" s="26" t="str">
        <f t="shared" si="34"/>
        <v/>
      </c>
      <c r="V180" s="26" t="str">
        <f t="shared" si="35"/>
        <v/>
      </c>
      <c r="W180" s="26" t="str">
        <f t="shared" si="36"/>
        <v/>
      </c>
      <c r="X180" s="26" t="str">
        <f t="shared" si="37"/>
        <v/>
      </c>
      <c r="Y180" s="26" t="str">
        <f t="shared" si="38"/>
        <v/>
      </c>
      <c r="Z180" s="26" t="str">
        <f t="shared" si="39"/>
        <v/>
      </c>
      <c r="AA180" s="26" t="str">
        <f t="shared" si="40"/>
        <v/>
      </c>
      <c r="AB180" s="26" t="str">
        <f t="shared" si="41"/>
        <v/>
      </c>
      <c r="AC180" s="5"/>
      <c r="AD180" s="5"/>
      <c r="AE180" s="14" t="str">
        <f>IF(OR('別紙1　【集計】'!$O$5="",$G180=""),"",IF($G180&lt;=基準値!M$2=TRUE,"○","×"))</f>
        <v/>
      </c>
      <c r="AF180" s="14" t="str">
        <f>IF(OR('別紙1　【集計】'!$O$5="",$H180=""),"",IF($H180&lt;=基準値!N$2=TRUE,"○","×"))</f>
        <v/>
      </c>
    </row>
    <row r="181" spans="2:32" ht="16.5" customHeight="1">
      <c r="B181" s="47">
        <v>173</v>
      </c>
      <c r="C181" s="39"/>
      <c r="D181" s="38"/>
      <c r="E181" s="38"/>
      <c r="F181" s="40"/>
      <c r="G181" s="41"/>
      <c r="H181" s="42"/>
      <c r="I181" s="43" t="str">
        <f t="shared" si="28"/>
        <v/>
      </c>
      <c r="J181" s="44"/>
      <c r="K181" s="45"/>
      <c r="L181" s="44"/>
      <c r="M181" s="45"/>
      <c r="N181" s="46" t="str">
        <f t="shared" si="29"/>
        <v/>
      </c>
      <c r="O181" s="84"/>
      <c r="P181" s="83" t="str">
        <f>IF($N181="","",IF(AND(SMALL($Q$9:$Q$508,ROUNDUP('別紙1　【集計】'!$E$5/2,0))=MAX($Q$9:$Q$508),ISNUMBER($N181),$Q181=MAX($Q$9:$Q$508)),"代表&amp;最大",IF($Q181=SMALL($Q$9:$Q$508,ROUNDUP('別紙1　【集計】'!$E$5/2,0)),"代表",IF($Q181=MAX($Q$9:$Q$508),"最大",""))))</f>
        <v/>
      </c>
      <c r="Q181" s="25" t="str">
        <f t="shared" si="30"/>
        <v/>
      </c>
      <c r="R181" s="26" t="str">
        <f t="shared" si="31"/>
        <v/>
      </c>
      <c r="S181" s="26" t="str">
        <f t="shared" si="32"/>
        <v/>
      </c>
      <c r="T181" s="26" t="str">
        <f t="shared" si="33"/>
        <v/>
      </c>
      <c r="U181" s="26" t="str">
        <f t="shared" si="34"/>
        <v/>
      </c>
      <c r="V181" s="26" t="str">
        <f t="shared" si="35"/>
        <v/>
      </c>
      <c r="W181" s="26" t="str">
        <f t="shared" si="36"/>
        <v/>
      </c>
      <c r="X181" s="26" t="str">
        <f t="shared" si="37"/>
        <v/>
      </c>
      <c r="Y181" s="26" t="str">
        <f t="shared" si="38"/>
        <v/>
      </c>
      <c r="Z181" s="26" t="str">
        <f t="shared" si="39"/>
        <v/>
      </c>
      <c r="AA181" s="26" t="str">
        <f t="shared" si="40"/>
        <v/>
      </c>
      <c r="AB181" s="26" t="str">
        <f t="shared" si="41"/>
        <v/>
      </c>
      <c r="AC181" s="5"/>
      <c r="AD181" s="5"/>
      <c r="AE181" s="14" t="str">
        <f>IF(OR('別紙1　【集計】'!$O$5="",$G181=""),"",IF($G181&lt;=基準値!M$2=TRUE,"○","×"))</f>
        <v/>
      </c>
      <c r="AF181" s="14" t="str">
        <f>IF(OR('別紙1　【集計】'!$O$5="",$H181=""),"",IF($H181&lt;=基準値!N$2=TRUE,"○","×"))</f>
        <v/>
      </c>
    </row>
    <row r="182" spans="2:32" ht="16.5" customHeight="1">
      <c r="B182" s="38">
        <v>174</v>
      </c>
      <c r="C182" s="39"/>
      <c r="D182" s="38"/>
      <c r="E182" s="38"/>
      <c r="F182" s="40"/>
      <c r="G182" s="41"/>
      <c r="H182" s="42"/>
      <c r="I182" s="43" t="str">
        <f t="shared" si="28"/>
        <v/>
      </c>
      <c r="J182" s="44"/>
      <c r="K182" s="45"/>
      <c r="L182" s="44"/>
      <c r="M182" s="45"/>
      <c r="N182" s="46" t="str">
        <f t="shared" si="29"/>
        <v/>
      </c>
      <c r="O182" s="84"/>
      <c r="P182" s="83" t="str">
        <f>IF($N182="","",IF(AND(SMALL($Q$9:$Q$508,ROUNDUP('別紙1　【集計】'!$E$5/2,0))=MAX($Q$9:$Q$508),ISNUMBER($N182),$Q182=MAX($Q$9:$Q$508)),"代表&amp;最大",IF($Q182=SMALL($Q$9:$Q$508,ROUNDUP('別紙1　【集計】'!$E$5/2,0)),"代表",IF($Q182=MAX($Q$9:$Q$508),"最大",""))))</f>
        <v/>
      </c>
      <c r="Q182" s="25" t="str">
        <f t="shared" si="30"/>
        <v/>
      </c>
      <c r="R182" s="26" t="str">
        <f t="shared" si="31"/>
        <v/>
      </c>
      <c r="S182" s="26" t="str">
        <f t="shared" si="32"/>
        <v/>
      </c>
      <c r="T182" s="26" t="str">
        <f t="shared" si="33"/>
        <v/>
      </c>
      <c r="U182" s="26" t="str">
        <f t="shared" si="34"/>
        <v/>
      </c>
      <c r="V182" s="26" t="str">
        <f t="shared" si="35"/>
        <v/>
      </c>
      <c r="W182" s="26" t="str">
        <f t="shared" si="36"/>
        <v/>
      </c>
      <c r="X182" s="26" t="str">
        <f t="shared" si="37"/>
        <v/>
      </c>
      <c r="Y182" s="26" t="str">
        <f t="shared" si="38"/>
        <v/>
      </c>
      <c r="Z182" s="26" t="str">
        <f t="shared" si="39"/>
        <v/>
      </c>
      <c r="AA182" s="26" t="str">
        <f t="shared" si="40"/>
        <v/>
      </c>
      <c r="AB182" s="26" t="str">
        <f t="shared" si="41"/>
        <v/>
      </c>
      <c r="AC182" s="5"/>
      <c r="AD182" s="5"/>
      <c r="AE182" s="14" t="str">
        <f>IF(OR('別紙1　【集計】'!$O$5="",$G182=""),"",IF($G182&lt;=基準値!M$2=TRUE,"○","×"))</f>
        <v/>
      </c>
      <c r="AF182" s="14" t="str">
        <f>IF(OR('別紙1　【集計】'!$O$5="",$H182=""),"",IF($H182&lt;=基準値!N$2=TRUE,"○","×"))</f>
        <v/>
      </c>
    </row>
    <row r="183" spans="2:32" ht="16.5" customHeight="1">
      <c r="B183" s="47">
        <v>175</v>
      </c>
      <c r="C183" s="39"/>
      <c r="D183" s="38"/>
      <c r="E183" s="38"/>
      <c r="F183" s="40"/>
      <c r="G183" s="41"/>
      <c r="H183" s="42"/>
      <c r="I183" s="43" t="str">
        <f t="shared" si="28"/>
        <v/>
      </c>
      <c r="J183" s="44"/>
      <c r="K183" s="45"/>
      <c r="L183" s="44"/>
      <c r="M183" s="45"/>
      <c r="N183" s="46" t="str">
        <f t="shared" si="29"/>
        <v/>
      </c>
      <c r="O183" s="84"/>
      <c r="P183" s="83" t="str">
        <f>IF($N183="","",IF(AND(SMALL($Q$9:$Q$508,ROUNDUP('別紙1　【集計】'!$E$5/2,0))=MAX($Q$9:$Q$508),ISNUMBER($N183),$Q183=MAX($Q$9:$Q$508)),"代表&amp;最大",IF($Q183=SMALL($Q$9:$Q$508,ROUNDUP('別紙1　【集計】'!$E$5/2,0)),"代表",IF($Q183=MAX($Q$9:$Q$508),"最大",""))))</f>
        <v/>
      </c>
      <c r="Q183" s="25" t="str">
        <f t="shared" si="30"/>
        <v/>
      </c>
      <c r="R183" s="26" t="str">
        <f t="shared" si="31"/>
        <v/>
      </c>
      <c r="S183" s="26" t="str">
        <f t="shared" si="32"/>
        <v/>
      </c>
      <c r="T183" s="26" t="str">
        <f t="shared" si="33"/>
        <v/>
      </c>
      <c r="U183" s="26" t="str">
        <f t="shared" si="34"/>
        <v/>
      </c>
      <c r="V183" s="26" t="str">
        <f t="shared" si="35"/>
        <v/>
      </c>
      <c r="W183" s="26" t="str">
        <f t="shared" si="36"/>
        <v/>
      </c>
      <c r="X183" s="26" t="str">
        <f t="shared" si="37"/>
        <v/>
      </c>
      <c r="Y183" s="26" t="str">
        <f t="shared" si="38"/>
        <v/>
      </c>
      <c r="Z183" s="26" t="str">
        <f t="shared" si="39"/>
        <v/>
      </c>
      <c r="AA183" s="26" t="str">
        <f t="shared" si="40"/>
        <v/>
      </c>
      <c r="AB183" s="26" t="str">
        <f t="shared" si="41"/>
        <v/>
      </c>
      <c r="AC183" s="5"/>
      <c r="AD183" s="5"/>
      <c r="AE183" s="14" t="str">
        <f>IF(OR('別紙1　【集計】'!$O$5="",$G183=""),"",IF($G183&lt;=基準値!M$2=TRUE,"○","×"))</f>
        <v/>
      </c>
      <c r="AF183" s="14" t="str">
        <f>IF(OR('別紙1　【集計】'!$O$5="",$H183=""),"",IF($H183&lt;=基準値!N$2=TRUE,"○","×"))</f>
        <v/>
      </c>
    </row>
    <row r="184" spans="2:32" ht="16.5" customHeight="1">
      <c r="B184" s="38">
        <v>176</v>
      </c>
      <c r="C184" s="39"/>
      <c r="D184" s="38"/>
      <c r="E184" s="38"/>
      <c r="F184" s="40"/>
      <c r="G184" s="41"/>
      <c r="H184" s="42"/>
      <c r="I184" s="43" t="str">
        <f t="shared" si="28"/>
        <v/>
      </c>
      <c r="J184" s="44"/>
      <c r="K184" s="45"/>
      <c r="L184" s="44"/>
      <c r="M184" s="45"/>
      <c r="N184" s="46" t="str">
        <f t="shared" si="29"/>
        <v/>
      </c>
      <c r="O184" s="84"/>
      <c r="P184" s="83" t="str">
        <f>IF($N184="","",IF(AND(SMALL($Q$9:$Q$508,ROUNDUP('別紙1　【集計】'!$E$5/2,0))=MAX($Q$9:$Q$508),ISNUMBER($N184),$Q184=MAX($Q$9:$Q$508)),"代表&amp;最大",IF($Q184=SMALL($Q$9:$Q$508,ROUNDUP('別紙1　【集計】'!$E$5/2,0)),"代表",IF($Q184=MAX($Q$9:$Q$508),"最大",""))))</f>
        <v/>
      </c>
      <c r="Q184" s="25" t="str">
        <f t="shared" si="30"/>
        <v/>
      </c>
      <c r="R184" s="26" t="str">
        <f t="shared" si="31"/>
        <v/>
      </c>
      <c r="S184" s="26" t="str">
        <f t="shared" si="32"/>
        <v/>
      </c>
      <c r="T184" s="26" t="str">
        <f t="shared" si="33"/>
        <v/>
      </c>
      <c r="U184" s="26" t="str">
        <f t="shared" si="34"/>
        <v/>
      </c>
      <c r="V184" s="26" t="str">
        <f t="shared" si="35"/>
        <v/>
      </c>
      <c r="W184" s="26" t="str">
        <f t="shared" si="36"/>
        <v/>
      </c>
      <c r="X184" s="26" t="str">
        <f t="shared" si="37"/>
        <v/>
      </c>
      <c r="Y184" s="26" t="str">
        <f t="shared" si="38"/>
        <v/>
      </c>
      <c r="Z184" s="26" t="str">
        <f t="shared" si="39"/>
        <v/>
      </c>
      <c r="AA184" s="26" t="str">
        <f t="shared" si="40"/>
        <v/>
      </c>
      <c r="AB184" s="26" t="str">
        <f t="shared" si="41"/>
        <v/>
      </c>
      <c r="AC184" s="5"/>
      <c r="AD184" s="5"/>
      <c r="AE184" s="14" t="str">
        <f>IF(OR('別紙1　【集計】'!$O$5="",$G184=""),"",IF($G184&lt;=基準値!M$2=TRUE,"○","×"))</f>
        <v/>
      </c>
      <c r="AF184" s="14" t="str">
        <f>IF(OR('別紙1　【集計】'!$O$5="",$H184=""),"",IF($H184&lt;=基準値!N$2=TRUE,"○","×"))</f>
        <v/>
      </c>
    </row>
    <row r="185" spans="2:32" ht="16.5" customHeight="1">
      <c r="B185" s="47">
        <v>177</v>
      </c>
      <c r="C185" s="39"/>
      <c r="D185" s="38"/>
      <c r="E185" s="38"/>
      <c r="F185" s="40"/>
      <c r="G185" s="41"/>
      <c r="H185" s="42"/>
      <c r="I185" s="43" t="str">
        <f t="shared" si="28"/>
        <v/>
      </c>
      <c r="J185" s="44"/>
      <c r="K185" s="45"/>
      <c r="L185" s="44"/>
      <c r="M185" s="45"/>
      <c r="N185" s="46" t="str">
        <f t="shared" si="29"/>
        <v/>
      </c>
      <c r="O185" s="84"/>
      <c r="P185" s="83" t="str">
        <f>IF($N185="","",IF(AND(SMALL($Q$9:$Q$508,ROUNDUP('別紙1　【集計】'!$E$5/2,0))=MAX($Q$9:$Q$508),ISNUMBER($N185),$Q185=MAX($Q$9:$Q$508)),"代表&amp;最大",IF($Q185=SMALL($Q$9:$Q$508,ROUNDUP('別紙1　【集計】'!$E$5/2,0)),"代表",IF($Q185=MAX($Q$9:$Q$508),"最大",""))))</f>
        <v/>
      </c>
      <c r="Q185" s="25" t="str">
        <f t="shared" si="30"/>
        <v/>
      </c>
      <c r="R185" s="26" t="str">
        <f t="shared" si="31"/>
        <v/>
      </c>
      <c r="S185" s="26" t="str">
        <f t="shared" si="32"/>
        <v/>
      </c>
      <c r="T185" s="26" t="str">
        <f t="shared" si="33"/>
        <v/>
      </c>
      <c r="U185" s="26" t="str">
        <f t="shared" si="34"/>
        <v/>
      </c>
      <c r="V185" s="26" t="str">
        <f t="shared" si="35"/>
        <v/>
      </c>
      <c r="W185" s="26" t="str">
        <f t="shared" si="36"/>
        <v/>
      </c>
      <c r="X185" s="26" t="str">
        <f t="shared" si="37"/>
        <v/>
      </c>
      <c r="Y185" s="26" t="str">
        <f t="shared" si="38"/>
        <v/>
      </c>
      <c r="Z185" s="26" t="str">
        <f t="shared" si="39"/>
        <v/>
      </c>
      <c r="AA185" s="26" t="str">
        <f t="shared" si="40"/>
        <v/>
      </c>
      <c r="AB185" s="26" t="str">
        <f t="shared" si="41"/>
        <v/>
      </c>
      <c r="AC185" s="5"/>
      <c r="AD185" s="5"/>
      <c r="AE185" s="14" t="str">
        <f>IF(OR('別紙1　【集計】'!$O$5="",$G185=""),"",IF($G185&lt;=基準値!M$2=TRUE,"○","×"))</f>
        <v/>
      </c>
      <c r="AF185" s="14" t="str">
        <f>IF(OR('別紙1　【集計】'!$O$5="",$H185=""),"",IF($H185&lt;=基準値!N$2=TRUE,"○","×"))</f>
        <v/>
      </c>
    </row>
    <row r="186" spans="2:32" ht="16.5" customHeight="1">
      <c r="B186" s="38">
        <v>178</v>
      </c>
      <c r="C186" s="39"/>
      <c r="D186" s="38"/>
      <c r="E186" s="38"/>
      <c r="F186" s="40"/>
      <c r="G186" s="41"/>
      <c r="H186" s="42"/>
      <c r="I186" s="43" t="str">
        <f t="shared" si="28"/>
        <v/>
      </c>
      <c r="J186" s="44"/>
      <c r="K186" s="45"/>
      <c r="L186" s="44"/>
      <c r="M186" s="45"/>
      <c r="N186" s="46" t="str">
        <f t="shared" si="29"/>
        <v/>
      </c>
      <c r="O186" s="84"/>
      <c r="P186" s="83" t="str">
        <f>IF($N186="","",IF(AND(SMALL($Q$9:$Q$508,ROUNDUP('別紙1　【集計】'!$E$5/2,0))=MAX($Q$9:$Q$508),ISNUMBER($N186),$Q186=MAX($Q$9:$Q$508)),"代表&amp;最大",IF($Q186=SMALL($Q$9:$Q$508,ROUNDUP('別紙1　【集計】'!$E$5/2,0)),"代表",IF($Q186=MAX($Q$9:$Q$508),"最大",""))))</f>
        <v/>
      </c>
      <c r="Q186" s="25" t="str">
        <f t="shared" si="30"/>
        <v/>
      </c>
      <c r="R186" s="26" t="str">
        <f t="shared" si="31"/>
        <v/>
      </c>
      <c r="S186" s="26" t="str">
        <f t="shared" si="32"/>
        <v/>
      </c>
      <c r="T186" s="26" t="str">
        <f t="shared" si="33"/>
        <v/>
      </c>
      <c r="U186" s="26" t="str">
        <f t="shared" si="34"/>
        <v/>
      </c>
      <c r="V186" s="26" t="str">
        <f t="shared" si="35"/>
        <v/>
      </c>
      <c r="W186" s="26" t="str">
        <f t="shared" si="36"/>
        <v/>
      </c>
      <c r="X186" s="26" t="str">
        <f t="shared" si="37"/>
        <v/>
      </c>
      <c r="Y186" s="26" t="str">
        <f t="shared" si="38"/>
        <v/>
      </c>
      <c r="Z186" s="26" t="str">
        <f t="shared" si="39"/>
        <v/>
      </c>
      <c r="AA186" s="26" t="str">
        <f t="shared" si="40"/>
        <v/>
      </c>
      <c r="AB186" s="26" t="str">
        <f t="shared" si="41"/>
        <v/>
      </c>
      <c r="AC186" s="5"/>
      <c r="AD186" s="5"/>
      <c r="AE186" s="14" t="str">
        <f>IF(OR('別紙1　【集計】'!$O$5="",$G186=""),"",IF($G186&lt;=基準値!M$2=TRUE,"○","×"))</f>
        <v/>
      </c>
      <c r="AF186" s="14" t="str">
        <f>IF(OR('別紙1　【集計】'!$O$5="",$H186=""),"",IF($H186&lt;=基準値!N$2=TRUE,"○","×"))</f>
        <v/>
      </c>
    </row>
    <row r="187" spans="2:32" ht="16.5" customHeight="1">
      <c r="B187" s="47">
        <v>179</v>
      </c>
      <c r="C187" s="39"/>
      <c r="D187" s="38"/>
      <c r="E187" s="38"/>
      <c r="F187" s="40"/>
      <c r="G187" s="41"/>
      <c r="H187" s="42"/>
      <c r="I187" s="43" t="str">
        <f t="shared" si="28"/>
        <v/>
      </c>
      <c r="J187" s="44"/>
      <c r="K187" s="45"/>
      <c r="L187" s="44"/>
      <c r="M187" s="45"/>
      <c r="N187" s="46" t="str">
        <f t="shared" si="29"/>
        <v/>
      </c>
      <c r="O187" s="84"/>
      <c r="P187" s="83" t="str">
        <f>IF($N187="","",IF(AND(SMALL($Q$9:$Q$508,ROUNDUP('別紙1　【集計】'!$E$5/2,0))=MAX($Q$9:$Q$508),ISNUMBER($N187),$Q187=MAX($Q$9:$Q$508)),"代表&amp;最大",IF($Q187=SMALL($Q$9:$Q$508,ROUNDUP('別紙1　【集計】'!$E$5/2,0)),"代表",IF($Q187=MAX($Q$9:$Q$508),"最大",""))))</f>
        <v/>
      </c>
      <c r="Q187" s="25" t="str">
        <f t="shared" si="30"/>
        <v/>
      </c>
      <c r="R187" s="26" t="str">
        <f t="shared" si="31"/>
        <v/>
      </c>
      <c r="S187" s="26" t="str">
        <f t="shared" si="32"/>
        <v/>
      </c>
      <c r="T187" s="26" t="str">
        <f t="shared" si="33"/>
        <v/>
      </c>
      <c r="U187" s="26" t="str">
        <f t="shared" si="34"/>
        <v/>
      </c>
      <c r="V187" s="26" t="str">
        <f t="shared" si="35"/>
        <v/>
      </c>
      <c r="W187" s="26" t="str">
        <f t="shared" si="36"/>
        <v/>
      </c>
      <c r="X187" s="26" t="str">
        <f t="shared" si="37"/>
        <v/>
      </c>
      <c r="Y187" s="26" t="str">
        <f t="shared" si="38"/>
        <v/>
      </c>
      <c r="Z187" s="26" t="str">
        <f t="shared" si="39"/>
        <v/>
      </c>
      <c r="AA187" s="26" t="str">
        <f t="shared" si="40"/>
        <v/>
      </c>
      <c r="AB187" s="26" t="str">
        <f t="shared" si="41"/>
        <v/>
      </c>
      <c r="AC187" s="5"/>
      <c r="AD187" s="5"/>
      <c r="AE187" s="14" t="str">
        <f>IF(OR('別紙1　【集計】'!$O$5="",$G187=""),"",IF($G187&lt;=基準値!M$2=TRUE,"○","×"))</f>
        <v/>
      </c>
      <c r="AF187" s="14" t="str">
        <f>IF(OR('別紙1　【集計】'!$O$5="",$H187=""),"",IF($H187&lt;=基準値!N$2=TRUE,"○","×"))</f>
        <v/>
      </c>
    </row>
    <row r="188" spans="2:32" ht="16.5" customHeight="1">
      <c r="B188" s="38">
        <v>180</v>
      </c>
      <c r="C188" s="39"/>
      <c r="D188" s="38"/>
      <c r="E188" s="38"/>
      <c r="F188" s="40"/>
      <c r="G188" s="41"/>
      <c r="H188" s="42"/>
      <c r="I188" s="43" t="str">
        <f t="shared" si="28"/>
        <v/>
      </c>
      <c r="J188" s="44"/>
      <c r="K188" s="45"/>
      <c r="L188" s="44"/>
      <c r="M188" s="45"/>
      <c r="N188" s="46" t="str">
        <f t="shared" si="29"/>
        <v/>
      </c>
      <c r="O188" s="84"/>
      <c r="P188" s="83" t="str">
        <f>IF($N188="","",IF(AND(SMALL($Q$9:$Q$508,ROUNDUP('別紙1　【集計】'!$E$5/2,0))=MAX($Q$9:$Q$508),ISNUMBER($N188),$Q188=MAX($Q$9:$Q$508)),"代表&amp;最大",IF($Q188=SMALL($Q$9:$Q$508,ROUNDUP('別紙1　【集計】'!$E$5/2,0)),"代表",IF($Q188=MAX($Q$9:$Q$508),"最大",""))))</f>
        <v/>
      </c>
      <c r="Q188" s="25" t="str">
        <f t="shared" si="30"/>
        <v/>
      </c>
      <c r="R188" s="26" t="str">
        <f t="shared" si="31"/>
        <v/>
      </c>
      <c r="S188" s="26" t="str">
        <f t="shared" si="32"/>
        <v/>
      </c>
      <c r="T188" s="26" t="str">
        <f t="shared" si="33"/>
        <v/>
      </c>
      <c r="U188" s="26" t="str">
        <f t="shared" si="34"/>
        <v/>
      </c>
      <c r="V188" s="26" t="str">
        <f t="shared" si="35"/>
        <v/>
      </c>
      <c r="W188" s="26" t="str">
        <f t="shared" si="36"/>
        <v/>
      </c>
      <c r="X188" s="26" t="str">
        <f t="shared" si="37"/>
        <v/>
      </c>
      <c r="Y188" s="26" t="str">
        <f t="shared" si="38"/>
        <v/>
      </c>
      <c r="Z188" s="26" t="str">
        <f t="shared" si="39"/>
        <v/>
      </c>
      <c r="AA188" s="26" t="str">
        <f t="shared" si="40"/>
        <v/>
      </c>
      <c r="AB188" s="26" t="str">
        <f t="shared" si="41"/>
        <v/>
      </c>
      <c r="AC188" s="5"/>
      <c r="AD188" s="5"/>
      <c r="AE188" s="14" t="str">
        <f>IF(OR('別紙1　【集計】'!$O$5="",$G188=""),"",IF($G188&lt;=基準値!M$2=TRUE,"○","×"))</f>
        <v/>
      </c>
      <c r="AF188" s="14" t="str">
        <f>IF(OR('別紙1　【集計】'!$O$5="",$H188=""),"",IF($H188&lt;=基準値!N$2=TRUE,"○","×"))</f>
        <v/>
      </c>
    </row>
    <row r="189" spans="2:32" ht="16.5" customHeight="1">
      <c r="B189" s="47">
        <v>181</v>
      </c>
      <c r="C189" s="39"/>
      <c r="D189" s="38"/>
      <c r="E189" s="38"/>
      <c r="F189" s="40"/>
      <c r="G189" s="41"/>
      <c r="H189" s="42"/>
      <c r="I189" s="43" t="str">
        <f t="shared" si="28"/>
        <v/>
      </c>
      <c r="J189" s="44"/>
      <c r="K189" s="45"/>
      <c r="L189" s="44"/>
      <c r="M189" s="45"/>
      <c r="N189" s="46" t="str">
        <f t="shared" si="29"/>
        <v/>
      </c>
      <c r="O189" s="84"/>
      <c r="P189" s="83" t="str">
        <f>IF($N189="","",IF(AND(SMALL($Q$9:$Q$508,ROUNDUP('別紙1　【集計】'!$E$5/2,0))=MAX($Q$9:$Q$508),ISNUMBER($N189),$Q189=MAX($Q$9:$Q$508)),"代表&amp;最大",IF($Q189=SMALL($Q$9:$Q$508,ROUNDUP('別紙1　【集計】'!$E$5/2,0)),"代表",IF($Q189=MAX($Q$9:$Q$508),"最大",""))))</f>
        <v/>
      </c>
      <c r="Q189" s="25" t="str">
        <f t="shared" si="30"/>
        <v/>
      </c>
      <c r="R189" s="26" t="str">
        <f t="shared" si="31"/>
        <v/>
      </c>
      <c r="S189" s="26" t="str">
        <f t="shared" si="32"/>
        <v/>
      </c>
      <c r="T189" s="26" t="str">
        <f t="shared" si="33"/>
        <v/>
      </c>
      <c r="U189" s="26" t="str">
        <f t="shared" si="34"/>
        <v/>
      </c>
      <c r="V189" s="26" t="str">
        <f t="shared" si="35"/>
        <v/>
      </c>
      <c r="W189" s="26" t="str">
        <f t="shared" si="36"/>
        <v/>
      </c>
      <c r="X189" s="26" t="str">
        <f t="shared" si="37"/>
        <v/>
      </c>
      <c r="Y189" s="26" t="str">
        <f t="shared" si="38"/>
        <v/>
      </c>
      <c r="Z189" s="26" t="str">
        <f t="shared" si="39"/>
        <v/>
      </c>
      <c r="AA189" s="26" t="str">
        <f t="shared" si="40"/>
        <v/>
      </c>
      <c r="AB189" s="26" t="str">
        <f t="shared" si="41"/>
        <v/>
      </c>
      <c r="AC189" s="5"/>
      <c r="AD189" s="5"/>
      <c r="AE189" s="14" t="str">
        <f>IF(OR('別紙1　【集計】'!$O$5="",$G189=""),"",IF($G189&lt;=基準値!M$2=TRUE,"○","×"))</f>
        <v/>
      </c>
      <c r="AF189" s="14" t="str">
        <f>IF(OR('別紙1　【集計】'!$O$5="",$H189=""),"",IF($H189&lt;=基準値!N$2=TRUE,"○","×"))</f>
        <v/>
      </c>
    </row>
    <row r="190" spans="2:32" ht="16.5" customHeight="1">
      <c r="B190" s="38">
        <v>182</v>
      </c>
      <c r="C190" s="39"/>
      <c r="D190" s="38"/>
      <c r="E190" s="38"/>
      <c r="F190" s="40"/>
      <c r="G190" s="41"/>
      <c r="H190" s="42"/>
      <c r="I190" s="43" t="str">
        <f t="shared" si="28"/>
        <v/>
      </c>
      <c r="J190" s="44"/>
      <c r="K190" s="45"/>
      <c r="L190" s="44"/>
      <c r="M190" s="45"/>
      <c r="N190" s="46" t="str">
        <f t="shared" si="29"/>
        <v/>
      </c>
      <c r="O190" s="84"/>
      <c r="P190" s="83" t="str">
        <f>IF($N190="","",IF(AND(SMALL($Q$9:$Q$508,ROUNDUP('別紙1　【集計】'!$E$5/2,0))=MAX($Q$9:$Q$508),ISNUMBER($N190),$Q190=MAX($Q$9:$Q$508)),"代表&amp;最大",IF($Q190=SMALL($Q$9:$Q$508,ROUNDUP('別紙1　【集計】'!$E$5/2,0)),"代表",IF($Q190=MAX($Q$9:$Q$508),"最大",""))))</f>
        <v/>
      </c>
      <c r="Q190" s="25" t="str">
        <f t="shared" si="30"/>
        <v/>
      </c>
      <c r="R190" s="26" t="str">
        <f t="shared" si="31"/>
        <v/>
      </c>
      <c r="S190" s="26" t="str">
        <f t="shared" si="32"/>
        <v/>
      </c>
      <c r="T190" s="26" t="str">
        <f t="shared" si="33"/>
        <v/>
      </c>
      <c r="U190" s="26" t="str">
        <f t="shared" si="34"/>
        <v/>
      </c>
      <c r="V190" s="26" t="str">
        <f t="shared" si="35"/>
        <v/>
      </c>
      <c r="W190" s="26" t="str">
        <f t="shared" si="36"/>
        <v/>
      </c>
      <c r="X190" s="26" t="str">
        <f t="shared" si="37"/>
        <v/>
      </c>
      <c r="Y190" s="26" t="str">
        <f t="shared" si="38"/>
        <v/>
      </c>
      <c r="Z190" s="26" t="str">
        <f t="shared" si="39"/>
        <v/>
      </c>
      <c r="AA190" s="26" t="str">
        <f t="shared" si="40"/>
        <v/>
      </c>
      <c r="AB190" s="26" t="str">
        <f t="shared" si="41"/>
        <v/>
      </c>
      <c r="AC190" s="5"/>
      <c r="AD190" s="5"/>
      <c r="AE190" s="14" t="str">
        <f>IF(OR('別紙1　【集計】'!$O$5="",$G190=""),"",IF($G190&lt;=基準値!M$2=TRUE,"○","×"))</f>
        <v/>
      </c>
      <c r="AF190" s="14" t="str">
        <f>IF(OR('別紙1　【集計】'!$O$5="",$H190=""),"",IF($H190&lt;=基準値!N$2=TRUE,"○","×"))</f>
        <v/>
      </c>
    </row>
    <row r="191" spans="2:32" ht="16.5" customHeight="1">
      <c r="B191" s="47">
        <v>183</v>
      </c>
      <c r="C191" s="39"/>
      <c r="D191" s="38"/>
      <c r="E191" s="38"/>
      <c r="F191" s="40"/>
      <c r="G191" s="41"/>
      <c r="H191" s="42"/>
      <c r="I191" s="43" t="str">
        <f t="shared" si="28"/>
        <v/>
      </c>
      <c r="J191" s="44"/>
      <c r="K191" s="45"/>
      <c r="L191" s="44"/>
      <c r="M191" s="45"/>
      <c r="N191" s="46" t="str">
        <f t="shared" si="29"/>
        <v/>
      </c>
      <c r="O191" s="84"/>
      <c r="P191" s="83" t="str">
        <f>IF($N191="","",IF(AND(SMALL($Q$9:$Q$508,ROUNDUP('別紙1　【集計】'!$E$5/2,0))=MAX($Q$9:$Q$508),ISNUMBER($N191),$Q191=MAX($Q$9:$Q$508)),"代表&amp;最大",IF($Q191=SMALL($Q$9:$Q$508,ROUNDUP('別紙1　【集計】'!$E$5/2,0)),"代表",IF($Q191=MAX($Q$9:$Q$508),"最大",""))))</f>
        <v/>
      </c>
      <c r="Q191" s="25" t="str">
        <f t="shared" si="30"/>
        <v/>
      </c>
      <c r="R191" s="26" t="str">
        <f t="shared" si="31"/>
        <v/>
      </c>
      <c r="S191" s="26" t="str">
        <f t="shared" si="32"/>
        <v/>
      </c>
      <c r="T191" s="26" t="str">
        <f t="shared" si="33"/>
        <v/>
      </c>
      <c r="U191" s="26" t="str">
        <f t="shared" si="34"/>
        <v/>
      </c>
      <c r="V191" s="26" t="str">
        <f t="shared" si="35"/>
        <v/>
      </c>
      <c r="W191" s="26" t="str">
        <f t="shared" si="36"/>
        <v/>
      </c>
      <c r="X191" s="26" t="str">
        <f t="shared" si="37"/>
        <v/>
      </c>
      <c r="Y191" s="26" t="str">
        <f t="shared" si="38"/>
        <v/>
      </c>
      <c r="Z191" s="26" t="str">
        <f t="shared" si="39"/>
        <v/>
      </c>
      <c r="AA191" s="26" t="str">
        <f t="shared" si="40"/>
        <v/>
      </c>
      <c r="AB191" s="26" t="str">
        <f t="shared" si="41"/>
        <v/>
      </c>
      <c r="AC191" s="5"/>
      <c r="AD191" s="5"/>
      <c r="AE191" s="14" t="str">
        <f>IF(OR('別紙1　【集計】'!$O$5="",$G191=""),"",IF($G191&lt;=基準値!M$2=TRUE,"○","×"))</f>
        <v/>
      </c>
      <c r="AF191" s="14" t="str">
        <f>IF(OR('別紙1　【集計】'!$O$5="",$H191=""),"",IF($H191&lt;=基準値!N$2=TRUE,"○","×"))</f>
        <v/>
      </c>
    </row>
    <row r="192" spans="2:32" ht="16.5" customHeight="1">
      <c r="B192" s="38">
        <v>184</v>
      </c>
      <c r="C192" s="39"/>
      <c r="D192" s="38"/>
      <c r="E192" s="38"/>
      <c r="F192" s="40"/>
      <c r="G192" s="41"/>
      <c r="H192" s="42"/>
      <c r="I192" s="43" t="str">
        <f t="shared" si="28"/>
        <v/>
      </c>
      <c r="J192" s="44"/>
      <c r="K192" s="45"/>
      <c r="L192" s="44"/>
      <c r="M192" s="45"/>
      <c r="N192" s="46" t="str">
        <f t="shared" si="29"/>
        <v/>
      </c>
      <c r="O192" s="84"/>
      <c r="P192" s="83" t="str">
        <f>IF($N192="","",IF(AND(SMALL($Q$9:$Q$508,ROUNDUP('別紙1　【集計】'!$E$5/2,0))=MAX($Q$9:$Q$508),ISNUMBER($N192),$Q192=MAX($Q$9:$Q$508)),"代表&amp;最大",IF($Q192=SMALL($Q$9:$Q$508,ROUNDUP('別紙1　【集計】'!$E$5/2,0)),"代表",IF($Q192=MAX($Q$9:$Q$508),"最大",""))))</f>
        <v/>
      </c>
      <c r="Q192" s="25" t="str">
        <f t="shared" si="30"/>
        <v/>
      </c>
      <c r="R192" s="26" t="str">
        <f t="shared" si="31"/>
        <v/>
      </c>
      <c r="S192" s="26" t="str">
        <f t="shared" si="32"/>
        <v/>
      </c>
      <c r="T192" s="26" t="str">
        <f t="shared" si="33"/>
        <v/>
      </c>
      <c r="U192" s="26" t="str">
        <f t="shared" si="34"/>
        <v/>
      </c>
      <c r="V192" s="26" t="str">
        <f t="shared" si="35"/>
        <v/>
      </c>
      <c r="W192" s="26" t="str">
        <f t="shared" si="36"/>
        <v/>
      </c>
      <c r="X192" s="26" t="str">
        <f t="shared" si="37"/>
        <v/>
      </c>
      <c r="Y192" s="26" t="str">
        <f t="shared" si="38"/>
        <v/>
      </c>
      <c r="Z192" s="26" t="str">
        <f t="shared" si="39"/>
        <v/>
      </c>
      <c r="AA192" s="26" t="str">
        <f t="shared" si="40"/>
        <v/>
      </c>
      <c r="AB192" s="26" t="str">
        <f t="shared" si="41"/>
        <v/>
      </c>
      <c r="AC192" s="5"/>
      <c r="AD192" s="5"/>
      <c r="AE192" s="14" t="str">
        <f>IF(OR('別紙1　【集計】'!$O$5="",$G192=""),"",IF($G192&lt;=基準値!M$2=TRUE,"○","×"))</f>
        <v/>
      </c>
      <c r="AF192" s="14" t="str">
        <f>IF(OR('別紙1　【集計】'!$O$5="",$H192=""),"",IF($H192&lt;=基準値!N$2=TRUE,"○","×"))</f>
        <v/>
      </c>
    </row>
    <row r="193" spans="2:32" ht="16.5" customHeight="1">
      <c r="B193" s="47">
        <v>185</v>
      </c>
      <c r="C193" s="39"/>
      <c r="D193" s="38"/>
      <c r="E193" s="38"/>
      <c r="F193" s="40"/>
      <c r="G193" s="41"/>
      <c r="H193" s="42"/>
      <c r="I193" s="43" t="str">
        <f t="shared" si="28"/>
        <v/>
      </c>
      <c r="J193" s="44"/>
      <c r="K193" s="45"/>
      <c r="L193" s="44"/>
      <c r="M193" s="45"/>
      <c r="N193" s="46" t="str">
        <f t="shared" si="29"/>
        <v/>
      </c>
      <c r="O193" s="84"/>
      <c r="P193" s="83" t="str">
        <f>IF($N193="","",IF(AND(SMALL($Q$9:$Q$508,ROUNDUP('別紙1　【集計】'!$E$5/2,0))=MAX($Q$9:$Q$508),ISNUMBER($N193),$Q193=MAX($Q$9:$Q$508)),"代表&amp;最大",IF($Q193=SMALL($Q$9:$Q$508,ROUNDUP('別紙1　【集計】'!$E$5/2,0)),"代表",IF($Q193=MAX($Q$9:$Q$508),"最大",""))))</f>
        <v/>
      </c>
      <c r="Q193" s="25" t="str">
        <f t="shared" si="30"/>
        <v/>
      </c>
      <c r="R193" s="26" t="str">
        <f t="shared" si="31"/>
        <v/>
      </c>
      <c r="S193" s="26" t="str">
        <f t="shared" si="32"/>
        <v/>
      </c>
      <c r="T193" s="26" t="str">
        <f t="shared" si="33"/>
        <v/>
      </c>
      <c r="U193" s="26" t="str">
        <f t="shared" si="34"/>
        <v/>
      </c>
      <c r="V193" s="26" t="str">
        <f t="shared" si="35"/>
        <v/>
      </c>
      <c r="W193" s="26" t="str">
        <f t="shared" si="36"/>
        <v/>
      </c>
      <c r="X193" s="26" t="str">
        <f t="shared" si="37"/>
        <v/>
      </c>
      <c r="Y193" s="26" t="str">
        <f t="shared" si="38"/>
        <v/>
      </c>
      <c r="Z193" s="26" t="str">
        <f t="shared" si="39"/>
        <v/>
      </c>
      <c r="AA193" s="26" t="str">
        <f t="shared" si="40"/>
        <v/>
      </c>
      <c r="AB193" s="26" t="str">
        <f t="shared" si="41"/>
        <v/>
      </c>
      <c r="AC193" s="5"/>
      <c r="AD193" s="5"/>
      <c r="AE193" s="14" t="str">
        <f>IF(OR('別紙1　【集計】'!$O$5="",$G193=""),"",IF($G193&lt;=基準値!M$2=TRUE,"○","×"))</f>
        <v/>
      </c>
      <c r="AF193" s="14" t="str">
        <f>IF(OR('別紙1　【集計】'!$O$5="",$H193=""),"",IF($H193&lt;=基準値!N$2=TRUE,"○","×"))</f>
        <v/>
      </c>
    </row>
    <row r="194" spans="2:32" ht="16.5" customHeight="1">
      <c r="B194" s="38">
        <v>186</v>
      </c>
      <c r="C194" s="39"/>
      <c r="D194" s="38"/>
      <c r="E194" s="38"/>
      <c r="F194" s="40"/>
      <c r="G194" s="41"/>
      <c r="H194" s="42"/>
      <c r="I194" s="43" t="str">
        <f t="shared" si="28"/>
        <v/>
      </c>
      <c r="J194" s="44"/>
      <c r="K194" s="45"/>
      <c r="L194" s="44"/>
      <c r="M194" s="45"/>
      <c r="N194" s="46" t="str">
        <f t="shared" si="29"/>
        <v/>
      </c>
      <c r="O194" s="84"/>
      <c r="P194" s="83" t="str">
        <f>IF($N194="","",IF(AND(SMALL($Q$9:$Q$508,ROUNDUP('別紙1　【集計】'!$E$5/2,0))=MAX($Q$9:$Q$508),ISNUMBER($N194),$Q194=MAX($Q$9:$Q$508)),"代表&amp;最大",IF($Q194=SMALL($Q$9:$Q$508,ROUNDUP('別紙1　【集計】'!$E$5/2,0)),"代表",IF($Q194=MAX($Q$9:$Q$508),"最大",""))))</f>
        <v/>
      </c>
      <c r="Q194" s="25" t="str">
        <f t="shared" si="30"/>
        <v/>
      </c>
      <c r="R194" s="26" t="str">
        <f t="shared" si="31"/>
        <v/>
      </c>
      <c r="S194" s="26" t="str">
        <f t="shared" si="32"/>
        <v/>
      </c>
      <c r="T194" s="26" t="str">
        <f t="shared" si="33"/>
        <v/>
      </c>
      <c r="U194" s="26" t="str">
        <f t="shared" si="34"/>
        <v/>
      </c>
      <c r="V194" s="26" t="str">
        <f t="shared" si="35"/>
        <v/>
      </c>
      <c r="W194" s="26" t="str">
        <f t="shared" si="36"/>
        <v/>
      </c>
      <c r="X194" s="26" t="str">
        <f t="shared" si="37"/>
        <v/>
      </c>
      <c r="Y194" s="26" t="str">
        <f t="shared" si="38"/>
        <v/>
      </c>
      <c r="Z194" s="26" t="str">
        <f t="shared" si="39"/>
        <v/>
      </c>
      <c r="AA194" s="26" t="str">
        <f t="shared" si="40"/>
        <v/>
      </c>
      <c r="AB194" s="26" t="str">
        <f t="shared" si="41"/>
        <v/>
      </c>
      <c r="AC194" s="5"/>
      <c r="AD194" s="5"/>
      <c r="AE194" s="14" t="str">
        <f>IF(OR('別紙1　【集計】'!$O$5="",$G194=""),"",IF($G194&lt;=基準値!M$2=TRUE,"○","×"))</f>
        <v/>
      </c>
      <c r="AF194" s="14" t="str">
        <f>IF(OR('別紙1　【集計】'!$O$5="",$H194=""),"",IF($H194&lt;=基準値!N$2=TRUE,"○","×"))</f>
        <v/>
      </c>
    </row>
    <row r="195" spans="2:32" ht="16.5" customHeight="1">
      <c r="B195" s="47">
        <v>187</v>
      </c>
      <c r="C195" s="39"/>
      <c r="D195" s="38"/>
      <c r="E195" s="38"/>
      <c r="F195" s="40"/>
      <c r="G195" s="41"/>
      <c r="H195" s="42"/>
      <c r="I195" s="43" t="str">
        <f t="shared" si="28"/>
        <v/>
      </c>
      <c r="J195" s="44"/>
      <c r="K195" s="45"/>
      <c r="L195" s="44"/>
      <c r="M195" s="45"/>
      <c r="N195" s="46" t="str">
        <f t="shared" si="29"/>
        <v/>
      </c>
      <c r="O195" s="84"/>
      <c r="P195" s="83" t="str">
        <f>IF($N195="","",IF(AND(SMALL($Q$9:$Q$508,ROUNDUP('別紙1　【集計】'!$E$5/2,0))=MAX($Q$9:$Q$508),ISNUMBER($N195),$Q195=MAX($Q$9:$Q$508)),"代表&amp;最大",IF($Q195=SMALL($Q$9:$Q$508,ROUNDUP('別紙1　【集計】'!$E$5/2,0)),"代表",IF($Q195=MAX($Q$9:$Q$508),"最大",""))))</f>
        <v/>
      </c>
      <c r="Q195" s="25" t="str">
        <f t="shared" si="30"/>
        <v/>
      </c>
      <c r="R195" s="26" t="str">
        <f t="shared" si="31"/>
        <v/>
      </c>
      <c r="S195" s="26" t="str">
        <f t="shared" si="32"/>
        <v/>
      </c>
      <c r="T195" s="26" t="str">
        <f t="shared" si="33"/>
        <v/>
      </c>
      <c r="U195" s="26" t="str">
        <f t="shared" si="34"/>
        <v/>
      </c>
      <c r="V195" s="26" t="str">
        <f t="shared" si="35"/>
        <v/>
      </c>
      <c r="W195" s="26" t="str">
        <f t="shared" si="36"/>
        <v/>
      </c>
      <c r="X195" s="26" t="str">
        <f t="shared" si="37"/>
        <v/>
      </c>
      <c r="Y195" s="26" t="str">
        <f t="shared" si="38"/>
        <v/>
      </c>
      <c r="Z195" s="26" t="str">
        <f t="shared" si="39"/>
        <v/>
      </c>
      <c r="AA195" s="26" t="str">
        <f t="shared" si="40"/>
        <v/>
      </c>
      <c r="AB195" s="26" t="str">
        <f t="shared" si="41"/>
        <v/>
      </c>
      <c r="AC195" s="5"/>
      <c r="AD195" s="5"/>
      <c r="AE195" s="14" t="str">
        <f>IF(OR('別紙1　【集計】'!$O$5="",$G195=""),"",IF($G195&lt;=基準値!M$2=TRUE,"○","×"))</f>
        <v/>
      </c>
      <c r="AF195" s="14" t="str">
        <f>IF(OR('別紙1　【集計】'!$O$5="",$H195=""),"",IF($H195&lt;=基準値!N$2=TRUE,"○","×"))</f>
        <v/>
      </c>
    </row>
    <row r="196" spans="2:32" ht="16.5" customHeight="1">
      <c r="B196" s="38">
        <v>188</v>
      </c>
      <c r="C196" s="39"/>
      <c r="D196" s="38"/>
      <c r="E196" s="38"/>
      <c r="F196" s="40"/>
      <c r="G196" s="41"/>
      <c r="H196" s="42"/>
      <c r="I196" s="43" t="str">
        <f t="shared" si="28"/>
        <v/>
      </c>
      <c r="J196" s="44"/>
      <c r="K196" s="45"/>
      <c r="L196" s="44"/>
      <c r="M196" s="45"/>
      <c r="N196" s="46" t="str">
        <f t="shared" si="29"/>
        <v/>
      </c>
      <c r="O196" s="84"/>
      <c r="P196" s="83" t="str">
        <f>IF($N196="","",IF(AND(SMALL($Q$9:$Q$508,ROUNDUP('別紙1　【集計】'!$E$5/2,0))=MAX($Q$9:$Q$508),ISNUMBER($N196),$Q196=MAX($Q$9:$Q$508)),"代表&amp;最大",IF($Q196=SMALL($Q$9:$Q$508,ROUNDUP('別紙1　【集計】'!$E$5/2,0)),"代表",IF($Q196=MAX($Q$9:$Q$508),"最大",""))))</f>
        <v/>
      </c>
      <c r="Q196" s="25" t="str">
        <f t="shared" si="30"/>
        <v/>
      </c>
      <c r="R196" s="26" t="str">
        <f t="shared" si="31"/>
        <v/>
      </c>
      <c r="S196" s="26" t="str">
        <f t="shared" si="32"/>
        <v/>
      </c>
      <c r="T196" s="26" t="str">
        <f t="shared" si="33"/>
        <v/>
      </c>
      <c r="U196" s="26" t="str">
        <f t="shared" si="34"/>
        <v/>
      </c>
      <c r="V196" s="26" t="str">
        <f t="shared" si="35"/>
        <v/>
      </c>
      <c r="W196" s="26" t="str">
        <f t="shared" si="36"/>
        <v/>
      </c>
      <c r="X196" s="26" t="str">
        <f t="shared" si="37"/>
        <v/>
      </c>
      <c r="Y196" s="26" t="str">
        <f t="shared" si="38"/>
        <v/>
      </c>
      <c r="Z196" s="26" t="str">
        <f t="shared" si="39"/>
        <v/>
      </c>
      <c r="AA196" s="26" t="str">
        <f t="shared" si="40"/>
        <v/>
      </c>
      <c r="AB196" s="26" t="str">
        <f t="shared" si="41"/>
        <v/>
      </c>
      <c r="AC196" s="5"/>
      <c r="AD196" s="5"/>
      <c r="AE196" s="14" t="str">
        <f>IF(OR('別紙1　【集計】'!$O$5="",$G196=""),"",IF($G196&lt;=基準値!M$2=TRUE,"○","×"))</f>
        <v/>
      </c>
      <c r="AF196" s="14" t="str">
        <f>IF(OR('別紙1　【集計】'!$O$5="",$H196=""),"",IF($H196&lt;=基準値!N$2=TRUE,"○","×"))</f>
        <v/>
      </c>
    </row>
    <row r="197" spans="2:32" ht="16.5" customHeight="1">
      <c r="B197" s="47">
        <v>189</v>
      </c>
      <c r="C197" s="39"/>
      <c r="D197" s="38"/>
      <c r="E197" s="38"/>
      <c r="F197" s="40"/>
      <c r="G197" s="41"/>
      <c r="H197" s="42"/>
      <c r="I197" s="43" t="str">
        <f t="shared" si="28"/>
        <v/>
      </c>
      <c r="J197" s="44"/>
      <c r="K197" s="45"/>
      <c r="L197" s="44"/>
      <c r="M197" s="45"/>
      <c r="N197" s="46" t="str">
        <f t="shared" si="29"/>
        <v/>
      </c>
      <c r="O197" s="84"/>
      <c r="P197" s="83" t="str">
        <f>IF($N197="","",IF(AND(SMALL($Q$9:$Q$508,ROUNDUP('別紙1　【集計】'!$E$5/2,0))=MAX($Q$9:$Q$508),ISNUMBER($N197),$Q197=MAX($Q$9:$Q$508)),"代表&amp;最大",IF($Q197=SMALL($Q$9:$Q$508,ROUNDUP('別紙1　【集計】'!$E$5/2,0)),"代表",IF($Q197=MAX($Q$9:$Q$508),"最大",""))))</f>
        <v/>
      </c>
      <c r="Q197" s="25" t="str">
        <f t="shared" si="30"/>
        <v/>
      </c>
      <c r="R197" s="26" t="str">
        <f t="shared" si="31"/>
        <v/>
      </c>
      <c r="S197" s="26" t="str">
        <f t="shared" si="32"/>
        <v/>
      </c>
      <c r="T197" s="26" t="str">
        <f t="shared" si="33"/>
        <v/>
      </c>
      <c r="U197" s="26" t="str">
        <f t="shared" si="34"/>
        <v/>
      </c>
      <c r="V197" s="26" t="str">
        <f t="shared" si="35"/>
        <v/>
      </c>
      <c r="W197" s="26" t="str">
        <f t="shared" si="36"/>
        <v/>
      </c>
      <c r="X197" s="26" t="str">
        <f t="shared" si="37"/>
        <v/>
      </c>
      <c r="Y197" s="26" t="str">
        <f t="shared" si="38"/>
        <v/>
      </c>
      <c r="Z197" s="26" t="str">
        <f t="shared" si="39"/>
        <v/>
      </c>
      <c r="AA197" s="26" t="str">
        <f t="shared" si="40"/>
        <v/>
      </c>
      <c r="AB197" s="26" t="str">
        <f t="shared" si="41"/>
        <v/>
      </c>
      <c r="AC197" s="5"/>
      <c r="AD197" s="5"/>
      <c r="AE197" s="14" t="str">
        <f>IF(OR('別紙1　【集計】'!$O$5="",$G197=""),"",IF($G197&lt;=基準値!M$2=TRUE,"○","×"))</f>
        <v/>
      </c>
      <c r="AF197" s="14" t="str">
        <f>IF(OR('別紙1　【集計】'!$O$5="",$H197=""),"",IF($H197&lt;=基準値!N$2=TRUE,"○","×"))</f>
        <v/>
      </c>
    </row>
    <row r="198" spans="2:32" ht="16.5" customHeight="1">
      <c r="B198" s="38">
        <v>190</v>
      </c>
      <c r="C198" s="39"/>
      <c r="D198" s="38"/>
      <c r="E198" s="38"/>
      <c r="F198" s="40"/>
      <c r="G198" s="41"/>
      <c r="H198" s="42"/>
      <c r="I198" s="43" t="str">
        <f t="shared" si="28"/>
        <v/>
      </c>
      <c r="J198" s="44"/>
      <c r="K198" s="45"/>
      <c r="L198" s="44"/>
      <c r="M198" s="45"/>
      <c r="N198" s="46" t="str">
        <f t="shared" si="29"/>
        <v/>
      </c>
      <c r="O198" s="84"/>
      <c r="P198" s="83" t="str">
        <f>IF($N198="","",IF(AND(SMALL($Q$9:$Q$508,ROUNDUP('別紙1　【集計】'!$E$5/2,0))=MAX($Q$9:$Q$508),ISNUMBER($N198),$Q198=MAX($Q$9:$Q$508)),"代表&amp;最大",IF($Q198=SMALL($Q$9:$Q$508,ROUNDUP('別紙1　【集計】'!$E$5/2,0)),"代表",IF($Q198=MAX($Q$9:$Q$508),"最大",""))))</f>
        <v/>
      </c>
      <c r="Q198" s="25" t="str">
        <f t="shared" si="30"/>
        <v/>
      </c>
      <c r="R198" s="26" t="str">
        <f t="shared" si="31"/>
        <v/>
      </c>
      <c r="S198" s="26" t="str">
        <f t="shared" si="32"/>
        <v/>
      </c>
      <c r="T198" s="26" t="str">
        <f t="shared" si="33"/>
        <v/>
      </c>
      <c r="U198" s="26" t="str">
        <f t="shared" si="34"/>
        <v/>
      </c>
      <c r="V198" s="26" t="str">
        <f t="shared" si="35"/>
        <v/>
      </c>
      <c r="W198" s="26" t="str">
        <f t="shared" si="36"/>
        <v/>
      </c>
      <c r="X198" s="26" t="str">
        <f t="shared" si="37"/>
        <v/>
      </c>
      <c r="Y198" s="26" t="str">
        <f t="shared" si="38"/>
        <v/>
      </c>
      <c r="Z198" s="26" t="str">
        <f t="shared" si="39"/>
        <v/>
      </c>
      <c r="AA198" s="26" t="str">
        <f t="shared" si="40"/>
        <v/>
      </c>
      <c r="AB198" s="26" t="str">
        <f t="shared" si="41"/>
        <v/>
      </c>
      <c r="AC198" s="5"/>
      <c r="AD198" s="5"/>
      <c r="AE198" s="14" t="str">
        <f>IF(OR('別紙1　【集計】'!$O$5="",$G198=""),"",IF($G198&lt;=基準値!M$2=TRUE,"○","×"))</f>
        <v/>
      </c>
      <c r="AF198" s="14" t="str">
        <f>IF(OR('別紙1　【集計】'!$O$5="",$H198=""),"",IF($H198&lt;=基準値!N$2=TRUE,"○","×"))</f>
        <v/>
      </c>
    </row>
    <row r="199" spans="2:32" ht="16.5" customHeight="1">
      <c r="B199" s="47">
        <v>191</v>
      </c>
      <c r="C199" s="39"/>
      <c r="D199" s="38"/>
      <c r="E199" s="38"/>
      <c r="F199" s="40"/>
      <c r="G199" s="41"/>
      <c r="H199" s="42"/>
      <c r="I199" s="43" t="str">
        <f t="shared" si="28"/>
        <v/>
      </c>
      <c r="J199" s="44"/>
      <c r="K199" s="45"/>
      <c r="L199" s="44"/>
      <c r="M199" s="45"/>
      <c r="N199" s="46" t="str">
        <f t="shared" si="29"/>
        <v/>
      </c>
      <c r="O199" s="84"/>
      <c r="P199" s="83" t="str">
        <f>IF($N199="","",IF(AND(SMALL($Q$9:$Q$508,ROUNDUP('別紙1　【集計】'!$E$5/2,0))=MAX($Q$9:$Q$508),ISNUMBER($N199),$Q199=MAX($Q$9:$Q$508)),"代表&amp;最大",IF($Q199=SMALL($Q$9:$Q$508,ROUNDUP('別紙1　【集計】'!$E$5/2,0)),"代表",IF($Q199=MAX($Q$9:$Q$508),"最大",""))))</f>
        <v/>
      </c>
      <c r="Q199" s="25" t="str">
        <f t="shared" si="30"/>
        <v/>
      </c>
      <c r="R199" s="26" t="str">
        <f t="shared" si="31"/>
        <v/>
      </c>
      <c r="S199" s="26" t="str">
        <f t="shared" si="32"/>
        <v/>
      </c>
      <c r="T199" s="26" t="str">
        <f t="shared" si="33"/>
        <v/>
      </c>
      <c r="U199" s="26" t="str">
        <f t="shared" si="34"/>
        <v/>
      </c>
      <c r="V199" s="26" t="str">
        <f t="shared" si="35"/>
        <v/>
      </c>
      <c r="W199" s="26" t="str">
        <f t="shared" si="36"/>
        <v/>
      </c>
      <c r="X199" s="26" t="str">
        <f t="shared" si="37"/>
        <v/>
      </c>
      <c r="Y199" s="26" t="str">
        <f t="shared" si="38"/>
        <v/>
      </c>
      <c r="Z199" s="26" t="str">
        <f t="shared" si="39"/>
        <v/>
      </c>
      <c r="AA199" s="26" t="str">
        <f t="shared" si="40"/>
        <v/>
      </c>
      <c r="AB199" s="26" t="str">
        <f t="shared" si="41"/>
        <v/>
      </c>
      <c r="AC199" s="5"/>
      <c r="AD199" s="5"/>
      <c r="AE199" s="14" t="str">
        <f>IF(OR('別紙1　【集計】'!$O$5="",$G199=""),"",IF($G199&lt;=基準値!M$2=TRUE,"○","×"))</f>
        <v/>
      </c>
      <c r="AF199" s="14" t="str">
        <f>IF(OR('別紙1　【集計】'!$O$5="",$H199=""),"",IF($H199&lt;=基準値!N$2=TRUE,"○","×"))</f>
        <v/>
      </c>
    </row>
    <row r="200" spans="2:32" ht="16.5" customHeight="1">
      <c r="B200" s="38">
        <v>192</v>
      </c>
      <c r="C200" s="39"/>
      <c r="D200" s="38"/>
      <c r="E200" s="38"/>
      <c r="F200" s="40"/>
      <c r="G200" s="41"/>
      <c r="H200" s="42"/>
      <c r="I200" s="43" t="str">
        <f t="shared" si="28"/>
        <v/>
      </c>
      <c r="J200" s="44"/>
      <c r="K200" s="45"/>
      <c r="L200" s="44"/>
      <c r="M200" s="45"/>
      <c r="N200" s="46" t="str">
        <f t="shared" si="29"/>
        <v/>
      </c>
      <c r="O200" s="84"/>
      <c r="P200" s="83" t="str">
        <f>IF($N200="","",IF(AND(SMALL($Q$9:$Q$508,ROUNDUP('別紙1　【集計】'!$E$5/2,0))=MAX($Q$9:$Q$508),ISNUMBER($N200),$Q200=MAX($Q$9:$Q$508)),"代表&amp;最大",IF($Q200=SMALL($Q$9:$Q$508,ROUNDUP('別紙1　【集計】'!$E$5/2,0)),"代表",IF($Q200=MAX($Q$9:$Q$508),"最大",""))))</f>
        <v/>
      </c>
      <c r="Q200" s="25" t="str">
        <f t="shared" si="30"/>
        <v/>
      </c>
      <c r="R200" s="26" t="str">
        <f t="shared" si="31"/>
        <v/>
      </c>
      <c r="S200" s="26" t="str">
        <f t="shared" si="32"/>
        <v/>
      </c>
      <c r="T200" s="26" t="str">
        <f t="shared" si="33"/>
        <v/>
      </c>
      <c r="U200" s="26" t="str">
        <f t="shared" si="34"/>
        <v/>
      </c>
      <c r="V200" s="26" t="str">
        <f t="shared" si="35"/>
        <v/>
      </c>
      <c r="W200" s="26" t="str">
        <f t="shared" si="36"/>
        <v/>
      </c>
      <c r="X200" s="26" t="str">
        <f t="shared" si="37"/>
        <v/>
      </c>
      <c r="Y200" s="26" t="str">
        <f t="shared" si="38"/>
        <v/>
      </c>
      <c r="Z200" s="26" t="str">
        <f t="shared" si="39"/>
        <v/>
      </c>
      <c r="AA200" s="26" t="str">
        <f t="shared" si="40"/>
        <v/>
      </c>
      <c r="AB200" s="26" t="str">
        <f t="shared" si="41"/>
        <v/>
      </c>
      <c r="AC200" s="5"/>
      <c r="AD200" s="5"/>
      <c r="AE200" s="14" t="str">
        <f>IF(OR('別紙1　【集計】'!$O$5="",$G200=""),"",IF($G200&lt;=基準値!M$2=TRUE,"○","×"))</f>
        <v/>
      </c>
      <c r="AF200" s="14" t="str">
        <f>IF(OR('別紙1　【集計】'!$O$5="",$H200=""),"",IF($H200&lt;=基準値!N$2=TRUE,"○","×"))</f>
        <v/>
      </c>
    </row>
    <row r="201" spans="2:32" ht="16.5" customHeight="1">
      <c r="B201" s="47">
        <v>193</v>
      </c>
      <c r="C201" s="39"/>
      <c r="D201" s="38"/>
      <c r="E201" s="38"/>
      <c r="F201" s="40"/>
      <c r="G201" s="41"/>
      <c r="H201" s="42"/>
      <c r="I201" s="43" t="str">
        <f t="shared" si="28"/>
        <v/>
      </c>
      <c r="J201" s="44"/>
      <c r="K201" s="45"/>
      <c r="L201" s="44"/>
      <c r="M201" s="45"/>
      <c r="N201" s="46" t="str">
        <f t="shared" si="29"/>
        <v/>
      </c>
      <c r="O201" s="84"/>
      <c r="P201" s="83" t="str">
        <f>IF($N201="","",IF(AND(SMALL($Q$9:$Q$508,ROUNDUP('別紙1　【集計】'!$E$5/2,0))=MAX($Q$9:$Q$508),ISNUMBER($N201),$Q201=MAX($Q$9:$Q$508)),"代表&amp;最大",IF($Q201=SMALL($Q$9:$Q$508,ROUNDUP('別紙1　【集計】'!$E$5/2,0)),"代表",IF($Q201=MAX($Q$9:$Q$508),"最大",""))))</f>
        <v/>
      </c>
      <c r="Q201" s="25" t="str">
        <f t="shared" si="30"/>
        <v/>
      </c>
      <c r="R201" s="26" t="str">
        <f t="shared" si="31"/>
        <v/>
      </c>
      <c r="S201" s="26" t="str">
        <f t="shared" si="32"/>
        <v/>
      </c>
      <c r="T201" s="26" t="str">
        <f t="shared" si="33"/>
        <v/>
      </c>
      <c r="U201" s="26" t="str">
        <f t="shared" si="34"/>
        <v/>
      </c>
      <c r="V201" s="26" t="str">
        <f t="shared" si="35"/>
        <v/>
      </c>
      <c r="W201" s="26" t="str">
        <f t="shared" si="36"/>
        <v/>
      </c>
      <c r="X201" s="26" t="str">
        <f t="shared" si="37"/>
        <v/>
      </c>
      <c r="Y201" s="26" t="str">
        <f t="shared" si="38"/>
        <v/>
      </c>
      <c r="Z201" s="26" t="str">
        <f t="shared" si="39"/>
        <v/>
      </c>
      <c r="AA201" s="26" t="str">
        <f t="shared" si="40"/>
        <v/>
      </c>
      <c r="AB201" s="26" t="str">
        <f t="shared" si="41"/>
        <v/>
      </c>
      <c r="AC201" s="5"/>
      <c r="AD201" s="5"/>
      <c r="AE201" s="14" t="str">
        <f>IF(OR('別紙1　【集計】'!$O$5="",$G201=""),"",IF($G201&lt;=基準値!M$2=TRUE,"○","×"))</f>
        <v/>
      </c>
      <c r="AF201" s="14" t="str">
        <f>IF(OR('別紙1　【集計】'!$O$5="",$H201=""),"",IF($H201&lt;=基準値!N$2=TRUE,"○","×"))</f>
        <v/>
      </c>
    </row>
    <row r="202" spans="2:32" ht="16.5" customHeight="1">
      <c r="B202" s="38">
        <v>194</v>
      </c>
      <c r="C202" s="39"/>
      <c r="D202" s="38"/>
      <c r="E202" s="38"/>
      <c r="F202" s="40"/>
      <c r="G202" s="41"/>
      <c r="H202" s="42"/>
      <c r="I202" s="43" t="str">
        <f t="shared" ref="I202:I265" si="42">IF($H202="","",IF($AE202="","",IF(AND($AE202="○",$AF202="○"),"○","×")))</f>
        <v/>
      </c>
      <c r="J202" s="44"/>
      <c r="K202" s="45"/>
      <c r="L202" s="44"/>
      <c r="M202" s="45"/>
      <c r="N202" s="46" t="str">
        <f t="shared" ref="N202:N265" si="43">IF($M202="","",ROUNDUP($L202/$M202,2))</f>
        <v/>
      </c>
      <c r="O202" s="84"/>
      <c r="P202" s="83" t="str">
        <f>IF($N202="","",IF(AND(SMALL($Q$9:$Q$508,ROUNDUP('別紙1　【集計】'!$E$5/2,0))=MAX($Q$9:$Q$508),ISNUMBER($N202),$Q202=MAX($Q$9:$Q$508)),"代表&amp;最大",IF($Q202=SMALL($Q$9:$Q$508,ROUNDUP('別紙1　【集計】'!$E$5/2,0)),"代表",IF($Q202=MAX($Q$9:$Q$508),"最大",""))))</f>
        <v/>
      </c>
      <c r="Q202" s="25" t="str">
        <f t="shared" ref="Q202:Q265" si="44">IF($M202="","",$L202/$M202)</f>
        <v/>
      </c>
      <c r="R202" s="26" t="str">
        <f t="shared" ref="R202:R265" si="45">IF(OR($P202="代表",$P202="代表&amp;最大"),$G202,"")</f>
        <v/>
      </c>
      <c r="S202" s="26" t="str">
        <f t="shared" ref="S202:S265" si="46">IF($N202="","",IF($R202=SMALL($R$9:$R$508,ROUNDUP(COUNT($R$9:$R$508)/2,0)),"代表",""))</f>
        <v/>
      </c>
      <c r="T202" s="26" t="str">
        <f t="shared" ref="T202:T265" si="47">IF($S202="","",$H202)</f>
        <v/>
      </c>
      <c r="U202" s="26" t="str">
        <f t="shared" ref="U202:U265" si="48">IF($N202="","",IF($T202=SMALL($T$9:$T$508,ROUNDUP(COUNT($T$9:$T$508)/2,0)),"代表",""))</f>
        <v/>
      </c>
      <c r="V202" s="26" t="str">
        <f t="shared" ref="V202:V265" si="49">IF($U202="","",$F202)</f>
        <v/>
      </c>
      <c r="W202" s="26" t="str">
        <f t="shared" ref="W202:W265" si="50">IF(OR($P202="最大",$P202="代表&amp;最大"),$G202,"")</f>
        <v/>
      </c>
      <c r="X202" s="26" t="str">
        <f t="shared" ref="X202:X265" si="51">IF($W202=MAX($W$9:$W$508),"最大","")</f>
        <v/>
      </c>
      <c r="Y202" s="26" t="str">
        <f t="shared" ref="Y202:Y265" si="52">IF($X202="","",$H202)</f>
        <v/>
      </c>
      <c r="Z202" s="26" t="str">
        <f t="shared" ref="Z202:Z265" si="53">IF($Y202=MAX($Y$9:$Y$508),"最大","")</f>
        <v/>
      </c>
      <c r="AA202" s="26" t="str">
        <f t="shared" ref="AA202:AA265" si="54">IF($Z202="","",$F202)</f>
        <v/>
      </c>
      <c r="AB202" s="26" t="str">
        <f t="shared" ref="AB202:AB265" si="55">IF($D202="","",$D202)</f>
        <v/>
      </c>
      <c r="AC202" s="5"/>
      <c r="AD202" s="5"/>
      <c r="AE202" s="14" t="str">
        <f>IF(OR('別紙1　【集計】'!$O$5="",$G202=""),"",IF($G202&lt;=基準値!M$2=TRUE,"○","×"))</f>
        <v/>
      </c>
      <c r="AF202" s="14" t="str">
        <f>IF(OR('別紙1　【集計】'!$O$5="",$H202=""),"",IF($H202&lt;=基準値!N$2=TRUE,"○","×"))</f>
        <v/>
      </c>
    </row>
    <row r="203" spans="2:32" ht="16.5" customHeight="1">
      <c r="B203" s="47">
        <v>195</v>
      </c>
      <c r="C203" s="39"/>
      <c r="D203" s="38"/>
      <c r="E203" s="38"/>
      <c r="F203" s="40"/>
      <c r="G203" s="41"/>
      <c r="H203" s="42"/>
      <c r="I203" s="43" t="str">
        <f t="shared" si="42"/>
        <v/>
      </c>
      <c r="J203" s="44"/>
      <c r="K203" s="45"/>
      <c r="L203" s="44"/>
      <c r="M203" s="45"/>
      <c r="N203" s="46" t="str">
        <f t="shared" si="43"/>
        <v/>
      </c>
      <c r="O203" s="84"/>
      <c r="P203" s="83" t="str">
        <f>IF($N203="","",IF(AND(SMALL($Q$9:$Q$508,ROUNDUP('別紙1　【集計】'!$E$5/2,0))=MAX($Q$9:$Q$508),ISNUMBER($N203),$Q203=MAX($Q$9:$Q$508)),"代表&amp;最大",IF($Q203=SMALL($Q$9:$Q$508,ROUNDUP('別紙1　【集計】'!$E$5/2,0)),"代表",IF($Q203=MAX($Q$9:$Q$508),"最大",""))))</f>
        <v/>
      </c>
      <c r="Q203" s="25" t="str">
        <f t="shared" si="44"/>
        <v/>
      </c>
      <c r="R203" s="26" t="str">
        <f t="shared" si="45"/>
        <v/>
      </c>
      <c r="S203" s="26" t="str">
        <f t="shared" si="46"/>
        <v/>
      </c>
      <c r="T203" s="26" t="str">
        <f t="shared" si="47"/>
        <v/>
      </c>
      <c r="U203" s="26" t="str">
        <f t="shared" si="48"/>
        <v/>
      </c>
      <c r="V203" s="26" t="str">
        <f t="shared" si="49"/>
        <v/>
      </c>
      <c r="W203" s="26" t="str">
        <f t="shared" si="50"/>
        <v/>
      </c>
      <c r="X203" s="26" t="str">
        <f t="shared" si="51"/>
        <v/>
      </c>
      <c r="Y203" s="26" t="str">
        <f t="shared" si="52"/>
        <v/>
      </c>
      <c r="Z203" s="26" t="str">
        <f t="shared" si="53"/>
        <v/>
      </c>
      <c r="AA203" s="26" t="str">
        <f t="shared" si="54"/>
        <v/>
      </c>
      <c r="AB203" s="26" t="str">
        <f t="shared" si="55"/>
        <v/>
      </c>
      <c r="AC203" s="5"/>
      <c r="AD203" s="5"/>
      <c r="AE203" s="14" t="str">
        <f>IF(OR('別紙1　【集計】'!$O$5="",$G203=""),"",IF($G203&lt;=基準値!M$2=TRUE,"○","×"))</f>
        <v/>
      </c>
      <c r="AF203" s="14" t="str">
        <f>IF(OR('別紙1　【集計】'!$O$5="",$H203=""),"",IF($H203&lt;=基準値!N$2=TRUE,"○","×"))</f>
        <v/>
      </c>
    </row>
    <row r="204" spans="2:32" ht="16.5" customHeight="1">
      <c r="B204" s="38">
        <v>196</v>
      </c>
      <c r="C204" s="39"/>
      <c r="D204" s="38"/>
      <c r="E204" s="38"/>
      <c r="F204" s="40"/>
      <c r="G204" s="41"/>
      <c r="H204" s="42"/>
      <c r="I204" s="43" t="str">
        <f t="shared" si="42"/>
        <v/>
      </c>
      <c r="J204" s="44"/>
      <c r="K204" s="45"/>
      <c r="L204" s="44"/>
      <c r="M204" s="45"/>
      <c r="N204" s="46" t="str">
        <f t="shared" si="43"/>
        <v/>
      </c>
      <c r="O204" s="84"/>
      <c r="P204" s="83" t="str">
        <f>IF($N204="","",IF(AND(SMALL($Q$9:$Q$508,ROUNDUP('別紙1　【集計】'!$E$5/2,0))=MAX($Q$9:$Q$508),ISNUMBER($N204),$Q204=MAX($Q$9:$Q$508)),"代表&amp;最大",IF($Q204=SMALL($Q$9:$Q$508,ROUNDUP('別紙1　【集計】'!$E$5/2,0)),"代表",IF($Q204=MAX($Q$9:$Q$508),"最大",""))))</f>
        <v/>
      </c>
      <c r="Q204" s="25" t="str">
        <f t="shared" si="44"/>
        <v/>
      </c>
      <c r="R204" s="26" t="str">
        <f t="shared" si="45"/>
        <v/>
      </c>
      <c r="S204" s="26" t="str">
        <f t="shared" si="46"/>
        <v/>
      </c>
      <c r="T204" s="26" t="str">
        <f t="shared" si="47"/>
        <v/>
      </c>
      <c r="U204" s="26" t="str">
        <f t="shared" si="48"/>
        <v/>
      </c>
      <c r="V204" s="26" t="str">
        <f t="shared" si="49"/>
        <v/>
      </c>
      <c r="W204" s="26" t="str">
        <f t="shared" si="50"/>
        <v/>
      </c>
      <c r="X204" s="26" t="str">
        <f t="shared" si="51"/>
        <v/>
      </c>
      <c r="Y204" s="26" t="str">
        <f t="shared" si="52"/>
        <v/>
      </c>
      <c r="Z204" s="26" t="str">
        <f t="shared" si="53"/>
        <v/>
      </c>
      <c r="AA204" s="26" t="str">
        <f t="shared" si="54"/>
        <v/>
      </c>
      <c r="AB204" s="26" t="str">
        <f t="shared" si="55"/>
        <v/>
      </c>
      <c r="AC204" s="5"/>
      <c r="AD204" s="5"/>
      <c r="AE204" s="14" t="str">
        <f>IF(OR('別紙1　【集計】'!$O$5="",$G204=""),"",IF($G204&lt;=基準値!M$2=TRUE,"○","×"))</f>
        <v/>
      </c>
      <c r="AF204" s="14" t="str">
        <f>IF(OR('別紙1　【集計】'!$O$5="",$H204=""),"",IF($H204&lt;=基準値!N$2=TRUE,"○","×"))</f>
        <v/>
      </c>
    </row>
    <row r="205" spans="2:32" ht="16.5" customHeight="1">
      <c r="B205" s="47">
        <v>197</v>
      </c>
      <c r="C205" s="39"/>
      <c r="D205" s="38"/>
      <c r="E205" s="38"/>
      <c r="F205" s="40"/>
      <c r="G205" s="41"/>
      <c r="H205" s="42"/>
      <c r="I205" s="43" t="str">
        <f t="shared" si="42"/>
        <v/>
      </c>
      <c r="J205" s="44"/>
      <c r="K205" s="45"/>
      <c r="L205" s="44"/>
      <c r="M205" s="45"/>
      <c r="N205" s="46" t="str">
        <f t="shared" si="43"/>
        <v/>
      </c>
      <c r="O205" s="84"/>
      <c r="P205" s="83" t="str">
        <f>IF($N205="","",IF(AND(SMALL($Q$9:$Q$508,ROUNDUP('別紙1　【集計】'!$E$5/2,0))=MAX($Q$9:$Q$508),ISNUMBER($N205),$Q205=MAX($Q$9:$Q$508)),"代表&amp;最大",IF($Q205=SMALL($Q$9:$Q$508,ROUNDUP('別紙1　【集計】'!$E$5/2,0)),"代表",IF($Q205=MAX($Q$9:$Q$508),"最大",""))))</f>
        <v/>
      </c>
      <c r="Q205" s="25" t="str">
        <f t="shared" si="44"/>
        <v/>
      </c>
      <c r="R205" s="26" t="str">
        <f t="shared" si="45"/>
        <v/>
      </c>
      <c r="S205" s="26" t="str">
        <f t="shared" si="46"/>
        <v/>
      </c>
      <c r="T205" s="26" t="str">
        <f t="shared" si="47"/>
        <v/>
      </c>
      <c r="U205" s="26" t="str">
        <f t="shared" si="48"/>
        <v/>
      </c>
      <c r="V205" s="26" t="str">
        <f t="shared" si="49"/>
        <v/>
      </c>
      <c r="W205" s="26" t="str">
        <f t="shared" si="50"/>
        <v/>
      </c>
      <c r="X205" s="26" t="str">
        <f t="shared" si="51"/>
        <v/>
      </c>
      <c r="Y205" s="26" t="str">
        <f t="shared" si="52"/>
        <v/>
      </c>
      <c r="Z205" s="26" t="str">
        <f t="shared" si="53"/>
        <v/>
      </c>
      <c r="AA205" s="26" t="str">
        <f t="shared" si="54"/>
        <v/>
      </c>
      <c r="AB205" s="26" t="str">
        <f t="shared" si="55"/>
        <v/>
      </c>
      <c r="AC205" s="5"/>
      <c r="AD205" s="5"/>
      <c r="AE205" s="14" t="str">
        <f>IF(OR('別紙1　【集計】'!$O$5="",$G205=""),"",IF($G205&lt;=基準値!M$2=TRUE,"○","×"))</f>
        <v/>
      </c>
      <c r="AF205" s="14" t="str">
        <f>IF(OR('別紙1　【集計】'!$O$5="",$H205=""),"",IF($H205&lt;=基準値!N$2=TRUE,"○","×"))</f>
        <v/>
      </c>
    </row>
    <row r="206" spans="2:32" ht="16.5" customHeight="1">
      <c r="B206" s="38">
        <v>198</v>
      </c>
      <c r="C206" s="39"/>
      <c r="D206" s="38"/>
      <c r="E206" s="38"/>
      <c r="F206" s="40"/>
      <c r="G206" s="41"/>
      <c r="H206" s="42"/>
      <c r="I206" s="43" t="str">
        <f t="shared" si="42"/>
        <v/>
      </c>
      <c r="J206" s="44"/>
      <c r="K206" s="45"/>
      <c r="L206" s="44"/>
      <c r="M206" s="45"/>
      <c r="N206" s="46" t="str">
        <f t="shared" si="43"/>
        <v/>
      </c>
      <c r="O206" s="84"/>
      <c r="P206" s="83" t="str">
        <f>IF($N206="","",IF(AND(SMALL($Q$9:$Q$508,ROUNDUP('別紙1　【集計】'!$E$5/2,0))=MAX($Q$9:$Q$508),ISNUMBER($N206),$Q206=MAX($Q$9:$Q$508)),"代表&amp;最大",IF($Q206=SMALL($Q$9:$Q$508,ROUNDUP('別紙1　【集計】'!$E$5/2,0)),"代表",IF($Q206=MAX($Q$9:$Q$508),"最大",""))))</f>
        <v/>
      </c>
      <c r="Q206" s="25" t="str">
        <f t="shared" si="44"/>
        <v/>
      </c>
      <c r="R206" s="26" t="str">
        <f t="shared" si="45"/>
        <v/>
      </c>
      <c r="S206" s="26" t="str">
        <f t="shared" si="46"/>
        <v/>
      </c>
      <c r="T206" s="26" t="str">
        <f t="shared" si="47"/>
        <v/>
      </c>
      <c r="U206" s="26" t="str">
        <f t="shared" si="48"/>
        <v/>
      </c>
      <c r="V206" s="26" t="str">
        <f t="shared" si="49"/>
        <v/>
      </c>
      <c r="W206" s="26" t="str">
        <f t="shared" si="50"/>
        <v/>
      </c>
      <c r="X206" s="26" t="str">
        <f t="shared" si="51"/>
        <v/>
      </c>
      <c r="Y206" s="26" t="str">
        <f t="shared" si="52"/>
        <v/>
      </c>
      <c r="Z206" s="26" t="str">
        <f t="shared" si="53"/>
        <v/>
      </c>
      <c r="AA206" s="26" t="str">
        <f t="shared" si="54"/>
        <v/>
      </c>
      <c r="AB206" s="26" t="str">
        <f t="shared" si="55"/>
        <v/>
      </c>
      <c r="AC206" s="5"/>
      <c r="AD206" s="5"/>
      <c r="AE206" s="14" t="str">
        <f>IF(OR('別紙1　【集計】'!$O$5="",$G206=""),"",IF($G206&lt;=基準値!M$2=TRUE,"○","×"))</f>
        <v/>
      </c>
      <c r="AF206" s="14" t="str">
        <f>IF(OR('別紙1　【集計】'!$O$5="",$H206=""),"",IF($H206&lt;=基準値!N$2=TRUE,"○","×"))</f>
        <v/>
      </c>
    </row>
    <row r="207" spans="2:32" ht="16.5" customHeight="1">
      <c r="B207" s="47">
        <v>199</v>
      </c>
      <c r="C207" s="39"/>
      <c r="D207" s="38"/>
      <c r="E207" s="38"/>
      <c r="F207" s="40"/>
      <c r="G207" s="41"/>
      <c r="H207" s="42"/>
      <c r="I207" s="43" t="str">
        <f t="shared" si="42"/>
        <v/>
      </c>
      <c r="J207" s="44"/>
      <c r="K207" s="45"/>
      <c r="L207" s="44"/>
      <c r="M207" s="45"/>
      <c r="N207" s="46" t="str">
        <f t="shared" si="43"/>
        <v/>
      </c>
      <c r="O207" s="84"/>
      <c r="P207" s="83" t="str">
        <f>IF($N207="","",IF(AND(SMALL($Q$9:$Q$508,ROUNDUP('別紙1　【集計】'!$E$5/2,0))=MAX($Q$9:$Q$508),ISNUMBER($N207),$Q207=MAX($Q$9:$Q$508)),"代表&amp;最大",IF($Q207=SMALL($Q$9:$Q$508,ROUNDUP('別紙1　【集計】'!$E$5/2,0)),"代表",IF($Q207=MAX($Q$9:$Q$508),"最大",""))))</f>
        <v/>
      </c>
      <c r="Q207" s="25" t="str">
        <f t="shared" si="44"/>
        <v/>
      </c>
      <c r="R207" s="26" t="str">
        <f t="shared" si="45"/>
        <v/>
      </c>
      <c r="S207" s="26" t="str">
        <f t="shared" si="46"/>
        <v/>
      </c>
      <c r="T207" s="26" t="str">
        <f t="shared" si="47"/>
        <v/>
      </c>
      <c r="U207" s="26" t="str">
        <f t="shared" si="48"/>
        <v/>
      </c>
      <c r="V207" s="26" t="str">
        <f t="shared" si="49"/>
        <v/>
      </c>
      <c r="W207" s="26" t="str">
        <f t="shared" si="50"/>
        <v/>
      </c>
      <c r="X207" s="26" t="str">
        <f t="shared" si="51"/>
        <v/>
      </c>
      <c r="Y207" s="26" t="str">
        <f t="shared" si="52"/>
        <v/>
      </c>
      <c r="Z207" s="26" t="str">
        <f t="shared" si="53"/>
        <v/>
      </c>
      <c r="AA207" s="26" t="str">
        <f t="shared" si="54"/>
        <v/>
      </c>
      <c r="AB207" s="26" t="str">
        <f t="shared" si="55"/>
        <v/>
      </c>
      <c r="AC207" s="5"/>
      <c r="AD207" s="5"/>
      <c r="AE207" s="14" t="str">
        <f>IF(OR('別紙1　【集計】'!$O$5="",$G207=""),"",IF($G207&lt;=基準値!M$2=TRUE,"○","×"))</f>
        <v/>
      </c>
      <c r="AF207" s="14" t="str">
        <f>IF(OR('別紙1　【集計】'!$O$5="",$H207=""),"",IF($H207&lt;=基準値!N$2=TRUE,"○","×"))</f>
        <v/>
      </c>
    </row>
    <row r="208" spans="2:32" ht="16.5" customHeight="1">
      <c r="B208" s="38">
        <v>200</v>
      </c>
      <c r="C208" s="39"/>
      <c r="D208" s="38"/>
      <c r="E208" s="38"/>
      <c r="F208" s="40"/>
      <c r="G208" s="41"/>
      <c r="H208" s="42"/>
      <c r="I208" s="43" t="str">
        <f t="shared" si="42"/>
        <v/>
      </c>
      <c r="J208" s="44"/>
      <c r="K208" s="45"/>
      <c r="L208" s="44"/>
      <c r="M208" s="45"/>
      <c r="N208" s="46" t="str">
        <f t="shared" si="43"/>
        <v/>
      </c>
      <c r="O208" s="84"/>
      <c r="P208" s="83" t="str">
        <f>IF($N208="","",IF(AND(SMALL($Q$9:$Q$508,ROUNDUP('別紙1　【集計】'!$E$5/2,0))=MAX($Q$9:$Q$508),ISNUMBER($N208),$Q208=MAX($Q$9:$Q$508)),"代表&amp;最大",IF($Q208=SMALL($Q$9:$Q$508,ROUNDUP('別紙1　【集計】'!$E$5/2,0)),"代表",IF($Q208=MAX($Q$9:$Q$508),"最大",""))))</f>
        <v/>
      </c>
      <c r="Q208" s="25" t="str">
        <f t="shared" si="44"/>
        <v/>
      </c>
      <c r="R208" s="26" t="str">
        <f t="shared" si="45"/>
        <v/>
      </c>
      <c r="S208" s="26" t="str">
        <f t="shared" si="46"/>
        <v/>
      </c>
      <c r="T208" s="26" t="str">
        <f t="shared" si="47"/>
        <v/>
      </c>
      <c r="U208" s="26" t="str">
        <f t="shared" si="48"/>
        <v/>
      </c>
      <c r="V208" s="26" t="str">
        <f t="shared" si="49"/>
        <v/>
      </c>
      <c r="W208" s="26" t="str">
        <f t="shared" si="50"/>
        <v/>
      </c>
      <c r="X208" s="26" t="str">
        <f t="shared" si="51"/>
        <v/>
      </c>
      <c r="Y208" s="26" t="str">
        <f t="shared" si="52"/>
        <v/>
      </c>
      <c r="Z208" s="26" t="str">
        <f t="shared" si="53"/>
        <v/>
      </c>
      <c r="AA208" s="26" t="str">
        <f t="shared" si="54"/>
        <v/>
      </c>
      <c r="AB208" s="26" t="str">
        <f t="shared" si="55"/>
        <v/>
      </c>
      <c r="AC208" s="5"/>
      <c r="AD208" s="5"/>
      <c r="AE208" s="14" t="str">
        <f>IF(OR('別紙1　【集計】'!$O$5="",$G208=""),"",IF($G208&lt;=基準値!M$2=TRUE,"○","×"))</f>
        <v/>
      </c>
      <c r="AF208" s="14" t="str">
        <f>IF(OR('別紙1　【集計】'!$O$5="",$H208=""),"",IF($H208&lt;=基準値!N$2=TRUE,"○","×"))</f>
        <v/>
      </c>
    </row>
    <row r="209" spans="2:32" ht="16.5" customHeight="1">
      <c r="B209" s="47">
        <v>201</v>
      </c>
      <c r="C209" s="39"/>
      <c r="D209" s="38"/>
      <c r="E209" s="38"/>
      <c r="F209" s="40"/>
      <c r="G209" s="41"/>
      <c r="H209" s="42"/>
      <c r="I209" s="43" t="str">
        <f t="shared" si="42"/>
        <v/>
      </c>
      <c r="J209" s="44"/>
      <c r="K209" s="45"/>
      <c r="L209" s="44"/>
      <c r="M209" s="45"/>
      <c r="N209" s="46" t="str">
        <f t="shared" si="43"/>
        <v/>
      </c>
      <c r="O209" s="84"/>
      <c r="P209" s="83" t="str">
        <f>IF($N209="","",IF(AND(SMALL($Q$9:$Q$508,ROUNDUP('別紙1　【集計】'!$E$5/2,0))=MAX($Q$9:$Q$508),ISNUMBER($N209),$Q209=MAX($Q$9:$Q$508)),"代表&amp;最大",IF($Q209=SMALL($Q$9:$Q$508,ROUNDUP('別紙1　【集計】'!$E$5/2,0)),"代表",IF($Q209=MAX($Q$9:$Q$508),"最大",""))))</f>
        <v/>
      </c>
      <c r="Q209" s="25" t="str">
        <f t="shared" si="44"/>
        <v/>
      </c>
      <c r="R209" s="26" t="str">
        <f t="shared" si="45"/>
        <v/>
      </c>
      <c r="S209" s="26" t="str">
        <f t="shared" si="46"/>
        <v/>
      </c>
      <c r="T209" s="26" t="str">
        <f t="shared" si="47"/>
        <v/>
      </c>
      <c r="U209" s="26" t="str">
        <f t="shared" si="48"/>
        <v/>
      </c>
      <c r="V209" s="26" t="str">
        <f t="shared" si="49"/>
        <v/>
      </c>
      <c r="W209" s="26" t="str">
        <f t="shared" si="50"/>
        <v/>
      </c>
      <c r="X209" s="26" t="str">
        <f t="shared" si="51"/>
        <v/>
      </c>
      <c r="Y209" s="26" t="str">
        <f t="shared" si="52"/>
        <v/>
      </c>
      <c r="Z209" s="26" t="str">
        <f t="shared" si="53"/>
        <v/>
      </c>
      <c r="AA209" s="26" t="str">
        <f t="shared" si="54"/>
        <v/>
      </c>
      <c r="AB209" s="26" t="str">
        <f t="shared" si="55"/>
        <v/>
      </c>
      <c r="AC209" s="5"/>
      <c r="AD209" s="5"/>
      <c r="AE209" s="14" t="str">
        <f>IF(OR('別紙1　【集計】'!$O$5="",$G209=""),"",IF($G209&lt;=基準値!M$2=TRUE,"○","×"))</f>
        <v/>
      </c>
      <c r="AF209" s="14" t="str">
        <f>IF(OR('別紙1　【集計】'!$O$5="",$H209=""),"",IF($H209&lt;=基準値!N$2=TRUE,"○","×"))</f>
        <v/>
      </c>
    </row>
    <row r="210" spans="2:32" ht="16.5" customHeight="1">
      <c r="B210" s="38">
        <v>202</v>
      </c>
      <c r="C210" s="39"/>
      <c r="D210" s="38"/>
      <c r="E210" s="38"/>
      <c r="F210" s="40"/>
      <c r="G210" s="41"/>
      <c r="H210" s="42"/>
      <c r="I210" s="43" t="str">
        <f t="shared" si="42"/>
        <v/>
      </c>
      <c r="J210" s="44"/>
      <c r="K210" s="45"/>
      <c r="L210" s="44"/>
      <c r="M210" s="45"/>
      <c r="N210" s="46" t="str">
        <f t="shared" si="43"/>
        <v/>
      </c>
      <c r="O210" s="84"/>
      <c r="P210" s="83" t="str">
        <f>IF($N210="","",IF(AND(SMALL($Q$9:$Q$508,ROUNDUP('別紙1　【集計】'!$E$5/2,0))=MAX($Q$9:$Q$508),ISNUMBER($N210),$Q210=MAX($Q$9:$Q$508)),"代表&amp;最大",IF($Q210=SMALL($Q$9:$Q$508,ROUNDUP('別紙1　【集計】'!$E$5/2,0)),"代表",IF($Q210=MAX($Q$9:$Q$508),"最大",""))))</f>
        <v/>
      </c>
      <c r="Q210" s="25" t="str">
        <f t="shared" si="44"/>
        <v/>
      </c>
      <c r="R210" s="26" t="str">
        <f t="shared" si="45"/>
        <v/>
      </c>
      <c r="S210" s="26" t="str">
        <f t="shared" si="46"/>
        <v/>
      </c>
      <c r="T210" s="26" t="str">
        <f t="shared" si="47"/>
        <v/>
      </c>
      <c r="U210" s="26" t="str">
        <f t="shared" si="48"/>
        <v/>
      </c>
      <c r="V210" s="26" t="str">
        <f t="shared" si="49"/>
        <v/>
      </c>
      <c r="W210" s="26" t="str">
        <f t="shared" si="50"/>
        <v/>
      </c>
      <c r="X210" s="26" t="str">
        <f t="shared" si="51"/>
        <v/>
      </c>
      <c r="Y210" s="26" t="str">
        <f t="shared" si="52"/>
        <v/>
      </c>
      <c r="Z210" s="26" t="str">
        <f t="shared" si="53"/>
        <v/>
      </c>
      <c r="AA210" s="26" t="str">
        <f t="shared" si="54"/>
        <v/>
      </c>
      <c r="AB210" s="26" t="str">
        <f t="shared" si="55"/>
        <v/>
      </c>
      <c r="AC210" s="5"/>
      <c r="AD210" s="5"/>
      <c r="AE210" s="14" t="str">
        <f>IF(OR('別紙1　【集計】'!$O$5="",$G210=""),"",IF($G210&lt;=基準値!M$2=TRUE,"○","×"))</f>
        <v/>
      </c>
      <c r="AF210" s="14" t="str">
        <f>IF(OR('別紙1　【集計】'!$O$5="",$H210=""),"",IF($H210&lt;=基準値!N$2=TRUE,"○","×"))</f>
        <v/>
      </c>
    </row>
    <row r="211" spans="2:32" ht="16.5" customHeight="1">
      <c r="B211" s="47">
        <v>203</v>
      </c>
      <c r="C211" s="39"/>
      <c r="D211" s="38"/>
      <c r="E211" s="38"/>
      <c r="F211" s="40"/>
      <c r="G211" s="41"/>
      <c r="H211" s="42"/>
      <c r="I211" s="43" t="str">
        <f t="shared" si="42"/>
        <v/>
      </c>
      <c r="J211" s="44"/>
      <c r="K211" s="45"/>
      <c r="L211" s="44"/>
      <c r="M211" s="45"/>
      <c r="N211" s="46" t="str">
        <f t="shared" si="43"/>
        <v/>
      </c>
      <c r="O211" s="84"/>
      <c r="P211" s="83" t="str">
        <f>IF($N211="","",IF(AND(SMALL($Q$9:$Q$508,ROUNDUP('別紙1　【集計】'!$E$5/2,0))=MAX($Q$9:$Q$508),ISNUMBER($N211),$Q211=MAX($Q$9:$Q$508)),"代表&amp;最大",IF($Q211=SMALL($Q$9:$Q$508,ROUNDUP('別紙1　【集計】'!$E$5/2,0)),"代表",IF($Q211=MAX($Q$9:$Q$508),"最大",""))))</f>
        <v/>
      </c>
      <c r="Q211" s="25" t="str">
        <f t="shared" si="44"/>
        <v/>
      </c>
      <c r="R211" s="26" t="str">
        <f t="shared" si="45"/>
        <v/>
      </c>
      <c r="S211" s="26" t="str">
        <f t="shared" si="46"/>
        <v/>
      </c>
      <c r="T211" s="26" t="str">
        <f t="shared" si="47"/>
        <v/>
      </c>
      <c r="U211" s="26" t="str">
        <f t="shared" si="48"/>
        <v/>
      </c>
      <c r="V211" s="26" t="str">
        <f t="shared" si="49"/>
        <v/>
      </c>
      <c r="W211" s="26" t="str">
        <f t="shared" si="50"/>
        <v/>
      </c>
      <c r="X211" s="26" t="str">
        <f t="shared" si="51"/>
        <v/>
      </c>
      <c r="Y211" s="26" t="str">
        <f t="shared" si="52"/>
        <v/>
      </c>
      <c r="Z211" s="26" t="str">
        <f t="shared" si="53"/>
        <v/>
      </c>
      <c r="AA211" s="26" t="str">
        <f t="shared" si="54"/>
        <v/>
      </c>
      <c r="AB211" s="26" t="str">
        <f t="shared" si="55"/>
        <v/>
      </c>
      <c r="AC211" s="5"/>
      <c r="AD211" s="5"/>
      <c r="AE211" s="14" t="str">
        <f>IF(OR('別紙1　【集計】'!$O$5="",$G211=""),"",IF($G211&lt;=基準値!M$2=TRUE,"○","×"))</f>
        <v/>
      </c>
      <c r="AF211" s="14" t="str">
        <f>IF(OR('別紙1　【集計】'!$O$5="",$H211=""),"",IF($H211&lt;=基準値!N$2=TRUE,"○","×"))</f>
        <v/>
      </c>
    </row>
    <row r="212" spans="2:32" ht="16.5" customHeight="1">
      <c r="B212" s="38">
        <v>204</v>
      </c>
      <c r="C212" s="39"/>
      <c r="D212" s="38"/>
      <c r="E212" s="38"/>
      <c r="F212" s="40"/>
      <c r="G212" s="41"/>
      <c r="H212" s="42"/>
      <c r="I212" s="43" t="str">
        <f t="shared" si="42"/>
        <v/>
      </c>
      <c r="J212" s="44"/>
      <c r="K212" s="45"/>
      <c r="L212" s="44"/>
      <c r="M212" s="45"/>
      <c r="N212" s="46" t="str">
        <f t="shared" si="43"/>
        <v/>
      </c>
      <c r="O212" s="84"/>
      <c r="P212" s="83" t="str">
        <f>IF($N212="","",IF(AND(SMALL($Q$9:$Q$508,ROUNDUP('別紙1　【集計】'!$E$5/2,0))=MAX($Q$9:$Q$508),ISNUMBER($N212),$Q212=MAX($Q$9:$Q$508)),"代表&amp;最大",IF($Q212=SMALL($Q$9:$Q$508,ROUNDUP('別紙1　【集計】'!$E$5/2,0)),"代表",IF($Q212=MAX($Q$9:$Q$508),"最大",""))))</f>
        <v/>
      </c>
      <c r="Q212" s="25" t="str">
        <f t="shared" si="44"/>
        <v/>
      </c>
      <c r="R212" s="26" t="str">
        <f t="shared" si="45"/>
        <v/>
      </c>
      <c r="S212" s="26" t="str">
        <f t="shared" si="46"/>
        <v/>
      </c>
      <c r="T212" s="26" t="str">
        <f t="shared" si="47"/>
        <v/>
      </c>
      <c r="U212" s="26" t="str">
        <f t="shared" si="48"/>
        <v/>
      </c>
      <c r="V212" s="26" t="str">
        <f t="shared" si="49"/>
        <v/>
      </c>
      <c r="W212" s="26" t="str">
        <f t="shared" si="50"/>
        <v/>
      </c>
      <c r="X212" s="26" t="str">
        <f t="shared" si="51"/>
        <v/>
      </c>
      <c r="Y212" s="26" t="str">
        <f t="shared" si="52"/>
        <v/>
      </c>
      <c r="Z212" s="26" t="str">
        <f t="shared" si="53"/>
        <v/>
      </c>
      <c r="AA212" s="26" t="str">
        <f t="shared" si="54"/>
        <v/>
      </c>
      <c r="AB212" s="26" t="str">
        <f t="shared" si="55"/>
        <v/>
      </c>
      <c r="AC212" s="5"/>
      <c r="AD212" s="5"/>
      <c r="AE212" s="14" t="str">
        <f>IF(OR('別紙1　【集計】'!$O$5="",$G212=""),"",IF($G212&lt;=基準値!M$2=TRUE,"○","×"))</f>
        <v/>
      </c>
      <c r="AF212" s="14" t="str">
        <f>IF(OR('別紙1　【集計】'!$O$5="",$H212=""),"",IF($H212&lt;=基準値!N$2=TRUE,"○","×"))</f>
        <v/>
      </c>
    </row>
    <row r="213" spans="2:32" ht="16.5" customHeight="1">
      <c r="B213" s="47">
        <v>205</v>
      </c>
      <c r="C213" s="39"/>
      <c r="D213" s="38"/>
      <c r="E213" s="38"/>
      <c r="F213" s="40"/>
      <c r="G213" s="41"/>
      <c r="H213" s="42"/>
      <c r="I213" s="43" t="str">
        <f t="shared" si="42"/>
        <v/>
      </c>
      <c r="J213" s="44"/>
      <c r="K213" s="45"/>
      <c r="L213" s="44"/>
      <c r="M213" s="45"/>
      <c r="N213" s="46" t="str">
        <f t="shared" si="43"/>
        <v/>
      </c>
      <c r="O213" s="84"/>
      <c r="P213" s="83" t="str">
        <f>IF($N213="","",IF(AND(SMALL($Q$9:$Q$508,ROUNDUP('別紙1　【集計】'!$E$5/2,0))=MAX($Q$9:$Q$508),ISNUMBER($N213),$Q213=MAX($Q$9:$Q$508)),"代表&amp;最大",IF($Q213=SMALL($Q$9:$Q$508,ROUNDUP('別紙1　【集計】'!$E$5/2,0)),"代表",IF($Q213=MAX($Q$9:$Q$508),"最大",""))))</f>
        <v/>
      </c>
      <c r="Q213" s="25" t="str">
        <f t="shared" si="44"/>
        <v/>
      </c>
      <c r="R213" s="26" t="str">
        <f t="shared" si="45"/>
        <v/>
      </c>
      <c r="S213" s="26" t="str">
        <f t="shared" si="46"/>
        <v/>
      </c>
      <c r="T213" s="26" t="str">
        <f t="shared" si="47"/>
        <v/>
      </c>
      <c r="U213" s="26" t="str">
        <f t="shared" si="48"/>
        <v/>
      </c>
      <c r="V213" s="26" t="str">
        <f t="shared" si="49"/>
        <v/>
      </c>
      <c r="W213" s="26" t="str">
        <f t="shared" si="50"/>
        <v/>
      </c>
      <c r="X213" s="26" t="str">
        <f t="shared" si="51"/>
        <v/>
      </c>
      <c r="Y213" s="26" t="str">
        <f t="shared" si="52"/>
        <v/>
      </c>
      <c r="Z213" s="26" t="str">
        <f t="shared" si="53"/>
        <v/>
      </c>
      <c r="AA213" s="26" t="str">
        <f t="shared" si="54"/>
        <v/>
      </c>
      <c r="AB213" s="26" t="str">
        <f t="shared" si="55"/>
        <v/>
      </c>
      <c r="AC213" s="5"/>
      <c r="AD213" s="5"/>
      <c r="AE213" s="14" t="str">
        <f>IF(OR('別紙1　【集計】'!$O$5="",$G213=""),"",IF($G213&lt;=基準値!M$2=TRUE,"○","×"))</f>
        <v/>
      </c>
      <c r="AF213" s="14" t="str">
        <f>IF(OR('別紙1　【集計】'!$O$5="",$H213=""),"",IF($H213&lt;=基準値!N$2=TRUE,"○","×"))</f>
        <v/>
      </c>
    </row>
    <row r="214" spans="2:32" ht="16.5" customHeight="1">
      <c r="B214" s="38">
        <v>206</v>
      </c>
      <c r="C214" s="39"/>
      <c r="D214" s="38"/>
      <c r="E214" s="38"/>
      <c r="F214" s="40"/>
      <c r="G214" s="41"/>
      <c r="H214" s="42"/>
      <c r="I214" s="43" t="str">
        <f t="shared" si="42"/>
        <v/>
      </c>
      <c r="J214" s="44"/>
      <c r="K214" s="45"/>
      <c r="L214" s="44"/>
      <c r="M214" s="45"/>
      <c r="N214" s="46" t="str">
        <f t="shared" si="43"/>
        <v/>
      </c>
      <c r="O214" s="84"/>
      <c r="P214" s="83" t="str">
        <f>IF($N214="","",IF(AND(SMALL($Q$9:$Q$508,ROUNDUP('別紙1　【集計】'!$E$5/2,0))=MAX($Q$9:$Q$508),ISNUMBER($N214),$Q214=MAX($Q$9:$Q$508)),"代表&amp;最大",IF($Q214=SMALL($Q$9:$Q$508,ROUNDUP('別紙1　【集計】'!$E$5/2,0)),"代表",IF($Q214=MAX($Q$9:$Q$508),"最大",""))))</f>
        <v/>
      </c>
      <c r="Q214" s="25" t="str">
        <f t="shared" si="44"/>
        <v/>
      </c>
      <c r="R214" s="26" t="str">
        <f t="shared" si="45"/>
        <v/>
      </c>
      <c r="S214" s="26" t="str">
        <f t="shared" si="46"/>
        <v/>
      </c>
      <c r="T214" s="26" t="str">
        <f t="shared" si="47"/>
        <v/>
      </c>
      <c r="U214" s="26" t="str">
        <f t="shared" si="48"/>
        <v/>
      </c>
      <c r="V214" s="26" t="str">
        <f t="shared" si="49"/>
        <v/>
      </c>
      <c r="W214" s="26" t="str">
        <f t="shared" si="50"/>
        <v/>
      </c>
      <c r="X214" s="26" t="str">
        <f t="shared" si="51"/>
        <v/>
      </c>
      <c r="Y214" s="26" t="str">
        <f t="shared" si="52"/>
        <v/>
      </c>
      <c r="Z214" s="26" t="str">
        <f t="shared" si="53"/>
        <v/>
      </c>
      <c r="AA214" s="26" t="str">
        <f t="shared" si="54"/>
        <v/>
      </c>
      <c r="AB214" s="26" t="str">
        <f t="shared" si="55"/>
        <v/>
      </c>
      <c r="AC214" s="5"/>
      <c r="AD214" s="5"/>
      <c r="AE214" s="14" t="str">
        <f>IF(OR('別紙1　【集計】'!$O$5="",$G214=""),"",IF($G214&lt;=基準値!M$2=TRUE,"○","×"))</f>
        <v/>
      </c>
      <c r="AF214" s="14" t="str">
        <f>IF(OR('別紙1　【集計】'!$O$5="",$H214=""),"",IF($H214&lt;=基準値!N$2=TRUE,"○","×"))</f>
        <v/>
      </c>
    </row>
    <row r="215" spans="2:32" ht="16.5" customHeight="1">
      <c r="B215" s="47">
        <v>207</v>
      </c>
      <c r="C215" s="39"/>
      <c r="D215" s="38"/>
      <c r="E215" s="38"/>
      <c r="F215" s="40"/>
      <c r="G215" s="41"/>
      <c r="H215" s="42"/>
      <c r="I215" s="43" t="str">
        <f t="shared" si="42"/>
        <v/>
      </c>
      <c r="J215" s="44"/>
      <c r="K215" s="45"/>
      <c r="L215" s="44"/>
      <c r="M215" s="45"/>
      <c r="N215" s="46" t="str">
        <f t="shared" si="43"/>
        <v/>
      </c>
      <c r="O215" s="84"/>
      <c r="P215" s="83" t="str">
        <f>IF($N215="","",IF(AND(SMALL($Q$9:$Q$508,ROUNDUP('別紙1　【集計】'!$E$5/2,0))=MAX($Q$9:$Q$508),ISNUMBER($N215),$Q215=MAX($Q$9:$Q$508)),"代表&amp;最大",IF($Q215=SMALL($Q$9:$Q$508,ROUNDUP('別紙1　【集計】'!$E$5/2,0)),"代表",IF($Q215=MAX($Q$9:$Q$508),"最大",""))))</f>
        <v/>
      </c>
      <c r="Q215" s="25" t="str">
        <f t="shared" si="44"/>
        <v/>
      </c>
      <c r="R215" s="26" t="str">
        <f t="shared" si="45"/>
        <v/>
      </c>
      <c r="S215" s="26" t="str">
        <f t="shared" si="46"/>
        <v/>
      </c>
      <c r="T215" s="26" t="str">
        <f t="shared" si="47"/>
        <v/>
      </c>
      <c r="U215" s="26" t="str">
        <f t="shared" si="48"/>
        <v/>
      </c>
      <c r="V215" s="26" t="str">
        <f t="shared" si="49"/>
        <v/>
      </c>
      <c r="W215" s="26" t="str">
        <f t="shared" si="50"/>
        <v/>
      </c>
      <c r="X215" s="26" t="str">
        <f t="shared" si="51"/>
        <v/>
      </c>
      <c r="Y215" s="26" t="str">
        <f t="shared" si="52"/>
        <v/>
      </c>
      <c r="Z215" s="26" t="str">
        <f t="shared" si="53"/>
        <v/>
      </c>
      <c r="AA215" s="26" t="str">
        <f t="shared" si="54"/>
        <v/>
      </c>
      <c r="AB215" s="26" t="str">
        <f t="shared" si="55"/>
        <v/>
      </c>
      <c r="AC215" s="5"/>
      <c r="AD215" s="5"/>
      <c r="AE215" s="14" t="str">
        <f>IF(OR('別紙1　【集計】'!$O$5="",$G215=""),"",IF($G215&lt;=基準値!M$2=TRUE,"○","×"))</f>
        <v/>
      </c>
      <c r="AF215" s="14" t="str">
        <f>IF(OR('別紙1　【集計】'!$O$5="",$H215=""),"",IF($H215&lt;=基準値!N$2=TRUE,"○","×"))</f>
        <v/>
      </c>
    </row>
    <row r="216" spans="2:32" ht="16.5" customHeight="1">
      <c r="B216" s="38">
        <v>208</v>
      </c>
      <c r="C216" s="39"/>
      <c r="D216" s="38"/>
      <c r="E216" s="38"/>
      <c r="F216" s="40"/>
      <c r="G216" s="41"/>
      <c r="H216" s="42"/>
      <c r="I216" s="43" t="str">
        <f t="shared" si="42"/>
        <v/>
      </c>
      <c r="J216" s="44"/>
      <c r="K216" s="45"/>
      <c r="L216" s="44"/>
      <c r="M216" s="45"/>
      <c r="N216" s="46" t="str">
        <f t="shared" si="43"/>
        <v/>
      </c>
      <c r="O216" s="84"/>
      <c r="P216" s="83" t="str">
        <f>IF($N216="","",IF(AND(SMALL($Q$9:$Q$508,ROUNDUP('別紙1　【集計】'!$E$5/2,0))=MAX($Q$9:$Q$508),ISNUMBER($N216),$Q216=MAX($Q$9:$Q$508)),"代表&amp;最大",IF($Q216=SMALL($Q$9:$Q$508,ROUNDUP('別紙1　【集計】'!$E$5/2,0)),"代表",IF($Q216=MAX($Q$9:$Q$508),"最大",""))))</f>
        <v/>
      </c>
      <c r="Q216" s="25" t="str">
        <f t="shared" si="44"/>
        <v/>
      </c>
      <c r="R216" s="26" t="str">
        <f t="shared" si="45"/>
        <v/>
      </c>
      <c r="S216" s="26" t="str">
        <f t="shared" si="46"/>
        <v/>
      </c>
      <c r="T216" s="26" t="str">
        <f t="shared" si="47"/>
        <v/>
      </c>
      <c r="U216" s="26" t="str">
        <f t="shared" si="48"/>
        <v/>
      </c>
      <c r="V216" s="26" t="str">
        <f t="shared" si="49"/>
        <v/>
      </c>
      <c r="W216" s="26" t="str">
        <f t="shared" si="50"/>
        <v/>
      </c>
      <c r="X216" s="26" t="str">
        <f t="shared" si="51"/>
        <v/>
      </c>
      <c r="Y216" s="26" t="str">
        <f t="shared" si="52"/>
        <v/>
      </c>
      <c r="Z216" s="26" t="str">
        <f t="shared" si="53"/>
        <v/>
      </c>
      <c r="AA216" s="26" t="str">
        <f t="shared" si="54"/>
        <v/>
      </c>
      <c r="AB216" s="26" t="str">
        <f t="shared" si="55"/>
        <v/>
      </c>
      <c r="AC216" s="5"/>
      <c r="AD216" s="5"/>
      <c r="AE216" s="14" t="str">
        <f>IF(OR('別紙1　【集計】'!$O$5="",$G216=""),"",IF($G216&lt;=基準値!M$2=TRUE,"○","×"))</f>
        <v/>
      </c>
      <c r="AF216" s="14" t="str">
        <f>IF(OR('別紙1　【集計】'!$O$5="",$H216=""),"",IF($H216&lt;=基準値!N$2=TRUE,"○","×"))</f>
        <v/>
      </c>
    </row>
    <row r="217" spans="2:32" ht="16.5" customHeight="1">
      <c r="B217" s="47">
        <v>209</v>
      </c>
      <c r="C217" s="39"/>
      <c r="D217" s="38"/>
      <c r="E217" s="38"/>
      <c r="F217" s="40"/>
      <c r="G217" s="41"/>
      <c r="H217" s="42"/>
      <c r="I217" s="43" t="str">
        <f t="shared" si="42"/>
        <v/>
      </c>
      <c r="J217" s="44"/>
      <c r="K217" s="45"/>
      <c r="L217" s="44"/>
      <c r="M217" s="45"/>
      <c r="N217" s="46" t="str">
        <f t="shared" si="43"/>
        <v/>
      </c>
      <c r="O217" s="84"/>
      <c r="P217" s="83" t="str">
        <f>IF($N217="","",IF(AND(SMALL($Q$9:$Q$508,ROUNDUP('別紙1　【集計】'!$E$5/2,0))=MAX($Q$9:$Q$508),ISNUMBER($N217),$Q217=MAX($Q$9:$Q$508)),"代表&amp;最大",IF($Q217=SMALL($Q$9:$Q$508,ROUNDUP('別紙1　【集計】'!$E$5/2,0)),"代表",IF($Q217=MAX($Q$9:$Q$508),"最大",""))))</f>
        <v/>
      </c>
      <c r="Q217" s="25" t="str">
        <f t="shared" si="44"/>
        <v/>
      </c>
      <c r="R217" s="26" t="str">
        <f t="shared" si="45"/>
        <v/>
      </c>
      <c r="S217" s="26" t="str">
        <f t="shared" si="46"/>
        <v/>
      </c>
      <c r="T217" s="26" t="str">
        <f t="shared" si="47"/>
        <v/>
      </c>
      <c r="U217" s="26" t="str">
        <f t="shared" si="48"/>
        <v/>
      </c>
      <c r="V217" s="26" t="str">
        <f t="shared" si="49"/>
        <v/>
      </c>
      <c r="W217" s="26" t="str">
        <f t="shared" si="50"/>
        <v/>
      </c>
      <c r="X217" s="26" t="str">
        <f t="shared" si="51"/>
        <v/>
      </c>
      <c r="Y217" s="26" t="str">
        <f t="shared" si="52"/>
        <v/>
      </c>
      <c r="Z217" s="26" t="str">
        <f t="shared" si="53"/>
        <v/>
      </c>
      <c r="AA217" s="26" t="str">
        <f t="shared" si="54"/>
        <v/>
      </c>
      <c r="AB217" s="26" t="str">
        <f t="shared" si="55"/>
        <v/>
      </c>
      <c r="AC217" s="5"/>
      <c r="AD217" s="5"/>
      <c r="AE217" s="14" t="str">
        <f>IF(OR('別紙1　【集計】'!$O$5="",$G217=""),"",IF($G217&lt;=基準値!M$2=TRUE,"○","×"))</f>
        <v/>
      </c>
      <c r="AF217" s="14" t="str">
        <f>IF(OR('別紙1　【集計】'!$O$5="",$H217=""),"",IF($H217&lt;=基準値!N$2=TRUE,"○","×"))</f>
        <v/>
      </c>
    </row>
    <row r="218" spans="2:32" ht="16.5" customHeight="1">
      <c r="B218" s="38">
        <v>210</v>
      </c>
      <c r="C218" s="39"/>
      <c r="D218" s="38"/>
      <c r="E218" s="38"/>
      <c r="F218" s="40"/>
      <c r="G218" s="41"/>
      <c r="H218" s="42"/>
      <c r="I218" s="43" t="str">
        <f t="shared" si="42"/>
        <v/>
      </c>
      <c r="J218" s="44"/>
      <c r="K218" s="45"/>
      <c r="L218" s="44"/>
      <c r="M218" s="45"/>
      <c r="N218" s="46" t="str">
        <f t="shared" si="43"/>
        <v/>
      </c>
      <c r="O218" s="84"/>
      <c r="P218" s="83" t="str">
        <f>IF($N218="","",IF(AND(SMALL($Q$9:$Q$508,ROUNDUP('別紙1　【集計】'!$E$5/2,0))=MAX($Q$9:$Q$508),ISNUMBER($N218),$Q218=MAX($Q$9:$Q$508)),"代表&amp;最大",IF($Q218=SMALL($Q$9:$Q$508,ROUNDUP('別紙1　【集計】'!$E$5/2,0)),"代表",IF($Q218=MAX($Q$9:$Q$508),"最大",""))))</f>
        <v/>
      </c>
      <c r="Q218" s="25" t="str">
        <f t="shared" si="44"/>
        <v/>
      </c>
      <c r="R218" s="26" t="str">
        <f t="shared" si="45"/>
        <v/>
      </c>
      <c r="S218" s="26" t="str">
        <f t="shared" si="46"/>
        <v/>
      </c>
      <c r="T218" s="26" t="str">
        <f t="shared" si="47"/>
        <v/>
      </c>
      <c r="U218" s="26" t="str">
        <f t="shared" si="48"/>
        <v/>
      </c>
      <c r="V218" s="26" t="str">
        <f t="shared" si="49"/>
        <v/>
      </c>
      <c r="W218" s="26" t="str">
        <f t="shared" si="50"/>
        <v/>
      </c>
      <c r="X218" s="26" t="str">
        <f t="shared" si="51"/>
        <v/>
      </c>
      <c r="Y218" s="26" t="str">
        <f t="shared" si="52"/>
        <v/>
      </c>
      <c r="Z218" s="26" t="str">
        <f t="shared" si="53"/>
        <v/>
      </c>
      <c r="AA218" s="26" t="str">
        <f t="shared" si="54"/>
        <v/>
      </c>
      <c r="AB218" s="26" t="str">
        <f t="shared" si="55"/>
        <v/>
      </c>
      <c r="AC218" s="5"/>
      <c r="AD218" s="5"/>
      <c r="AE218" s="14" t="str">
        <f>IF(OR('別紙1　【集計】'!$O$5="",$G218=""),"",IF($G218&lt;=基準値!M$2=TRUE,"○","×"))</f>
        <v/>
      </c>
      <c r="AF218" s="14" t="str">
        <f>IF(OR('別紙1　【集計】'!$O$5="",$H218=""),"",IF($H218&lt;=基準値!N$2=TRUE,"○","×"))</f>
        <v/>
      </c>
    </row>
    <row r="219" spans="2:32" ht="16.5" customHeight="1">
      <c r="B219" s="47">
        <v>211</v>
      </c>
      <c r="C219" s="39"/>
      <c r="D219" s="38"/>
      <c r="E219" s="38"/>
      <c r="F219" s="40"/>
      <c r="G219" s="41"/>
      <c r="H219" s="42"/>
      <c r="I219" s="43" t="str">
        <f t="shared" si="42"/>
        <v/>
      </c>
      <c r="J219" s="44"/>
      <c r="K219" s="45"/>
      <c r="L219" s="44"/>
      <c r="M219" s="45"/>
      <c r="N219" s="46" t="str">
        <f t="shared" si="43"/>
        <v/>
      </c>
      <c r="O219" s="84"/>
      <c r="P219" s="83" t="str">
        <f>IF($N219="","",IF(AND(SMALL($Q$9:$Q$508,ROUNDUP('別紙1　【集計】'!$E$5/2,0))=MAX($Q$9:$Q$508),ISNUMBER($N219),$Q219=MAX($Q$9:$Q$508)),"代表&amp;最大",IF($Q219=SMALL($Q$9:$Q$508,ROUNDUP('別紙1　【集計】'!$E$5/2,0)),"代表",IF($Q219=MAX($Q$9:$Q$508),"最大",""))))</f>
        <v/>
      </c>
      <c r="Q219" s="25" t="str">
        <f t="shared" si="44"/>
        <v/>
      </c>
      <c r="R219" s="26" t="str">
        <f t="shared" si="45"/>
        <v/>
      </c>
      <c r="S219" s="26" t="str">
        <f t="shared" si="46"/>
        <v/>
      </c>
      <c r="T219" s="26" t="str">
        <f t="shared" si="47"/>
        <v/>
      </c>
      <c r="U219" s="26" t="str">
        <f t="shared" si="48"/>
        <v/>
      </c>
      <c r="V219" s="26" t="str">
        <f t="shared" si="49"/>
        <v/>
      </c>
      <c r="W219" s="26" t="str">
        <f t="shared" si="50"/>
        <v/>
      </c>
      <c r="X219" s="26" t="str">
        <f t="shared" si="51"/>
        <v/>
      </c>
      <c r="Y219" s="26" t="str">
        <f t="shared" si="52"/>
        <v/>
      </c>
      <c r="Z219" s="26" t="str">
        <f t="shared" si="53"/>
        <v/>
      </c>
      <c r="AA219" s="26" t="str">
        <f t="shared" si="54"/>
        <v/>
      </c>
      <c r="AB219" s="26" t="str">
        <f t="shared" si="55"/>
        <v/>
      </c>
      <c r="AC219" s="5"/>
      <c r="AD219" s="5"/>
      <c r="AE219" s="14" t="str">
        <f>IF(OR('別紙1　【集計】'!$O$5="",$G219=""),"",IF($G219&lt;=基準値!M$2=TRUE,"○","×"))</f>
        <v/>
      </c>
      <c r="AF219" s="14" t="str">
        <f>IF(OR('別紙1　【集計】'!$O$5="",$H219=""),"",IF($H219&lt;=基準値!N$2=TRUE,"○","×"))</f>
        <v/>
      </c>
    </row>
    <row r="220" spans="2:32" ht="16.5" customHeight="1">
      <c r="B220" s="38">
        <v>212</v>
      </c>
      <c r="C220" s="39"/>
      <c r="D220" s="38"/>
      <c r="E220" s="38"/>
      <c r="F220" s="40"/>
      <c r="G220" s="41"/>
      <c r="H220" s="42"/>
      <c r="I220" s="43" t="str">
        <f t="shared" si="42"/>
        <v/>
      </c>
      <c r="J220" s="44"/>
      <c r="K220" s="45"/>
      <c r="L220" s="44"/>
      <c r="M220" s="45"/>
      <c r="N220" s="46" t="str">
        <f t="shared" si="43"/>
        <v/>
      </c>
      <c r="O220" s="84"/>
      <c r="P220" s="83" t="str">
        <f>IF($N220="","",IF(AND(SMALL($Q$9:$Q$508,ROUNDUP('別紙1　【集計】'!$E$5/2,0))=MAX($Q$9:$Q$508),ISNUMBER($N220),$Q220=MAX($Q$9:$Q$508)),"代表&amp;最大",IF($Q220=SMALL($Q$9:$Q$508,ROUNDUP('別紙1　【集計】'!$E$5/2,0)),"代表",IF($Q220=MAX($Q$9:$Q$508),"最大",""))))</f>
        <v/>
      </c>
      <c r="Q220" s="25" t="str">
        <f t="shared" si="44"/>
        <v/>
      </c>
      <c r="R220" s="26" t="str">
        <f t="shared" si="45"/>
        <v/>
      </c>
      <c r="S220" s="26" t="str">
        <f t="shared" si="46"/>
        <v/>
      </c>
      <c r="T220" s="26" t="str">
        <f t="shared" si="47"/>
        <v/>
      </c>
      <c r="U220" s="26" t="str">
        <f t="shared" si="48"/>
        <v/>
      </c>
      <c r="V220" s="26" t="str">
        <f t="shared" si="49"/>
        <v/>
      </c>
      <c r="W220" s="26" t="str">
        <f t="shared" si="50"/>
        <v/>
      </c>
      <c r="X220" s="26" t="str">
        <f t="shared" si="51"/>
        <v/>
      </c>
      <c r="Y220" s="26" t="str">
        <f t="shared" si="52"/>
        <v/>
      </c>
      <c r="Z220" s="26" t="str">
        <f t="shared" si="53"/>
        <v/>
      </c>
      <c r="AA220" s="26" t="str">
        <f t="shared" si="54"/>
        <v/>
      </c>
      <c r="AB220" s="26" t="str">
        <f t="shared" si="55"/>
        <v/>
      </c>
      <c r="AC220" s="5"/>
      <c r="AD220" s="5"/>
      <c r="AE220" s="14" t="str">
        <f>IF(OR('別紙1　【集計】'!$O$5="",$G220=""),"",IF($G220&lt;=基準値!M$2=TRUE,"○","×"))</f>
        <v/>
      </c>
      <c r="AF220" s="14" t="str">
        <f>IF(OR('別紙1　【集計】'!$O$5="",$H220=""),"",IF($H220&lt;=基準値!N$2=TRUE,"○","×"))</f>
        <v/>
      </c>
    </row>
    <row r="221" spans="2:32" ht="16.5" customHeight="1">
      <c r="B221" s="47">
        <v>213</v>
      </c>
      <c r="C221" s="39"/>
      <c r="D221" s="38"/>
      <c r="E221" s="38"/>
      <c r="F221" s="40"/>
      <c r="G221" s="41"/>
      <c r="H221" s="42"/>
      <c r="I221" s="43" t="str">
        <f t="shared" si="42"/>
        <v/>
      </c>
      <c r="J221" s="44"/>
      <c r="K221" s="45"/>
      <c r="L221" s="44"/>
      <c r="M221" s="45"/>
      <c r="N221" s="46" t="str">
        <f t="shared" si="43"/>
        <v/>
      </c>
      <c r="O221" s="84"/>
      <c r="P221" s="83" t="str">
        <f>IF($N221="","",IF(AND(SMALL($Q$9:$Q$508,ROUNDUP('別紙1　【集計】'!$E$5/2,0))=MAX($Q$9:$Q$508),ISNUMBER($N221),$Q221=MAX($Q$9:$Q$508)),"代表&amp;最大",IF($Q221=SMALL($Q$9:$Q$508,ROUNDUP('別紙1　【集計】'!$E$5/2,0)),"代表",IF($Q221=MAX($Q$9:$Q$508),"最大",""))))</f>
        <v/>
      </c>
      <c r="Q221" s="25" t="str">
        <f t="shared" si="44"/>
        <v/>
      </c>
      <c r="R221" s="26" t="str">
        <f t="shared" si="45"/>
        <v/>
      </c>
      <c r="S221" s="26" t="str">
        <f t="shared" si="46"/>
        <v/>
      </c>
      <c r="T221" s="26" t="str">
        <f t="shared" si="47"/>
        <v/>
      </c>
      <c r="U221" s="26" t="str">
        <f t="shared" si="48"/>
        <v/>
      </c>
      <c r="V221" s="26" t="str">
        <f t="shared" si="49"/>
        <v/>
      </c>
      <c r="W221" s="26" t="str">
        <f t="shared" si="50"/>
        <v/>
      </c>
      <c r="X221" s="26" t="str">
        <f t="shared" si="51"/>
        <v/>
      </c>
      <c r="Y221" s="26" t="str">
        <f t="shared" si="52"/>
        <v/>
      </c>
      <c r="Z221" s="26" t="str">
        <f t="shared" si="53"/>
        <v/>
      </c>
      <c r="AA221" s="26" t="str">
        <f t="shared" si="54"/>
        <v/>
      </c>
      <c r="AB221" s="26" t="str">
        <f t="shared" si="55"/>
        <v/>
      </c>
      <c r="AC221" s="5"/>
      <c r="AD221" s="5"/>
      <c r="AE221" s="14" t="str">
        <f>IF(OR('別紙1　【集計】'!$O$5="",$G221=""),"",IF($G221&lt;=基準値!M$2=TRUE,"○","×"))</f>
        <v/>
      </c>
      <c r="AF221" s="14" t="str">
        <f>IF(OR('別紙1　【集計】'!$O$5="",$H221=""),"",IF($H221&lt;=基準値!N$2=TRUE,"○","×"))</f>
        <v/>
      </c>
    </row>
    <row r="222" spans="2:32" ht="16.5" customHeight="1">
      <c r="B222" s="38">
        <v>214</v>
      </c>
      <c r="C222" s="39"/>
      <c r="D222" s="38"/>
      <c r="E222" s="38"/>
      <c r="F222" s="40"/>
      <c r="G222" s="41"/>
      <c r="H222" s="42"/>
      <c r="I222" s="43" t="str">
        <f t="shared" si="42"/>
        <v/>
      </c>
      <c r="J222" s="44"/>
      <c r="K222" s="45"/>
      <c r="L222" s="44"/>
      <c r="M222" s="45"/>
      <c r="N222" s="46" t="str">
        <f t="shared" si="43"/>
        <v/>
      </c>
      <c r="O222" s="84"/>
      <c r="P222" s="83" t="str">
        <f>IF($N222="","",IF(AND(SMALL($Q$9:$Q$508,ROUNDUP('別紙1　【集計】'!$E$5/2,0))=MAX($Q$9:$Q$508),ISNUMBER($N222),$Q222=MAX($Q$9:$Q$508)),"代表&amp;最大",IF($Q222=SMALL($Q$9:$Q$508,ROUNDUP('別紙1　【集計】'!$E$5/2,0)),"代表",IF($Q222=MAX($Q$9:$Q$508),"最大",""))))</f>
        <v/>
      </c>
      <c r="Q222" s="25" t="str">
        <f t="shared" si="44"/>
        <v/>
      </c>
      <c r="R222" s="26" t="str">
        <f t="shared" si="45"/>
        <v/>
      </c>
      <c r="S222" s="26" t="str">
        <f t="shared" si="46"/>
        <v/>
      </c>
      <c r="T222" s="26" t="str">
        <f t="shared" si="47"/>
        <v/>
      </c>
      <c r="U222" s="26" t="str">
        <f t="shared" si="48"/>
        <v/>
      </c>
      <c r="V222" s="26" t="str">
        <f t="shared" si="49"/>
        <v/>
      </c>
      <c r="W222" s="26" t="str">
        <f t="shared" si="50"/>
        <v/>
      </c>
      <c r="X222" s="26" t="str">
        <f t="shared" si="51"/>
        <v/>
      </c>
      <c r="Y222" s="26" t="str">
        <f t="shared" si="52"/>
        <v/>
      </c>
      <c r="Z222" s="26" t="str">
        <f t="shared" si="53"/>
        <v/>
      </c>
      <c r="AA222" s="26" t="str">
        <f t="shared" si="54"/>
        <v/>
      </c>
      <c r="AB222" s="26" t="str">
        <f t="shared" si="55"/>
        <v/>
      </c>
      <c r="AC222" s="5"/>
      <c r="AD222" s="5"/>
      <c r="AE222" s="14" t="str">
        <f>IF(OR('別紙1　【集計】'!$O$5="",$G222=""),"",IF($G222&lt;=基準値!M$2=TRUE,"○","×"))</f>
        <v/>
      </c>
      <c r="AF222" s="14" t="str">
        <f>IF(OR('別紙1　【集計】'!$O$5="",$H222=""),"",IF($H222&lt;=基準値!N$2=TRUE,"○","×"))</f>
        <v/>
      </c>
    </row>
    <row r="223" spans="2:32" ht="16.5" customHeight="1">
      <c r="B223" s="47">
        <v>215</v>
      </c>
      <c r="C223" s="39"/>
      <c r="D223" s="38"/>
      <c r="E223" s="38"/>
      <c r="F223" s="40"/>
      <c r="G223" s="41"/>
      <c r="H223" s="42"/>
      <c r="I223" s="43" t="str">
        <f t="shared" si="42"/>
        <v/>
      </c>
      <c r="J223" s="44"/>
      <c r="K223" s="45"/>
      <c r="L223" s="44"/>
      <c r="M223" s="45"/>
      <c r="N223" s="46" t="str">
        <f t="shared" si="43"/>
        <v/>
      </c>
      <c r="O223" s="84"/>
      <c r="P223" s="83" t="str">
        <f>IF($N223="","",IF(AND(SMALL($Q$9:$Q$508,ROUNDUP('別紙1　【集計】'!$E$5/2,0))=MAX($Q$9:$Q$508),ISNUMBER($N223),$Q223=MAX($Q$9:$Q$508)),"代表&amp;最大",IF($Q223=SMALL($Q$9:$Q$508,ROUNDUP('別紙1　【集計】'!$E$5/2,0)),"代表",IF($Q223=MAX($Q$9:$Q$508),"最大",""))))</f>
        <v/>
      </c>
      <c r="Q223" s="25" t="str">
        <f t="shared" si="44"/>
        <v/>
      </c>
      <c r="R223" s="26" t="str">
        <f t="shared" si="45"/>
        <v/>
      </c>
      <c r="S223" s="26" t="str">
        <f t="shared" si="46"/>
        <v/>
      </c>
      <c r="T223" s="26" t="str">
        <f t="shared" si="47"/>
        <v/>
      </c>
      <c r="U223" s="26" t="str">
        <f t="shared" si="48"/>
        <v/>
      </c>
      <c r="V223" s="26" t="str">
        <f t="shared" si="49"/>
        <v/>
      </c>
      <c r="W223" s="26" t="str">
        <f t="shared" si="50"/>
        <v/>
      </c>
      <c r="X223" s="26" t="str">
        <f t="shared" si="51"/>
        <v/>
      </c>
      <c r="Y223" s="26" t="str">
        <f t="shared" si="52"/>
        <v/>
      </c>
      <c r="Z223" s="26" t="str">
        <f t="shared" si="53"/>
        <v/>
      </c>
      <c r="AA223" s="26" t="str">
        <f t="shared" si="54"/>
        <v/>
      </c>
      <c r="AB223" s="26" t="str">
        <f t="shared" si="55"/>
        <v/>
      </c>
      <c r="AC223" s="5"/>
      <c r="AD223" s="5"/>
      <c r="AE223" s="14" t="str">
        <f>IF(OR('別紙1　【集計】'!$O$5="",$G223=""),"",IF($G223&lt;=基準値!M$2=TRUE,"○","×"))</f>
        <v/>
      </c>
      <c r="AF223" s="14" t="str">
        <f>IF(OR('別紙1　【集計】'!$O$5="",$H223=""),"",IF($H223&lt;=基準値!N$2=TRUE,"○","×"))</f>
        <v/>
      </c>
    </row>
    <row r="224" spans="2:32" ht="16.5" customHeight="1">
      <c r="B224" s="38">
        <v>216</v>
      </c>
      <c r="C224" s="39"/>
      <c r="D224" s="38"/>
      <c r="E224" s="38"/>
      <c r="F224" s="40"/>
      <c r="G224" s="41"/>
      <c r="H224" s="42"/>
      <c r="I224" s="43" t="str">
        <f t="shared" si="42"/>
        <v/>
      </c>
      <c r="J224" s="44"/>
      <c r="K224" s="45"/>
      <c r="L224" s="44"/>
      <c r="M224" s="45"/>
      <c r="N224" s="46" t="str">
        <f t="shared" si="43"/>
        <v/>
      </c>
      <c r="O224" s="84"/>
      <c r="P224" s="83" t="str">
        <f>IF($N224="","",IF(AND(SMALL($Q$9:$Q$508,ROUNDUP('別紙1　【集計】'!$E$5/2,0))=MAX($Q$9:$Q$508),ISNUMBER($N224),$Q224=MAX($Q$9:$Q$508)),"代表&amp;最大",IF($Q224=SMALL($Q$9:$Q$508,ROUNDUP('別紙1　【集計】'!$E$5/2,0)),"代表",IF($Q224=MAX($Q$9:$Q$508),"最大",""))))</f>
        <v/>
      </c>
      <c r="Q224" s="25" t="str">
        <f t="shared" si="44"/>
        <v/>
      </c>
      <c r="R224" s="26" t="str">
        <f t="shared" si="45"/>
        <v/>
      </c>
      <c r="S224" s="26" t="str">
        <f t="shared" si="46"/>
        <v/>
      </c>
      <c r="T224" s="26" t="str">
        <f t="shared" si="47"/>
        <v/>
      </c>
      <c r="U224" s="26" t="str">
        <f t="shared" si="48"/>
        <v/>
      </c>
      <c r="V224" s="26" t="str">
        <f t="shared" si="49"/>
        <v/>
      </c>
      <c r="W224" s="26" t="str">
        <f t="shared" si="50"/>
        <v/>
      </c>
      <c r="X224" s="26" t="str">
        <f t="shared" si="51"/>
        <v/>
      </c>
      <c r="Y224" s="26" t="str">
        <f t="shared" si="52"/>
        <v/>
      </c>
      <c r="Z224" s="26" t="str">
        <f t="shared" si="53"/>
        <v/>
      </c>
      <c r="AA224" s="26" t="str">
        <f t="shared" si="54"/>
        <v/>
      </c>
      <c r="AB224" s="26" t="str">
        <f t="shared" si="55"/>
        <v/>
      </c>
      <c r="AC224" s="5"/>
      <c r="AD224" s="5"/>
      <c r="AE224" s="14" t="str">
        <f>IF(OR('別紙1　【集計】'!$O$5="",$G224=""),"",IF($G224&lt;=基準値!M$2=TRUE,"○","×"))</f>
        <v/>
      </c>
      <c r="AF224" s="14" t="str">
        <f>IF(OR('別紙1　【集計】'!$O$5="",$H224=""),"",IF($H224&lt;=基準値!N$2=TRUE,"○","×"))</f>
        <v/>
      </c>
    </row>
    <row r="225" spans="2:32" ht="16.5" customHeight="1">
      <c r="B225" s="47">
        <v>217</v>
      </c>
      <c r="C225" s="39"/>
      <c r="D225" s="38"/>
      <c r="E225" s="38"/>
      <c r="F225" s="40"/>
      <c r="G225" s="41"/>
      <c r="H225" s="42"/>
      <c r="I225" s="43" t="str">
        <f t="shared" si="42"/>
        <v/>
      </c>
      <c r="J225" s="44"/>
      <c r="K225" s="45"/>
      <c r="L225" s="44"/>
      <c r="M225" s="45"/>
      <c r="N225" s="46" t="str">
        <f t="shared" si="43"/>
        <v/>
      </c>
      <c r="O225" s="84"/>
      <c r="P225" s="83" t="str">
        <f>IF($N225="","",IF(AND(SMALL($Q$9:$Q$508,ROUNDUP('別紙1　【集計】'!$E$5/2,0))=MAX($Q$9:$Q$508),ISNUMBER($N225),$Q225=MAX($Q$9:$Q$508)),"代表&amp;最大",IF($Q225=SMALL($Q$9:$Q$508,ROUNDUP('別紙1　【集計】'!$E$5/2,0)),"代表",IF($Q225=MAX($Q$9:$Q$508),"最大",""))))</f>
        <v/>
      </c>
      <c r="Q225" s="25" t="str">
        <f t="shared" si="44"/>
        <v/>
      </c>
      <c r="R225" s="26" t="str">
        <f t="shared" si="45"/>
        <v/>
      </c>
      <c r="S225" s="26" t="str">
        <f t="shared" si="46"/>
        <v/>
      </c>
      <c r="T225" s="26" t="str">
        <f t="shared" si="47"/>
        <v/>
      </c>
      <c r="U225" s="26" t="str">
        <f t="shared" si="48"/>
        <v/>
      </c>
      <c r="V225" s="26" t="str">
        <f t="shared" si="49"/>
        <v/>
      </c>
      <c r="W225" s="26" t="str">
        <f t="shared" si="50"/>
        <v/>
      </c>
      <c r="X225" s="26" t="str">
        <f t="shared" si="51"/>
        <v/>
      </c>
      <c r="Y225" s="26" t="str">
        <f t="shared" si="52"/>
        <v/>
      </c>
      <c r="Z225" s="26" t="str">
        <f t="shared" si="53"/>
        <v/>
      </c>
      <c r="AA225" s="26" t="str">
        <f t="shared" si="54"/>
        <v/>
      </c>
      <c r="AB225" s="26" t="str">
        <f t="shared" si="55"/>
        <v/>
      </c>
      <c r="AC225" s="5"/>
      <c r="AD225" s="5"/>
      <c r="AE225" s="14" t="str">
        <f>IF(OR('別紙1　【集計】'!$O$5="",$G225=""),"",IF($G225&lt;=基準値!M$2=TRUE,"○","×"))</f>
        <v/>
      </c>
      <c r="AF225" s="14" t="str">
        <f>IF(OR('別紙1　【集計】'!$O$5="",$H225=""),"",IF($H225&lt;=基準値!N$2=TRUE,"○","×"))</f>
        <v/>
      </c>
    </row>
    <row r="226" spans="2:32" ht="16.5" customHeight="1">
      <c r="B226" s="38">
        <v>218</v>
      </c>
      <c r="C226" s="39"/>
      <c r="D226" s="38"/>
      <c r="E226" s="38"/>
      <c r="F226" s="40"/>
      <c r="G226" s="41"/>
      <c r="H226" s="42"/>
      <c r="I226" s="43" t="str">
        <f t="shared" si="42"/>
        <v/>
      </c>
      <c r="J226" s="44"/>
      <c r="K226" s="45"/>
      <c r="L226" s="44"/>
      <c r="M226" s="45"/>
      <c r="N226" s="46" t="str">
        <f t="shared" si="43"/>
        <v/>
      </c>
      <c r="O226" s="84"/>
      <c r="P226" s="83" t="str">
        <f>IF($N226="","",IF(AND(SMALL($Q$9:$Q$508,ROUNDUP('別紙1　【集計】'!$E$5/2,0))=MAX($Q$9:$Q$508),ISNUMBER($N226),$Q226=MAX($Q$9:$Q$508)),"代表&amp;最大",IF($Q226=SMALL($Q$9:$Q$508,ROUNDUP('別紙1　【集計】'!$E$5/2,0)),"代表",IF($Q226=MAX($Q$9:$Q$508),"最大",""))))</f>
        <v/>
      </c>
      <c r="Q226" s="25" t="str">
        <f t="shared" si="44"/>
        <v/>
      </c>
      <c r="R226" s="26" t="str">
        <f t="shared" si="45"/>
        <v/>
      </c>
      <c r="S226" s="26" t="str">
        <f t="shared" si="46"/>
        <v/>
      </c>
      <c r="T226" s="26" t="str">
        <f t="shared" si="47"/>
        <v/>
      </c>
      <c r="U226" s="26" t="str">
        <f t="shared" si="48"/>
        <v/>
      </c>
      <c r="V226" s="26" t="str">
        <f t="shared" si="49"/>
        <v/>
      </c>
      <c r="W226" s="26" t="str">
        <f t="shared" si="50"/>
        <v/>
      </c>
      <c r="X226" s="26" t="str">
        <f t="shared" si="51"/>
        <v/>
      </c>
      <c r="Y226" s="26" t="str">
        <f t="shared" si="52"/>
        <v/>
      </c>
      <c r="Z226" s="26" t="str">
        <f t="shared" si="53"/>
        <v/>
      </c>
      <c r="AA226" s="26" t="str">
        <f t="shared" si="54"/>
        <v/>
      </c>
      <c r="AB226" s="26" t="str">
        <f t="shared" si="55"/>
        <v/>
      </c>
      <c r="AC226" s="5"/>
      <c r="AD226" s="5"/>
      <c r="AE226" s="14" t="str">
        <f>IF(OR('別紙1　【集計】'!$O$5="",$G226=""),"",IF($G226&lt;=基準値!M$2=TRUE,"○","×"))</f>
        <v/>
      </c>
      <c r="AF226" s="14" t="str">
        <f>IF(OR('別紙1　【集計】'!$O$5="",$H226=""),"",IF($H226&lt;=基準値!N$2=TRUE,"○","×"))</f>
        <v/>
      </c>
    </row>
    <row r="227" spans="2:32" ht="16.5" customHeight="1">
      <c r="B227" s="47">
        <v>219</v>
      </c>
      <c r="C227" s="39"/>
      <c r="D227" s="38"/>
      <c r="E227" s="38"/>
      <c r="F227" s="40"/>
      <c r="G227" s="41"/>
      <c r="H227" s="42"/>
      <c r="I227" s="43" t="str">
        <f t="shared" si="42"/>
        <v/>
      </c>
      <c r="J227" s="44"/>
      <c r="K227" s="45"/>
      <c r="L227" s="44"/>
      <c r="M227" s="45"/>
      <c r="N227" s="46" t="str">
        <f t="shared" si="43"/>
        <v/>
      </c>
      <c r="O227" s="84"/>
      <c r="P227" s="83" t="str">
        <f>IF($N227="","",IF(AND(SMALL($Q$9:$Q$508,ROUNDUP('別紙1　【集計】'!$E$5/2,0))=MAX($Q$9:$Q$508),ISNUMBER($N227),$Q227=MAX($Q$9:$Q$508)),"代表&amp;最大",IF($Q227=SMALL($Q$9:$Q$508,ROUNDUP('別紙1　【集計】'!$E$5/2,0)),"代表",IF($Q227=MAX($Q$9:$Q$508),"最大",""))))</f>
        <v/>
      </c>
      <c r="Q227" s="25" t="str">
        <f t="shared" si="44"/>
        <v/>
      </c>
      <c r="R227" s="26" t="str">
        <f t="shared" si="45"/>
        <v/>
      </c>
      <c r="S227" s="26" t="str">
        <f t="shared" si="46"/>
        <v/>
      </c>
      <c r="T227" s="26" t="str">
        <f t="shared" si="47"/>
        <v/>
      </c>
      <c r="U227" s="26" t="str">
        <f t="shared" si="48"/>
        <v/>
      </c>
      <c r="V227" s="26" t="str">
        <f t="shared" si="49"/>
        <v/>
      </c>
      <c r="W227" s="26" t="str">
        <f t="shared" si="50"/>
        <v/>
      </c>
      <c r="X227" s="26" t="str">
        <f t="shared" si="51"/>
        <v/>
      </c>
      <c r="Y227" s="26" t="str">
        <f t="shared" si="52"/>
        <v/>
      </c>
      <c r="Z227" s="26" t="str">
        <f t="shared" si="53"/>
        <v/>
      </c>
      <c r="AA227" s="26" t="str">
        <f t="shared" si="54"/>
        <v/>
      </c>
      <c r="AB227" s="26" t="str">
        <f t="shared" si="55"/>
        <v/>
      </c>
      <c r="AC227" s="5"/>
      <c r="AD227" s="5"/>
      <c r="AE227" s="14" t="str">
        <f>IF(OR('別紙1　【集計】'!$O$5="",$G227=""),"",IF($G227&lt;=基準値!M$2=TRUE,"○","×"))</f>
        <v/>
      </c>
      <c r="AF227" s="14" t="str">
        <f>IF(OR('別紙1　【集計】'!$O$5="",$H227=""),"",IF($H227&lt;=基準値!N$2=TRUE,"○","×"))</f>
        <v/>
      </c>
    </row>
    <row r="228" spans="2:32" ht="16.5" customHeight="1">
      <c r="B228" s="38">
        <v>220</v>
      </c>
      <c r="C228" s="39"/>
      <c r="D228" s="38"/>
      <c r="E228" s="38"/>
      <c r="F228" s="40"/>
      <c r="G228" s="41"/>
      <c r="H228" s="42"/>
      <c r="I228" s="43" t="str">
        <f t="shared" si="42"/>
        <v/>
      </c>
      <c r="J228" s="44"/>
      <c r="K228" s="45"/>
      <c r="L228" s="44"/>
      <c r="M228" s="45"/>
      <c r="N228" s="46" t="str">
        <f t="shared" si="43"/>
        <v/>
      </c>
      <c r="O228" s="84"/>
      <c r="P228" s="83" t="str">
        <f>IF($N228="","",IF(AND(SMALL($Q$9:$Q$508,ROUNDUP('別紙1　【集計】'!$E$5/2,0))=MAX($Q$9:$Q$508),ISNUMBER($N228),$Q228=MAX($Q$9:$Q$508)),"代表&amp;最大",IF($Q228=SMALL($Q$9:$Q$508,ROUNDUP('別紙1　【集計】'!$E$5/2,0)),"代表",IF($Q228=MAX($Q$9:$Q$508),"最大",""))))</f>
        <v/>
      </c>
      <c r="Q228" s="25" t="str">
        <f t="shared" si="44"/>
        <v/>
      </c>
      <c r="R228" s="26" t="str">
        <f t="shared" si="45"/>
        <v/>
      </c>
      <c r="S228" s="26" t="str">
        <f t="shared" si="46"/>
        <v/>
      </c>
      <c r="T228" s="26" t="str">
        <f t="shared" si="47"/>
        <v/>
      </c>
      <c r="U228" s="26" t="str">
        <f t="shared" si="48"/>
        <v/>
      </c>
      <c r="V228" s="26" t="str">
        <f t="shared" si="49"/>
        <v/>
      </c>
      <c r="W228" s="26" t="str">
        <f t="shared" si="50"/>
        <v/>
      </c>
      <c r="X228" s="26" t="str">
        <f t="shared" si="51"/>
        <v/>
      </c>
      <c r="Y228" s="26" t="str">
        <f t="shared" si="52"/>
        <v/>
      </c>
      <c r="Z228" s="26" t="str">
        <f t="shared" si="53"/>
        <v/>
      </c>
      <c r="AA228" s="26" t="str">
        <f t="shared" si="54"/>
        <v/>
      </c>
      <c r="AB228" s="26" t="str">
        <f t="shared" si="55"/>
        <v/>
      </c>
      <c r="AC228" s="5"/>
      <c r="AD228" s="5"/>
      <c r="AE228" s="14" t="str">
        <f>IF(OR('別紙1　【集計】'!$O$5="",$G228=""),"",IF($G228&lt;=基準値!M$2=TRUE,"○","×"))</f>
        <v/>
      </c>
      <c r="AF228" s="14" t="str">
        <f>IF(OR('別紙1　【集計】'!$O$5="",$H228=""),"",IF($H228&lt;=基準値!N$2=TRUE,"○","×"))</f>
        <v/>
      </c>
    </row>
    <row r="229" spans="2:32" ht="16.5" customHeight="1">
      <c r="B229" s="47">
        <v>221</v>
      </c>
      <c r="C229" s="39"/>
      <c r="D229" s="38"/>
      <c r="E229" s="38"/>
      <c r="F229" s="40"/>
      <c r="G229" s="41"/>
      <c r="H229" s="42"/>
      <c r="I229" s="43" t="str">
        <f t="shared" si="42"/>
        <v/>
      </c>
      <c r="J229" s="44"/>
      <c r="K229" s="45"/>
      <c r="L229" s="44"/>
      <c r="M229" s="45"/>
      <c r="N229" s="46" t="str">
        <f t="shared" si="43"/>
        <v/>
      </c>
      <c r="O229" s="84"/>
      <c r="P229" s="83" t="str">
        <f>IF($N229="","",IF(AND(SMALL($Q$9:$Q$508,ROUNDUP('別紙1　【集計】'!$E$5/2,0))=MAX($Q$9:$Q$508),ISNUMBER($N229),$Q229=MAX($Q$9:$Q$508)),"代表&amp;最大",IF($Q229=SMALL($Q$9:$Q$508,ROUNDUP('別紙1　【集計】'!$E$5/2,0)),"代表",IF($Q229=MAX($Q$9:$Q$508),"最大",""))))</f>
        <v/>
      </c>
      <c r="Q229" s="25" t="str">
        <f t="shared" si="44"/>
        <v/>
      </c>
      <c r="R229" s="26" t="str">
        <f t="shared" si="45"/>
        <v/>
      </c>
      <c r="S229" s="26" t="str">
        <f t="shared" si="46"/>
        <v/>
      </c>
      <c r="T229" s="26" t="str">
        <f t="shared" si="47"/>
        <v/>
      </c>
      <c r="U229" s="26" t="str">
        <f t="shared" si="48"/>
        <v/>
      </c>
      <c r="V229" s="26" t="str">
        <f t="shared" si="49"/>
        <v/>
      </c>
      <c r="W229" s="26" t="str">
        <f t="shared" si="50"/>
        <v/>
      </c>
      <c r="X229" s="26" t="str">
        <f t="shared" si="51"/>
        <v/>
      </c>
      <c r="Y229" s="26" t="str">
        <f t="shared" si="52"/>
        <v/>
      </c>
      <c r="Z229" s="26" t="str">
        <f t="shared" si="53"/>
        <v/>
      </c>
      <c r="AA229" s="26" t="str">
        <f t="shared" si="54"/>
        <v/>
      </c>
      <c r="AB229" s="26" t="str">
        <f t="shared" si="55"/>
        <v/>
      </c>
      <c r="AC229" s="5"/>
      <c r="AD229" s="5"/>
      <c r="AE229" s="14" t="str">
        <f>IF(OR('別紙1　【集計】'!$O$5="",$G229=""),"",IF($G229&lt;=基準値!M$2=TRUE,"○","×"))</f>
        <v/>
      </c>
      <c r="AF229" s="14" t="str">
        <f>IF(OR('別紙1　【集計】'!$O$5="",$H229=""),"",IF($H229&lt;=基準値!N$2=TRUE,"○","×"))</f>
        <v/>
      </c>
    </row>
    <row r="230" spans="2:32" ht="16.5" customHeight="1">
      <c r="B230" s="38">
        <v>222</v>
      </c>
      <c r="C230" s="39"/>
      <c r="D230" s="38"/>
      <c r="E230" s="38"/>
      <c r="F230" s="40"/>
      <c r="G230" s="41"/>
      <c r="H230" s="42"/>
      <c r="I230" s="43" t="str">
        <f t="shared" si="42"/>
        <v/>
      </c>
      <c r="J230" s="44"/>
      <c r="K230" s="45"/>
      <c r="L230" s="44"/>
      <c r="M230" s="45"/>
      <c r="N230" s="46" t="str">
        <f t="shared" si="43"/>
        <v/>
      </c>
      <c r="O230" s="84"/>
      <c r="P230" s="83" t="str">
        <f>IF($N230="","",IF(AND(SMALL($Q$9:$Q$508,ROUNDUP('別紙1　【集計】'!$E$5/2,0))=MAX($Q$9:$Q$508),ISNUMBER($N230),$Q230=MAX($Q$9:$Q$508)),"代表&amp;最大",IF($Q230=SMALL($Q$9:$Q$508,ROUNDUP('別紙1　【集計】'!$E$5/2,0)),"代表",IF($Q230=MAX($Q$9:$Q$508),"最大",""))))</f>
        <v/>
      </c>
      <c r="Q230" s="25" t="str">
        <f t="shared" si="44"/>
        <v/>
      </c>
      <c r="R230" s="26" t="str">
        <f t="shared" si="45"/>
        <v/>
      </c>
      <c r="S230" s="26" t="str">
        <f t="shared" si="46"/>
        <v/>
      </c>
      <c r="T230" s="26" t="str">
        <f t="shared" si="47"/>
        <v/>
      </c>
      <c r="U230" s="26" t="str">
        <f t="shared" si="48"/>
        <v/>
      </c>
      <c r="V230" s="26" t="str">
        <f t="shared" si="49"/>
        <v/>
      </c>
      <c r="W230" s="26" t="str">
        <f t="shared" si="50"/>
        <v/>
      </c>
      <c r="X230" s="26" t="str">
        <f t="shared" si="51"/>
        <v/>
      </c>
      <c r="Y230" s="26" t="str">
        <f t="shared" si="52"/>
        <v/>
      </c>
      <c r="Z230" s="26" t="str">
        <f t="shared" si="53"/>
        <v/>
      </c>
      <c r="AA230" s="26" t="str">
        <f t="shared" si="54"/>
        <v/>
      </c>
      <c r="AB230" s="26" t="str">
        <f t="shared" si="55"/>
        <v/>
      </c>
      <c r="AC230" s="5"/>
      <c r="AD230" s="5"/>
      <c r="AE230" s="14" t="str">
        <f>IF(OR('別紙1　【集計】'!$O$5="",$G230=""),"",IF($G230&lt;=基準値!M$2=TRUE,"○","×"))</f>
        <v/>
      </c>
      <c r="AF230" s="14" t="str">
        <f>IF(OR('別紙1　【集計】'!$O$5="",$H230=""),"",IF($H230&lt;=基準値!N$2=TRUE,"○","×"))</f>
        <v/>
      </c>
    </row>
    <row r="231" spans="2:32" ht="16.5" customHeight="1">
      <c r="B231" s="47">
        <v>223</v>
      </c>
      <c r="C231" s="39"/>
      <c r="D231" s="38"/>
      <c r="E231" s="38"/>
      <c r="F231" s="40"/>
      <c r="G231" s="41"/>
      <c r="H231" s="42"/>
      <c r="I231" s="43" t="str">
        <f t="shared" si="42"/>
        <v/>
      </c>
      <c r="J231" s="44"/>
      <c r="K231" s="45"/>
      <c r="L231" s="44"/>
      <c r="M231" s="45"/>
      <c r="N231" s="46" t="str">
        <f t="shared" si="43"/>
        <v/>
      </c>
      <c r="O231" s="84"/>
      <c r="P231" s="83" t="str">
        <f>IF($N231="","",IF(AND(SMALL($Q$9:$Q$508,ROUNDUP('別紙1　【集計】'!$E$5/2,0))=MAX($Q$9:$Q$508),ISNUMBER($N231),$Q231=MAX($Q$9:$Q$508)),"代表&amp;最大",IF($Q231=SMALL($Q$9:$Q$508,ROUNDUP('別紙1　【集計】'!$E$5/2,0)),"代表",IF($Q231=MAX($Q$9:$Q$508),"最大",""))))</f>
        <v/>
      </c>
      <c r="Q231" s="25" t="str">
        <f t="shared" si="44"/>
        <v/>
      </c>
      <c r="R231" s="26" t="str">
        <f t="shared" si="45"/>
        <v/>
      </c>
      <c r="S231" s="26" t="str">
        <f t="shared" si="46"/>
        <v/>
      </c>
      <c r="T231" s="26" t="str">
        <f t="shared" si="47"/>
        <v/>
      </c>
      <c r="U231" s="26" t="str">
        <f t="shared" si="48"/>
        <v/>
      </c>
      <c r="V231" s="26" t="str">
        <f t="shared" si="49"/>
        <v/>
      </c>
      <c r="W231" s="26" t="str">
        <f t="shared" si="50"/>
        <v/>
      </c>
      <c r="X231" s="26" t="str">
        <f t="shared" si="51"/>
        <v/>
      </c>
      <c r="Y231" s="26" t="str">
        <f t="shared" si="52"/>
        <v/>
      </c>
      <c r="Z231" s="26" t="str">
        <f t="shared" si="53"/>
        <v/>
      </c>
      <c r="AA231" s="26" t="str">
        <f t="shared" si="54"/>
        <v/>
      </c>
      <c r="AB231" s="26" t="str">
        <f t="shared" si="55"/>
        <v/>
      </c>
      <c r="AC231" s="5"/>
      <c r="AD231" s="5"/>
      <c r="AE231" s="14" t="str">
        <f>IF(OR('別紙1　【集計】'!$O$5="",$G231=""),"",IF($G231&lt;=基準値!M$2=TRUE,"○","×"))</f>
        <v/>
      </c>
      <c r="AF231" s="14" t="str">
        <f>IF(OR('別紙1　【集計】'!$O$5="",$H231=""),"",IF($H231&lt;=基準値!N$2=TRUE,"○","×"))</f>
        <v/>
      </c>
    </row>
    <row r="232" spans="2:32" ht="16.5" customHeight="1">
      <c r="B232" s="38">
        <v>224</v>
      </c>
      <c r="C232" s="39"/>
      <c r="D232" s="38"/>
      <c r="E232" s="38"/>
      <c r="F232" s="40"/>
      <c r="G232" s="41"/>
      <c r="H232" s="42"/>
      <c r="I232" s="43" t="str">
        <f t="shared" si="42"/>
        <v/>
      </c>
      <c r="J232" s="44"/>
      <c r="K232" s="45"/>
      <c r="L232" s="44"/>
      <c r="M232" s="45"/>
      <c r="N232" s="46" t="str">
        <f t="shared" si="43"/>
        <v/>
      </c>
      <c r="O232" s="84"/>
      <c r="P232" s="83" t="str">
        <f>IF($N232="","",IF(AND(SMALL($Q$9:$Q$508,ROUNDUP('別紙1　【集計】'!$E$5/2,0))=MAX($Q$9:$Q$508),ISNUMBER($N232),$Q232=MAX($Q$9:$Q$508)),"代表&amp;最大",IF($Q232=SMALL($Q$9:$Q$508,ROUNDUP('別紙1　【集計】'!$E$5/2,0)),"代表",IF($Q232=MAX($Q$9:$Q$508),"最大",""))))</f>
        <v/>
      </c>
      <c r="Q232" s="25" t="str">
        <f t="shared" si="44"/>
        <v/>
      </c>
      <c r="R232" s="26" t="str">
        <f t="shared" si="45"/>
        <v/>
      </c>
      <c r="S232" s="26" t="str">
        <f t="shared" si="46"/>
        <v/>
      </c>
      <c r="T232" s="26" t="str">
        <f t="shared" si="47"/>
        <v/>
      </c>
      <c r="U232" s="26" t="str">
        <f t="shared" si="48"/>
        <v/>
      </c>
      <c r="V232" s="26" t="str">
        <f t="shared" si="49"/>
        <v/>
      </c>
      <c r="W232" s="26" t="str">
        <f t="shared" si="50"/>
        <v/>
      </c>
      <c r="X232" s="26" t="str">
        <f t="shared" si="51"/>
        <v/>
      </c>
      <c r="Y232" s="26" t="str">
        <f t="shared" si="52"/>
        <v/>
      </c>
      <c r="Z232" s="26" t="str">
        <f t="shared" si="53"/>
        <v/>
      </c>
      <c r="AA232" s="26" t="str">
        <f t="shared" si="54"/>
        <v/>
      </c>
      <c r="AB232" s="26" t="str">
        <f t="shared" si="55"/>
        <v/>
      </c>
      <c r="AC232" s="5"/>
      <c r="AD232" s="5"/>
      <c r="AE232" s="14" t="str">
        <f>IF(OR('別紙1　【集計】'!$O$5="",$G232=""),"",IF($G232&lt;=基準値!M$2=TRUE,"○","×"))</f>
        <v/>
      </c>
      <c r="AF232" s="14" t="str">
        <f>IF(OR('別紙1　【集計】'!$O$5="",$H232=""),"",IF($H232&lt;=基準値!N$2=TRUE,"○","×"))</f>
        <v/>
      </c>
    </row>
    <row r="233" spans="2:32" ht="16.5" customHeight="1">
      <c r="B233" s="47">
        <v>225</v>
      </c>
      <c r="C233" s="39"/>
      <c r="D233" s="38"/>
      <c r="E233" s="38"/>
      <c r="F233" s="40"/>
      <c r="G233" s="41"/>
      <c r="H233" s="42"/>
      <c r="I233" s="43" t="str">
        <f t="shared" si="42"/>
        <v/>
      </c>
      <c r="J233" s="44"/>
      <c r="K233" s="45"/>
      <c r="L233" s="44"/>
      <c r="M233" s="45"/>
      <c r="N233" s="46" t="str">
        <f t="shared" si="43"/>
        <v/>
      </c>
      <c r="O233" s="84"/>
      <c r="P233" s="83" t="str">
        <f>IF($N233="","",IF(AND(SMALL($Q$9:$Q$508,ROUNDUP('別紙1　【集計】'!$E$5/2,0))=MAX($Q$9:$Q$508),ISNUMBER($N233),$Q233=MAX($Q$9:$Q$508)),"代表&amp;最大",IF($Q233=SMALL($Q$9:$Q$508,ROUNDUP('別紙1　【集計】'!$E$5/2,0)),"代表",IF($Q233=MAX($Q$9:$Q$508),"最大",""))))</f>
        <v/>
      </c>
      <c r="Q233" s="25" t="str">
        <f t="shared" si="44"/>
        <v/>
      </c>
      <c r="R233" s="26" t="str">
        <f t="shared" si="45"/>
        <v/>
      </c>
      <c r="S233" s="26" t="str">
        <f t="shared" si="46"/>
        <v/>
      </c>
      <c r="T233" s="26" t="str">
        <f t="shared" si="47"/>
        <v/>
      </c>
      <c r="U233" s="26" t="str">
        <f t="shared" si="48"/>
        <v/>
      </c>
      <c r="V233" s="26" t="str">
        <f t="shared" si="49"/>
        <v/>
      </c>
      <c r="W233" s="26" t="str">
        <f t="shared" si="50"/>
        <v/>
      </c>
      <c r="X233" s="26" t="str">
        <f t="shared" si="51"/>
        <v/>
      </c>
      <c r="Y233" s="26" t="str">
        <f t="shared" si="52"/>
        <v/>
      </c>
      <c r="Z233" s="26" t="str">
        <f t="shared" si="53"/>
        <v/>
      </c>
      <c r="AA233" s="26" t="str">
        <f t="shared" si="54"/>
        <v/>
      </c>
      <c r="AB233" s="26" t="str">
        <f t="shared" si="55"/>
        <v/>
      </c>
      <c r="AC233" s="5"/>
      <c r="AD233" s="5"/>
      <c r="AE233" s="14" t="str">
        <f>IF(OR('別紙1　【集計】'!$O$5="",$G233=""),"",IF($G233&lt;=基準値!M$2=TRUE,"○","×"))</f>
        <v/>
      </c>
      <c r="AF233" s="14" t="str">
        <f>IF(OR('別紙1　【集計】'!$O$5="",$H233=""),"",IF($H233&lt;=基準値!N$2=TRUE,"○","×"))</f>
        <v/>
      </c>
    </row>
    <row r="234" spans="2:32" ht="16.5" customHeight="1">
      <c r="B234" s="38">
        <v>226</v>
      </c>
      <c r="C234" s="39"/>
      <c r="D234" s="38"/>
      <c r="E234" s="38"/>
      <c r="F234" s="40"/>
      <c r="G234" s="41"/>
      <c r="H234" s="42"/>
      <c r="I234" s="43" t="str">
        <f t="shared" si="42"/>
        <v/>
      </c>
      <c r="J234" s="44"/>
      <c r="K234" s="45"/>
      <c r="L234" s="44"/>
      <c r="M234" s="45"/>
      <c r="N234" s="46" t="str">
        <f t="shared" si="43"/>
        <v/>
      </c>
      <c r="O234" s="84"/>
      <c r="P234" s="83" t="str">
        <f>IF($N234="","",IF(AND(SMALL($Q$9:$Q$508,ROUNDUP('別紙1　【集計】'!$E$5/2,0))=MAX($Q$9:$Q$508),ISNUMBER($N234),$Q234=MAX($Q$9:$Q$508)),"代表&amp;最大",IF($Q234=SMALL($Q$9:$Q$508,ROUNDUP('別紙1　【集計】'!$E$5/2,0)),"代表",IF($Q234=MAX($Q$9:$Q$508),"最大",""))))</f>
        <v/>
      </c>
      <c r="Q234" s="25" t="str">
        <f t="shared" si="44"/>
        <v/>
      </c>
      <c r="R234" s="26" t="str">
        <f t="shared" si="45"/>
        <v/>
      </c>
      <c r="S234" s="26" t="str">
        <f t="shared" si="46"/>
        <v/>
      </c>
      <c r="T234" s="26" t="str">
        <f t="shared" si="47"/>
        <v/>
      </c>
      <c r="U234" s="26" t="str">
        <f t="shared" si="48"/>
        <v/>
      </c>
      <c r="V234" s="26" t="str">
        <f t="shared" si="49"/>
        <v/>
      </c>
      <c r="W234" s="26" t="str">
        <f t="shared" si="50"/>
        <v/>
      </c>
      <c r="X234" s="26" t="str">
        <f t="shared" si="51"/>
        <v/>
      </c>
      <c r="Y234" s="26" t="str">
        <f t="shared" si="52"/>
        <v/>
      </c>
      <c r="Z234" s="26" t="str">
        <f t="shared" si="53"/>
        <v/>
      </c>
      <c r="AA234" s="26" t="str">
        <f t="shared" si="54"/>
        <v/>
      </c>
      <c r="AB234" s="26" t="str">
        <f t="shared" si="55"/>
        <v/>
      </c>
      <c r="AC234" s="5"/>
      <c r="AD234" s="5"/>
      <c r="AE234" s="14" t="str">
        <f>IF(OR('別紙1　【集計】'!$O$5="",$G234=""),"",IF($G234&lt;=基準値!M$2=TRUE,"○","×"))</f>
        <v/>
      </c>
      <c r="AF234" s="14" t="str">
        <f>IF(OR('別紙1　【集計】'!$O$5="",$H234=""),"",IF($H234&lt;=基準値!N$2=TRUE,"○","×"))</f>
        <v/>
      </c>
    </row>
    <row r="235" spans="2:32" ht="16.5" customHeight="1">
      <c r="B235" s="47">
        <v>227</v>
      </c>
      <c r="C235" s="39"/>
      <c r="D235" s="38"/>
      <c r="E235" s="38"/>
      <c r="F235" s="40"/>
      <c r="G235" s="41"/>
      <c r="H235" s="42"/>
      <c r="I235" s="43" t="str">
        <f t="shared" si="42"/>
        <v/>
      </c>
      <c r="J235" s="44"/>
      <c r="K235" s="45"/>
      <c r="L235" s="44"/>
      <c r="M235" s="45"/>
      <c r="N235" s="46" t="str">
        <f t="shared" si="43"/>
        <v/>
      </c>
      <c r="O235" s="84"/>
      <c r="P235" s="83" t="str">
        <f>IF($N235="","",IF(AND(SMALL($Q$9:$Q$508,ROUNDUP('別紙1　【集計】'!$E$5/2,0))=MAX($Q$9:$Q$508),ISNUMBER($N235),$Q235=MAX($Q$9:$Q$508)),"代表&amp;最大",IF($Q235=SMALL($Q$9:$Q$508,ROUNDUP('別紙1　【集計】'!$E$5/2,0)),"代表",IF($Q235=MAX($Q$9:$Q$508),"最大",""))))</f>
        <v/>
      </c>
      <c r="Q235" s="25" t="str">
        <f t="shared" si="44"/>
        <v/>
      </c>
      <c r="R235" s="26" t="str">
        <f t="shared" si="45"/>
        <v/>
      </c>
      <c r="S235" s="26" t="str">
        <f t="shared" si="46"/>
        <v/>
      </c>
      <c r="T235" s="26" t="str">
        <f t="shared" si="47"/>
        <v/>
      </c>
      <c r="U235" s="26" t="str">
        <f t="shared" si="48"/>
        <v/>
      </c>
      <c r="V235" s="26" t="str">
        <f t="shared" si="49"/>
        <v/>
      </c>
      <c r="W235" s="26" t="str">
        <f t="shared" si="50"/>
        <v/>
      </c>
      <c r="X235" s="26" t="str">
        <f t="shared" si="51"/>
        <v/>
      </c>
      <c r="Y235" s="26" t="str">
        <f t="shared" si="52"/>
        <v/>
      </c>
      <c r="Z235" s="26" t="str">
        <f t="shared" si="53"/>
        <v/>
      </c>
      <c r="AA235" s="26" t="str">
        <f t="shared" si="54"/>
        <v/>
      </c>
      <c r="AB235" s="26" t="str">
        <f t="shared" si="55"/>
        <v/>
      </c>
      <c r="AC235" s="5"/>
      <c r="AD235" s="5"/>
      <c r="AE235" s="14" t="str">
        <f>IF(OR('別紙1　【集計】'!$O$5="",$G235=""),"",IF($G235&lt;=基準値!M$2=TRUE,"○","×"))</f>
        <v/>
      </c>
      <c r="AF235" s="14" t="str">
        <f>IF(OR('別紙1　【集計】'!$O$5="",$H235=""),"",IF($H235&lt;=基準値!N$2=TRUE,"○","×"))</f>
        <v/>
      </c>
    </row>
    <row r="236" spans="2:32" ht="16.5" customHeight="1">
      <c r="B236" s="38">
        <v>228</v>
      </c>
      <c r="C236" s="39"/>
      <c r="D236" s="38"/>
      <c r="E236" s="38"/>
      <c r="F236" s="40"/>
      <c r="G236" s="41"/>
      <c r="H236" s="42"/>
      <c r="I236" s="43" t="str">
        <f t="shared" si="42"/>
        <v/>
      </c>
      <c r="J236" s="44"/>
      <c r="K236" s="45"/>
      <c r="L236" s="44"/>
      <c r="M236" s="45"/>
      <c r="N236" s="46" t="str">
        <f t="shared" si="43"/>
        <v/>
      </c>
      <c r="O236" s="84"/>
      <c r="P236" s="83" t="str">
        <f>IF($N236="","",IF(AND(SMALL($Q$9:$Q$508,ROUNDUP('別紙1　【集計】'!$E$5/2,0))=MAX($Q$9:$Q$508),ISNUMBER($N236),$Q236=MAX($Q$9:$Q$508)),"代表&amp;最大",IF($Q236=SMALL($Q$9:$Q$508,ROUNDUP('別紙1　【集計】'!$E$5/2,0)),"代表",IF($Q236=MAX($Q$9:$Q$508),"最大",""))))</f>
        <v/>
      </c>
      <c r="Q236" s="25" t="str">
        <f t="shared" si="44"/>
        <v/>
      </c>
      <c r="R236" s="26" t="str">
        <f t="shared" si="45"/>
        <v/>
      </c>
      <c r="S236" s="26" t="str">
        <f t="shared" si="46"/>
        <v/>
      </c>
      <c r="T236" s="26" t="str">
        <f t="shared" si="47"/>
        <v/>
      </c>
      <c r="U236" s="26" t="str">
        <f t="shared" si="48"/>
        <v/>
      </c>
      <c r="V236" s="26" t="str">
        <f t="shared" si="49"/>
        <v/>
      </c>
      <c r="W236" s="26" t="str">
        <f t="shared" si="50"/>
        <v/>
      </c>
      <c r="X236" s="26" t="str">
        <f t="shared" si="51"/>
        <v/>
      </c>
      <c r="Y236" s="26" t="str">
        <f t="shared" si="52"/>
        <v/>
      </c>
      <c r="Z236" s="26" t="str">
        <f t="shared" si="53"/>
        <v/>
      </c>
      <c r="AA236" s="26" t="str">
        <f t="shared" si="54"/>
        <v/>
      </c>
      <c r="AB236" s="26" t="str">
        <f t="shared" si="55"/>
        <v/>
      </c>
      <c r="AC236" s="5"/>
      <c r="AD236" s="5"/>
      <c r="AE236" s="14" t="str">
        <f>IF(OR('別紙1　【集計】'!$O$5="",$G236=""),"",IF($G236&lt;=基準値!M$2=TRUE,"○","×"))</f>
        <v/>
      </c>
      <c r="AF236" s="14" t="str">
        <f>IF(OR('別紙1　【集計】'!$O$5="",$H236=""),"",IF($H236&lt;=基準値!N$2=TRUE,"○","×"))</f>
        <v/>
      </c>
    </row>
    <row r="237" spans="2:32" ht="16.5" customHeight="1">
      <c r="B237" s="47">
        <v>229</v>
      </c>
      <c r="C237" s="39"/>
      <c r="D237" s="38"/>
      <c r="E237" s="38"/>
      <c r="F237" s="40"/>
      <c r="G237" s="41"/>
      <c r="H237" s="42"/>
      <c r="I237" s="43" t="str">
        <f t="shared" si="42"/>
        <v/>
      </c>
      <c r="J237" s="44"/>
      <c r="K237" s="45"/>
      <c r="L237" s="44"/>
      <c r="M237" s="45"/>
      <c r="N237" s="46" t="str">
        <f t="shared" si="43"/>
        <v/>
      </c>
      <c r="O237" s="84"/>
      <c r="P237" s="83" t="str">
        <f>IF($N237="","",IF(AND(SMALL($Q$9:$Q$508,ROUNDUP('別紙1　【集計】'!$E$5/2,0))=MAX($Q$9:$Q$508),ISNUMBER($N237),$Q237=MAX($Q$9:$Q$508)),"代表&amp;最大",IF($Q237=SMALL($Q$9:$Q$508,ROUNDUP('別紙1　【集計】'!$E$5/2,0)),"代表",IF($Q237=MAX($Q$9:$Q$508),"最大",""))))</f>
        <v/>
      </c>
      <c r="Q237" s="25" t="str">
        <f t="shared" si="44"/>
        <v/>
      </c>
      <c r="R237" s="26" t="str">
        <f t="shared" si="45"/>
        <v/>
      </c>
      <c r="S237" s="26" t="str">
        <f t="shared" si="46"/>
        <v/>
      </c>
      <c r="T237" s="26" t="str">
        <f t="shared" si="47"/>
        <v/>
      </c>
      <c r="U237" s="26" t="str">
        <f t="shared" si="48"/>
        <v/>
      </c>
      <c r="V237" s="26" t="str">
        <f t="shared" si="49"/>
        <v/>
      </c>
      <c r="W237" s="26" t="str">
        <f t="shared" si="50"/>
        <v/>
      </c>
      <c r="X237" s="26" t="str">
        <f t="shared" si="51"/>
        <v/>
      </c>
      <c r="Y237" s="26" t="str">
        <f t="shared" si="52"/>
        <v/>
      </c>
      <c r="Z237" s="26" t="str">
        <f t="shared" si="53"/>
        <v/>
      </c>
      <c r="AA237" s="26" t="str">
        <f t="shared" si="54"/>
        <v/>
      </c>
      <c r="AB237" s="26" t="str">
        <f t="shared" si="55"/>
        <v/>
      </c>
      <c r="AC237" s="5"/>
      <c r="AD237" s="5"/>
      <c r="AE237" s="14" t="str">
        <f>IF(OR('別紙1　【集計】'!$O$5="",$G237=""),"",IF($G237&lt;=基準値!M$2=TRUE,"○","×"))</f>
        <v/>
      </c>
      <c r="AF237" s="14" t="str">
        <f>IF(OR('別紙1　【集計】'!$O$5="",$H237=""),"",IF($H237&lt;=基準値!N$2=TRUE,"○","×"))</f>
        <v/>
      </c>
    </row>
    <row r="238" spans="2:32" ht="16.5" customHeight="1">
      <c r="B238" s="38">
        <v>230</v>
      </c>
      <c r="C238" s="39"/>
      <c r="D238" s="38"/>
      <c r="E238" s="38"/>
      <c r="F238" s="40"/>
      <c r="G238" s="41"/>
      <c r="H238" s="42"/>
      <c r="I238" s="43" t="str">
        <f t="shared" si="42"/>
        <v/>
      </c>
      <c r="J238" s="44"/>
      <c r="K238" s="45"/>
      <c r="L238" s="44"/>
      <c r="M238" s="45"/>
      <c r="N238" s="46" t="str">
        <f t="shared" si="43"/>
        <v/>
      </c>
      <c r="O238" s="84"/>
      <c r="P238" s="83" t="str">
        <f>IF($N238="","",IF(AND(SMALL($Q$9:$Q$508,ROUNDUP('別紙1　【集計】'!$E$5/2,0))=MAX($Q$9:$Q$508),ISNUMBER($N238),$Q238=MAX($Q$9:$Q$508)),"代表&amp;最大",IF($Q238=SMALL($Q$9:$Q$508,ROUNDUP('別紙1　【集計】'!$E$5/2,0)),"代表",IF($Q238=MAX($Q$9:$Q$508),"最大",""))))</f>
        <v/>
      </c>
      <c r="Q238" s="25" t="str">
        <f t="shared" si="44"/>
        <v/>
      </c>
      <c r="R238" s="26" t="str">
        <f t="shared" si="45"/>
        <v/>
      </c>
      <c r="S238" s="26" t="str">
        <f t="shared" si="46"/>
        <v/>
      </c>
      <c r="T238" s="26" t="str">
        <f t="shared" si="47"/>
        <v/>
      </c>
      <c r="U238" s="26" t="str">
        <f t="shared" si="48"/>
        <v/>
      </c>
      <c r="V238" s="26" t="str">
        <f t="shared" si="49"/>
        <v/>
      </c>
      <c r="W238" s="26" t="str">
        <f t="shared" si="50"/>
        <v/>
      </c>
      <c r="X238" s="26" t="str">
        <f t="shared" si="51"/>
        <v/>
      </c>
      <c r="Y238" s="26" t="str">
        <f t="shared" si="52"/>
        <v/>
      </c>
      <c r="Z238" s="26" t="str">
        <f t="shared" si="53"/>
        <v/>
      </c>
      <c r="AA238" s="26" t="str">
        <f t="shared" si="54"/>
        <v/>
      </c>
      <c r="AB238" s="26" t="str">
        <f t="shared" si="55"/>
        <v/>
      </c>
      <c r="AC238" s="5"/>
      <c r="AD238" s="5"/>
      <c r="AE238" s="14" t="str">
        <f>IF(OR('別紙1　【集計】'!$O$5="",$G238=""),"",IF($G238&lt;=基準値!M$2=TRUE,"○","×"))</f>
        <v/>
      </c>
      <c r="AF238" s="14" t="str">
        <f>IF(OR('別紙1　【集計】'!$O$5="",$H238=""),"",IF($H238&lt;=基準値!N$2=TRUE,"○","×"))</f>
        <v/>
      </c>
    </row>
    <row r="239" spans="2:32" ht="16.5" customHeight="1">
      <c r="B239" s="47">
        <v>231</v>
      </c>
      <c r="C239" s="39"/>
      <c r="D239" s="38"/>
      <c r="E239" s="38"/>
      <c r="F239" s="40"/>
      <c r="G239" s="41"/>
      <c r="H239" s="42"/>
      <c r="I239" s="43" t="str">
        <f t="shared" si="42"/>
        <v/>
      </c>
      <c r="J239" s="44"/>
      <c r="K239" s="45"/>
      <c r="L239" s="44"/>
      <c r="M239" s="45"/>
      <c r="N239" s="46" t="str">
        <f t="shared" si="43"/>
        <v/>
      </c>
      <c r="O239" s="84"/>
      <c r="P239" s="83" t="str">
        <f>IF($N239="","",IF(AND(SMALL($Q$9:$Q$508,ROUNDUP('別紙1　【集計】'!$E$5/2,0))=MAX($Q$9:$Q$508),ISNUMBER($N239),$Q239=MAX($Q$9:$Q$508)),"代表&amp;最大",IF($Q239=SMALL($Q$9:$Q$508,ROUNDUP('別紙1　【集計】'!$E$5/2,0)),"代表",IF($Q239=MAX($Q$9:$Q$508),"最大",""))))</f>
        <v/>
      </c>
      <c r="Q239" s="25" t="str">
        <f t="shared" si="44"/>
        <v/>
      </c>
      <c r="R239" s="26" t="str">
        <f t="shared" si="45"/>
        <v/>
      </c>
      <c r="S239" s="26" t="str">
        <f t="shared" si="46"/>
        <v/>
      </c>
      <c r="T239" s="26" t="str">
        <f t="shared" si="47"/>
        <v/>
      </c>
      <c r="U239" s="26" t="str">
        <f t="shared" si="48"/>
        <v/>
      </c>
      <c r="V239" s="26" t="str">
        <f t="shared" si="49"/>
        <v/>
      </c>
      <c r="W239" s="26" t="str">
        <f t="shared" si="50"/>
        <v/>
      </c>
      <c r="X239" s="26" t="str">
        <f t="shared" si="51"/>
        <v/>
      </c>
      <c r="Y239" s="26" t="str">
        <f t="shared" si="52"/>
        <v/>
      </c>
      <c r="Z239" s="26" t="str">
        <f t="shared" si="53"/>
        <v/>
      </c>
      <c r="AA239" s="26" t="str">
        <f t="shared" si="54"/>
        <v/>
      </c>
      <c r="AB239" s="26" t="str">
        <f t="shared" si="55"/>
        <v/>
      </c>
      <c r="AC239" s="5"/>
      <c r="AD239" s="5"/>
      <c r="AE239" s="14" t="str">
        <f>IF(OR('別紙1　【集計】'!$O$5="",$G239=""),"",IF($G239&lt;=基準値!M$2=TRUE,"○","×"))</f>
        <v/>
      </c>
      <c r="AF239" s="14" t="str">
        <f>IF(OR('別紙1　【集計】'!$O$5="",$H239=""),"",IF($H239&lt;=基準値!N$2=TRUE,"○","×"))</f>
        <v/>
      </c>
    </row>
    <row r="240" spans="2:32" ht="16.5" customHeight="1">
      <c r="B240" s="38">
        <v>232</v>
      </c>
      <c r="C240" s="39"/>
      <c r="D240" s="38"/>
      <c r="E240" s="38"/>
      <c r="F240" s="40"/>
      <c r="G240" s="41"/>
      <c r="H240" s="42"/>
      <c r="I240" s="43" t="str">
        <f t="shared" si="42"/>
        <v/>
      </c>
      <c r="J240" s="44"/>
      <c r="K240" s="45"/>
      <c r="L240" s="44"/>
      <c r="M240" s="45"/>
      <c r="N240" s="46" t="str">
        <f t="shared" si="43"/>
        <v/>
      </c>
      <c r="O240" s="84"/>
      <c r="P240" s="83" t="str">
        <f>IF($N240="","",IF(AND(SMALL($Q$9:$Q$508,ROUNDUP('別紙1　【集計】'!$E$5/2,0))=MAX($Q$9:$Q$508),ISNUMBER($N240),$Q240=MAX($Q$9:$Q$508)),"代表&amp;最大",IF($Q240=SMALL($Q$9:$Q$508,ROUNDUP('別紙1　【集計】'!$E$5/2,0)),"代表",IF($Q240=MAX($Q$9:$Q$508),"最大",""))))</f>
        <v/>
      </c>
      <c r="Q240" s="25" t="str">
        <f t="shared" si="44"/>
        <v/>
      </c>
      <c r="R240" s="26" t="str">
        <f t="shared" si="45"/>
        <v/>
      </c>
      <c r="S240" s="26" t="str">
        <f t="shared" si="46"/>
        <v/>
      </c>
      <c r="T240" s="26" t="str">
        <f t="shared" si="47"/>
        <v/>
      </c>
      <c r="U240" s="26" t="str">
        <f t="shared" si="48"/>
        <v/>
      </c>
      <c r="V240" s="26" t="str">
        <f t="shared" si="49"/>
        <v/>
      </c>
      <c r="W240" s="26" t="str">
        <f t="shared" si="50"/>
        <v/>
      </c>
      <c r="X240" s="26" t="str">
        <f t="shared" si="51"/>
        <v/>
      </c>
      <c r="Y240" s="26" t="str">
        <f t="shared" si="52"/>
        <v/>
      </c>
      <c r="Z240" s="26" t="str">
        <f t="shared" si="53"/>
        <v/>
      </c>
      <c r="AA240" s="26" t="str">
        <f t="shared" si="54"/>
        <v/>
      </c>
      <c r="AB240" s="26" t="str">
        <f t="shared" si="55"/>
        <v/>
      </c>
      <c r="AC240" s="5"/>
      <c r="AD240" s="5"/>
      <c r="AE240" s="14" t="str">
        <f>IF(OR('別紙1　【集計】'!$O$5="",$G240=""),"",IF($G240&lt;=基準値!M$2=TRUE,"○","×"))</f>
        <v/>
      </c>
      <c r="AF240" s="14" t="str">
        <f>IF(OR('別紙1　【集計】'!$O$5="",$H240=""),"",IF($H240&lt;=基準値!N$2=TRUE,"○","×"))</f>
        <v/>
      </c>
    </row>
    <row r="241" spans="2:32" ht="16.5" customHeight="1">
      <c r="B241" s="47">
        <v>233</v>
      </c>
      <c r="C241" s="39"/>
      <c r="D241" s="38"/>
      <c r="E241" s="38"/>
      <c r="F241" s="40"/>
      <c r="G241" s="41"/>
      <c r="H241" s="42"/>
      <c r="I241" s="43" t="str">
        <f t="shared" si="42"/>
        <v/>
      </c>
      <c r="J241" s="44"/>
      <c r="K241" s="45"/>
      <c r="L241" s="44"/>
      <c r="M241" s="45"/>
      <c r="N241" s="46" t="str">
        <f t="shared" si="43"/>
        <v/>
      </c>
      <c r="O241" s="84"/>
      <c r="P241" s="83" t="str">
        <f>IF($N241="","",IF(AND(SMALL($Q$9:$Q$508,ROUNDUP('別紙1　【集計】'!$E$5/2,0))=MAX($Q$9:$Q$508),ISNUMBER($N241),$Q241=MAX($Q$9:$Q$508)),"代表&amp;最大",IF($Q241=SMALL($Q$9:$Q$508,ROUNDUP('別紙1　【集計】'!$E$5/2,0)),"代表",IF($Q241=MAX($Q$9:$Q$508),"最大",""))))</f>
        <v/>
      </c>
      <c r="Q241" s="25" t="str">
        <f t="shared" si="44"/>
        <v/>
      </c>
      <c r="R241" s="26" t="str">
        <f t="shared" si="45"/>
        <v/>
      </c>
      <c r="S241" s="26" t="str">
        <f t="shared" si="46"/>
        <v/>
      </c>
      <c r="T241" s="26" t="str">
        <f t="shared" si="47"/>
        <v/>
      </c>
      <c r="U241" s="26" t="str">
        <f t="shared" si="48"/>
        <v/>
      </c>
      <c r="V241" s="26" t="str">
        <f t="shared" si="49"/>
        <v/>
      </c>
      <c r="W241" s="26" t="str">
        <f t="shared" si="50"/>
        <v/>
      </c>
      <c r="X241" s="26" t="str">
        <f t="shared" si="51"/>
        <v/>
      </c>
      <c r="Y241" s="26" t="str">
        <f t="shared" si="52"/>
        <v/>
      </c>
      <c r="Z241" s="26" t="str">
        <f t="shared" si="53"/>
        <v/>
      </c>
      <c r="AA241" s="26" t="str">
        <f t="shared" si="54"/>
        <v/>
      </c>
      <c r="AB241" s="26" t="str">
        <f t="shared" si="55"/>
        <v/>
      </c>
      <c r="AC241" s="5"/>
      <c r="AD241" s="5"/>
      <c r="AE241" s="14" t="str">
        <f>IF(OR('別紙1　【集計】'!$O$5="",$G241=""),"",IF($G241&lt;=基準値!M$2=TRUE,"○","×"))</f>
        <v/>
      </c>
      <c r="AF241" s="14" t="str">
        <f>IF(OR('別紙1　【集計】'!$O$5="",$H241=""),"",IF($H241&lt;=基準値!N$2=TRUE,"○","×"))</f>
        <v/>
      </c>
    </row>
    <row r="242" spans="2:32" ht="16.5" customHeight="1">
      <c r="B242" s="38">
        <v>234</v>
      </c>
      <c r="C242" s="39"/>
      <c r="D242" s="38"/>
      <c r="E242" s="38"/>
      <c r="F242" s="40"/>
      <c r="G242" s="41"/>
      <c r="H242" s="42"/>
      <c r="I242" s="43" t="str">
        <f t="shared" si="42"/>
        <v/>
      </c>
      <c r="J242" s="44"/>
      <c r="K242" s="45"/>
      <c r="L242" s="44"/>
      <c r="M242" s="45"/>
      <c r="N242" s="46" t="str">
        <f t="shared" si="43"/>
        <v/>
      </c>
      <c r="O242" s="84"/>
      <c r="P242" s="83" t="str">
        <f>IF($N242="","",IF(AND(SMALL($Q$9:$Q$508,ROUNDUP('別紙1　【集計】'!$E$5/2,0))=MAX($Q$9:$Q$508),ISNUMBER($N242),$Q242=MAX($Q$9:$Q$508)),"代表&amp;最大",IF($Q242=SMALL($Q$9:$Q$508,ROUNDUP('別紙1　【集計】'!$E$5/2,0)),"代表",IF($Q242=MAX($Q$9:$Q$508),"最大",""))))</f>
        <v/>
      </c>
      <c r="Q242" s="25" t="str">
        <f t="shared" si="44"/>
        <v/>
      </c>
      <c r="R242" s="26" t="str">
        <f t="shared" si="45"/>
        <v/>
      </c>
      <c r="S242" s="26" t="str">
        <f t="shared" si="46"/>
        <v/>
      </c>
      <c r="T242" s="26" t="str">
        <f t="shared" si="47"/>
        <v/>
      </c>
      <c r="U242" s="26" t="str">
        <f t="shared" si="48"/>
        <v/>
      </c>
      <c r="V242" s="26" t="str">
        <f t="shared" si="49"/>
        <v/>
      </c>
      <c r="W242" s="26" t="str">
        <f t="shared" si="50"/>
        <v/>
      </c>
      <c r="X242" s="26" t="str">
        <f t="shared" si="51"/>
        <v/>
      </c>
      <c r="Y242" s="26" t="str">
        <f t="shared" si="52"/>
        <v/>
      </c>
      <c r="Z242" s="26" t="str">
        <f t="shared" si="53"/>
        <v/>
      </c>
      <c r="AA242" s="26" t="str">
        <f t="shared" si="54"/>
        <v/>
      </c>
      <c r="AB242" s="26" t="str">
        <f t="shared" si="55"/>
        <v/>
      </c>
      <c r="AC242" s="5"/>
      <c r="AD242" s="5"/>
      <c r="AE242" s="14" t="str">
        <f>IF(OR('別紙1　【集計】'!$O$5="",$G242=""),"",IF($G242&lt;=基準値!M$2=TRUE,"○","×"))</f>
        <v/>
      </c>
      <c r="AF242" s="14" t="str">
        <f>IF(OR('別紙1　【集計】'!$O$5="",$H242=""),"",IF($H242&lt;=基準値!N$2=TRUE,"○","×"))</f>
        <v/>
      </c>
    </row>
    <row r="243" spans="2:32" ht="16.5" customHeight="1">
      <c r="B243" s="47">
        <v>235</v>
      </c>
      <c r="C243" s="39"/>
      <c r="D243" s="38"/>
      <c r="E243" s="38"/>
      <c r="F243" s="40"/>
      <c r="G243" s="41"/>
      <c r="H243" s="42"/>
      <c r="I243" s="43" t="str">
        <f t="shared" si="42"/>
        <v/>
      </c>
      <c r="J243" s="44"/>
      <c r="K243" s="45"/>
      <c r="L243" s="44"/>
      <c r="M243" s="45"/>
      <c r="N243" s="46" t="str">
        <f t="shared" si="43"/>
        <v/>
      </c>
      <c r="O243" s="84"/>
      <c r="P243" s="83" t="str">
        <f>IF($N243="","",IF(AND(SMALL($Q$9:$Q$508,ROUNDUP('別紙1　【集計】'!$E$5/2,0))=MAX($Q$9:$Q$508),ISNUMBER($N243),$Q243=MAX($Q$9:$Q$508)),"代表&amp;最大",IF($Q243=SMALL($Q$9:$Q$508,ROUNDUP('別紙1　【集計】'!$E$5/2,0)),"代表",IF($Q243=MAX($Q$9:$Q$508),"最大",""))))</f>
        <v/>
      </c>
      <c r="Q243" s="25" t="str">
        <f t="shared" si="44"/>
        <v/>
      </c>
      <c r="R243" s="26" t="str">
        <f t="shared" si="45"/>
        <v/>
      </c>
      <c r="S243" s="26" t="str">
        <f t="shared" si="46"/>
        <v/>
      </c>
      <c r="T243" s="26" t="str">
        <f t="shared" si="47"/>
        <v/>
      </c>
      <c r="U243" s="26" t="str">
        <f t="shared" si="48"/>
        <v/>
      </c>
      <c r="V243" s="26" t="str">
        <f t="shared" si="49"/>
        <v/>
      </c>
      <c r="W243" s="26" t="str">
        <f t="shared" si="50"/>
        <v/>
      </c>
      <c r="X243" s="26" t="str">
        <f t="shared" si="51"/>
        <v/>
      </c>
      <c r="Y243" s="26" t="str">
        <f t="shared" si="52"/>
        <v/>
      </c>
      <c r="Z243" s="26" t="str">
        <f t="shared" si="53"/>
        <v/>
      </c>
      <c r="AA243" s="26" t="str">
        <f t="shared" si="54"/>
        <v/>
      </c>
      <c r="AB243" s="26" t="str">
        <f t="shared" si="55"/>
        <v/>
      </c>
      <c r="AC243" s="5"/>
      <c r="AD243" s="5"/>
      <c r="AE243" s="14" t="str">
        <f>IF(OR('別紙1　【集計】'!$O$5="",$G243=""),"",IF($G243&lt;=基準値!M$2=TRUE,"○","×"))</f>
        <v/>
      </c>
      <c r="AF243" s="14" t="str">
        <f>IF(OR('別紙1　【集計】'!$O$5="",$H243=""),"",IF($H243&lt;=基準値!N$2=TRUE,"○","×"))</f>
        <v/>
      </c>
    </row>
    <row r="244" spans="2:32" ht="16.5" customHeight="1">
      <c r="B244" s="38">
        <v>236</v>
      </c>
      <c r="C244" s="39"/>
      <c r="D244" s="38"/>
      <c r="E244" s="38"/>
      <c r="F244" s="40"/>
      <c r="G244" s="41"/>
      <c r="H244" s="42"/>
      <c r="I244" s="43" t="str">
        <f t="shared" si="42"/>
        <v/>
      </c>
      <c r="J244" s="44"/>
      <c r="K244" s="45"/>
      <c r="L244" s="44"/>
      <c r="M244" s="45"/>
      <c r="N244" s="46" t="str">
        <f t="shared" si="43"/>
        <v/>
      </c>
      <c r="O244" s="84"/>
      <c r="P244" s="83" t="str">
        <f>IF($N244="","",IF(AND(SMALL($Q$9:$Q$508,ROUNDUP('別紙1　【集計】'!$E$5/2,0))=MAX($Q$9:$Q$508),ISNUMBER($N244),$Q244=MAX($Q$9:$Q$508)),"代表&amp;最大",IF($Q244=SMALL($Q$9:$Q$508,ROUNDUP('別紙1　【集計】'!$E$5/2,0)),"代表",IF($Q244=MAX($Q$9:$Q$508),"最大",""))))</f>
        <v/>
      </c>
      <c r="Q244" s="25" t="str">
        <f t="shared" si="44"/>
        <v/>
      </c>
      <c r="R244" s="26" t="str">
        <f t="shared" si="45"/>
        <v/>
      </c>
      <c r="S244" s="26" t="str">
        <f t="shared" si="46"/>
        <v/>
      </c>
      <c r="T244" s="26" t="str">
        <f t="shared" si="47"/>
        <v/>
      </c>
      <c r="U244" s="26" t="str">
        <f t="shared" si="48"/>
        <v/>
      </c>
      <c r="V244" s="26" t="str">
        <f t="shared" si="49"/>
        <v/>
      </c>
      <c r="W244" s="26" t="str">
        <f t="shared" si="50"/>
        <v/>
      </c>
      <c r="X244" s="26" t="str">
        <f t="shared" si="51"/>
        <v/>
      </c>
      <c r="Y244" s="26" t="str">
        <f t="shared" si="52"/>
        <v/>
      </c>
      <c r="Z244" s="26" t="str">
        <f t="shared" si="53"/>
        <v/>
      </c>
      <c r="AA244" s="26" t="str">
        <f t="shared" si="54"/>
        <v/>
      </c>
      <c r="AB244" s="26" t="str">
        <f t="shared" si="55"/>
        <v/>
      </c>
      <c r="AC244" s="5"/>
      <c r="AD244" s="5"/>
      <c r="AE244" s="14" t="str">
        <f>IF(OR('別紙1　【集計】'!$O$5="",$G244=""),"",IF($G244&lt;=基準値!M$2=TRUE,"○","×"))</f>
        <v/>
      </c>
      <c r="AF244" s="14" t="str">
        <f>IF(OR('別紙1　【集計】'!$O$5="",$H244=""),"",IF($H244&lt;=基準値!N$2=TRUE,"○","×"))</f>
        <v/>
      </c>
    </row>
    <row r="245" spans="2:32" ht="16.5" customHeight="1">
      <c r="B245" s="47">
        <v>237</v>
      </c>
      <c r="C245" s="39"/>
      <c r="D245" s="38"/>
      <c r="E245" s="38"/>
      <c r="F245" s="40"/>
      <c r="G245" s="41"/>
      <c r="H245" s="42"/>
      <c r="I245" s="43" t="str">
        <f t="shared" si="42"/>
        <v/>
      </c>
      <c r="J245" s="44"/>
      <c r="K245" s="45"/>
      <c r="L245" s="44"/>
      <c r="M245" s="45"/>
      <c r="N245" s="46" t="str">
        <f t="shared" si="43"/>
        <v/>
      </c>
      <c r="O245" s="84"/>
      <c r="P245" s="83" t="str">
        <f>IF($N245="","",IF(AND(SMALL($Q$9:$Q$508,ROUNDUP('別紙1　【集計】'!$E$5/2,0))=MAX($Q$9:$Q$508),ISNUMBER($N245),$Q245=MAX($Q$9:$Q$508)),"代表&amp;最大",IF($Q245=SMALL($Q$9:$Q$508,ROUNDUP('別紙1　【集計】'!$E$5/2,0)),"代表",IF($Q245=MAX($Q$9:$Q$508),"最大",""))))</f>
        <v/>
      </c>
      <c r="Q245" s="25" t="str">
        <f t="shared" si="44"/>
        <v/>
      </c>
      <c r="R245" s="26" t="str">
        <f t="shared" si="45"/>
        <v/>
      </c>
      <c r="S245" s="26" t="str">
        <f t="shared" si="46"/>
        <v/>
      </c>
      <c r="T245" s="26" t="str">
        <f t="shared" si="47"/>
        <v/>
      </c>
      <c r="U245" s="26" t="str">
        <f t="shared" si="48"/>
        <v/>
      </c>
      <c r="V245" s="26" t="str">
        <f t="shared" si="49"/>
        <v/>
      </c>
      <c r="W245" s="26" t="str">
        <f t="shared" si="50"/>
        <v/>
      </c>
      <c r="X245" s="26" t="str">
        <f t="shared" si="51"/>
        <v/>
      </c>
      <c r="Y245" s="26" t="str">
        <f t="shared" si="52"/>
        <v/>
      </c>
      <c r="Z245" s="26" t="str">
        <f t="shared" si="53"/>
        <v/>
      </c>
      <c r="AA245" s="26" t="str">
        <f t="shared" si="54"/>
        <v/>
      </c>
      <c r="AB245" s="26" t="str">
        <f t="shared" si="55"/>
        <v/>
      </c>
      <c r="AC245" s="5"/>
      <c r="AD245" s="5"/>
      <c r="AE245" s="14" t="str">
        <f>IF(OR('別紙1　【集計】'!$O$5="",$G245=""),"",IF($G245&lt;=基準値!M$2=TRUE,"○","×"))</f>
        <v/>
      </c>
      <c r="AF245" s="14" t="str">
        <f>IF(OR('別紙1　【集計】'!$O$5="",$H245=""),"",IF($H245&lt;=基準値!N$2=TRUE,"○","×"))</f>
        <v/>
      </c>
    </row>
    <row r="246" spans="2:32" ht="16.5" customHeight="1">
      <c r="B246" s="38">
        <v>238</v>
      </c>
      <c r="C246" s="39"/>
      <c r="D246" s="38"/>
      <c r="E246" s="38"/>
      <c r="F246" s="40"/>
      <c r="G246" s="41"/>
      <c r="H246" s="42"/>
      <c r="I246" s="43" t="str">
        <f t="shared" si="42"/>
        <v/>
      </c>
      <c r="J246" s="44"/>
      <c r="K246" s="45"/>
      <c r="L246" s="44"/>
      <c r="M246" s="45"/>
      <c r="N246" s="46" t="str">
        <f t="shared" si="43"/>
        <v/>
      </c>
      <c r="O246" s="84"/>
      <c r="P246" s="83" t="str">
        <f>IF($N246="","",IF(AND(SMALL($Q$9:$Q$508,ROUNDUP('別紙1　【集計】'!$E$5/2,0))=MAX($Q$9:$Q$508),ISNUMBER($N246),$Q246=MAX($Q$9:$Q$508)),"代表&amp;最大",IF($Q246=SMALL($Q$9:$Q$508,ROUNDUP('別紙1　【集計】'!$E$5/2,0)),"代表",IF($Q246=MAX($Q$9:$Q$508),"最大",""))))</f>
        <v/>
      </c>
      <c r="Q246" s="25" t="str">
        <f t="shared" si="44"/>
        <v/>
      </c>
      <c r="R246" s="26" t="str">
        <f t="shared" si="45"/>
        <v/>
      </c>
      <c r="S246" s="26" t="str">
        <f t="shared" si="46"/>
        <v/>
      </c>
      <c r="T246" s="26" t="str">
        <f t="shared" si="47"/>
        <v/>
      </c>
      <c r="U246" s="26" t="str">
        <f t="shared" si="48"/>
        <v/>
      </c>
      <c r="V246" s="26" t="str">
        <f t="shared" si="49"/>
        <v/>
      </c>
      <c r="W246" s="26" t="str">
        <f t="shared" si="50"/>
        <v/>
      </c>
      <c r="X246" s="26" t="str">
        <f t="shared" si="51"/>
        <v/>
      </c>
      <c r="Y246" s="26" t="str">
        <f t="shared" si="52"/>
        <v/>
      </c>
      <c r="Z246" s="26" t="str">
        <f t="shared" si="53"/>
        <v/>
      </c>
      <c r="AA246" s="26" t="str">
        <f t="shared" si="54"/>
        <v/>
      </c>
      <c r="AB246" s="26" t="str">
        <f t="shared" si="55"/>
        <v/>
      </c>
      <c r="AC246" s="5"/>
      <c r="AD246" s="5"/>
      <c r="AE246" s="14" t="str">
        <f>IF(OR('別紙1　【集計】'!$O$5="",$G246=""),"",IF($G246&lt;=基準値!M$2=TRUE,"○","×"))</f>
        <v/>
      </c>
      <c r="AF246" s="14" t="str">
        <f>IF(OR('別紙1　【集計】'!$O$5="",$H246=""),"",IF($H246&lt;=基準値!N$2=TRUE,"○","×"))</f>
        <v/>
      </c>
    </row>
    <row r="247" spans="2:32" ht="16.5" customHeight="1">
      <c r="B247" s="47">
        <v>239</v>
      </c>
      <c r="C247" s="39"/>
      <c r="D247" s="38"/>
      <c r="E247" s="38"/>
      <c r="F247" s="40"/>
      <c r="G247" s="41"/>
      <c r="H247" s="42"/>
      <c r="I247" s="43" t="str">
        <f t="shared" si="42"/>
        <v/>
      </c>
      <c r="J247" s="44"/>
      <c r="K247" s="45"/>
      <c r="L247" s="44"/>
      <c r="M247" s="45"/>
      <c r="N247" s="46" t="str">
        <f t="shared" si="43"/>
        <v/>
      </c>
      <c r="O247" s="84"/>
      <c r="P247" s="83" t="str">
        <f>IF($N247="","",IF(AND(SMALL($Q$9:$Q$508,ROUNDUP('別紙1　【集計】'!$E$5/2,0))=MAX($Q$9:$Q$508),ISNUMBER($N247),$Q247=MAX($Q$9:$Q$508)),"代表&amp;最大",IF($Q247=SMALL($Q$9:$Q$508,ROUNDUP('別紙1　【集計】'!$E$5/2,0)),"代表",IF($Q247=MAX($Q$9:$Q$508),"最大",""))))</f>
        <v/>
      </c>
      <c r="Q247" s="25" t="str">
        <f t="shared" si="44"/>
        <v/>
      </c>
      <c r="R247" s="26" t="str">
        <f t="shared" si="45"/>
        <v/>
      </c>
      <c r="S247" s="26" t="str">
        <f t="shared" si="46"/>
        <v/>
      </c>
      <c r="T247" s="26" t="str">
        <f t="shared" si="47"/>
        <v/>
      </c>
      <c r="U247" s="26" t="str">
        <f t="shared" si="48"/>
        <v/>
      </c>
      <c r="V247" s="26" t="str">
        <f t="shared" si="49"/>
        <v/>
      </c>
      <c r="W247" s="26" t="str">
        <f t="shared" si="50"/>
        <v/>
      </c>
      <c r="X247" s="26" t="str">
        <f t="shared" si="51"/>
        <v/>
      </c>
      <c r="Y247" s="26" t="str">
        <f t="shared" si="52"/>
        <v/>
      </c>
      <c r="Z247" s="26" t="str">
        <f t="shared" si="53"/>
        <v/>
      </c>
      <c r="AA247" s="26" t="str">
        <f t="shared" si="54"/>
        <v/>
      </c>
      <c r="AB247" s="26" t="str">
        <f t="shared" si="55"/>
        <v/>
      </c>
      <c r="AC247" s="5"/>
      <c r="AD247" s="5"/>
      <c r="AE247" s="14" t="str">
        <f>IF(OR('別紙1　【集計】'!$O$5="",$G247=""),"",IF($G247&lt;=基準値!M$2=TRUE,"○","×"))</f>
        <v/>
      </c>
      <c r="AF247" s="14" t="str">
        <f>IF(OR('別紙1　【集計】'!$O$5="",$H247=""),"",IF($H247&lt;=基準値!N$2=TRUE,"○","×"))</f>
        <v/>
      </c>
    </row>
    <row r="248" spans="2:32" ht="16.5" customHeight="1">
      <c r="B248" s="38">
        <v>240</v>
      </c>
      <c r="C248" s="39"/>
      <c r="D248" s="38"/>
      <c r="E248" s="38"/>
      <c r="F248" s="40"/>
      <c r="G248" s="41"/>
      <c r="H248" s="42"/>
      <c r="I248" s="43" t="str">
        <f t="shared" si="42"/>
        <v/>
      </c>
      <c r="J248" s="44"/>
      <c r="K248" s="45"/>
      <c r="L248" s="44"/>
      <c r="M248" s="45"/>
      <c r="N248" s="46" t="str">
        <f t="shared" si="43"/>
        <v/>
      </c>
      <c r="O248" s="84"/>
      <c r="P248" s="83" t="str">
        <f>IF($N248="","",IF(AND(SMALL($Q$9:$Q$508,ROUNDUP('別紙1　【集計】'!$E$5/2,0))=MAX($Q$9:$Q$508),ISNUMBER($N248),$Q248=MAX($Q$9:$Q$508)),"代表&amp;最大",IF($Q248=SMALL($Q$9:$Q$508,ROUNDUP('別紙1　【集計】'!$E$5/2,0)),"代表",IF($Q248=MAX($Q$9:$Q$508),"最大",""))))</f>
        <v/>
      </c>
      <c r="Q248" s="25" t="str">
        <f t="shared" si="44"/>
        <v/>
      </c>
      <c r="R248" s="26" t="str">
        <f t="shared" si="45"/>
        <v/>
      </c>
      <c r="S248" s="26" t="str">
        <f t="shared" si="46"/>
        <v/>
      </c>
      <c r="T248" s="26" t="str">
        <f t="shared" si="47"/>
        <v/>
      </c>
      <c r="U248" s="26" t="str">
        <f t="shared" si="48"/>
        <v/>
      </c>
      <c r="V248" s="26" t="str">
        <f t="shared" si="49"/>
        <v/>
      </c>
      <c r="W248" s="26" t="str">
        <f t="shared" si="50"/>
        <v/>
      </c>
      <c r="X248" s="26" t="str">
        <f t="shared" si="51"/>
        <v/>
      </c>
      <c r="Y248" s="26" t="str">
        <f t="shared" si="52"/>
        <v/>
      </c>
      <c r="Z248" s="26" t="str">
        <f t="shared" si="53"/>
        <v/>
      </c>
      <c r="AA248" s="26" t="str">
        <f t="shared" si="54"/>
        <v/>
      </c>
      <c r="AB248" s="26" t="str">
        <f t="shared" si="55"/>
        <v/>
      </c>
      <c r="AC248" s="5"/>
      <c r="AD248" s="5"/>
      <c r="AE248" s="14" t="str">
        <f>IF(OR('別紙1　【集計】'!$O$5="",$G248=""),"",IF($G248&lt;=基準値!M$2=TRUE,"○","×"))</f>
        <v/>
      </c>
      <c r="AF248" s="14" t="str">
        <f>IF(OR('別紙1　【集計】'!$O$5="",$H248=""),"",IF($H248&lt;=基準値!N$2=TRUE,"○","×"))</f>
        <v/>
      </c>
    </row>
    <row r="249" spans="2:32" ht="16.5" customHeight="1">
      <c r="B249" s="47">
        <v>241</v>
      </c>
      <c r="C249" s="39"/>
      <c r="D249" s="38"/>
      <c r="E249" s="38"/>
      <c r="F249" s="40"/>
      <c r="G249" s="41"/>
      <c r="H249" s="42"/>
      <c r="I249" s="43" t="str">
        <f t="shared" si="42"/>
        <v/>
      </c>
      <c r="J249" s="44"/>
      <c r="K249" s="45"/>
      <c r="L249" s="44"/>
      <c r="M249" s="45"/>
      <c r="N249" s="46" t="str">
        <f t="shared" si="43"/>
        <v/>
      </c>
      <c r="O249" s="84"/>
      <c r="P249" s="83" t="str">
        <f>IF($N249="","",IF(AND(SMALL($Q$9:$Q$508,ROUNDUP('別紙1　【集計】'!$E$5/2,0))=MAX($Q$9:$Q$508),ISNUMBER($N249),$Q249=MAX($Q$9:$Q$508)),"代表&amp;最大",IF($Q249=SMALL($Q$9:$Q$508,ROUNDUP('別紙1　【集計】'!$E$5/2,0)),"代表",IF($Q249=MAX($Q$9:$Q$508),"最大",""))))</f>
        <v/>
      </c>
      <c r="Q249" s="25" t="str">
        <f t="shared" si="44"/>
        <v/>
      </c>
      <c r="R249" s="26" t="str">
        <f t="shared" si="45"/>
        <v/>
      </c>
      <c r="S249" s="26" t="str">
        <f t="shared" si="46"/>
        <v/>
      </c>
      <c r="T249" s="26" t="str">
        <f t="shared" si="47"/>
        <v/>
      </c>
      <c r="U249" s="26" t="str">
        <f t="shared" si="48"/>
        <v/>
      </c>
      <c r="V249" s="26" t="str">
        <f t="shared" si="49"/>
        <v/>
      </c>
      <c r="W249" s="26" t="str">
        <f t="shared" si="50"/>
        <v/>
      </c>
      <c r="X249" s="26" t="str">
        <f t="shared" si="51"/>
        <v/>
      </c>
      <c r="Y249" s="26" t="str">
        <f t="shared" si="52"/>
        <v/>
      </c>
      <c r="Z249" s="26" t="str">
        <f t="shared" si="53"/>
        <v/>
      </c>
      <c r="AA249" s="26" t="str">
        <f t="shared" si="54"/>
        <v/>
      </c>
      <c r="AB249" s="26" t="str">
        <f t="shared" si="55"/>
        <v/>
      </c>
      <c r="AC249" s="5"/>
      <c r="AD249" s="5"/>
      <c r="AE249" s="14" t="str">
        <f>IF(OR('別紙1　【集計】'!$O$5="",$G249=""),"",IF($G249&lt;=基準値!M$2=TRUE,"○","×"))</f>
        <v/>
      </c>
      <c r="AF249" s="14" t="str">
        <f>IF(OR('別紙1　【集計】'!$O$5="",$H249=""),"",IF($H249&lt;=基準値!N$2=TRUE,"○","×"))</f>
        <v/>
      </c>
    </row>
    <row r="250" spans="2:32" ht="16.5" customHeight="1">
      <c r="B250" s="38">
        <v>242</v>
      </c>
      <c r="C250" s="39"/>
      <c r="D250" s="38"/>
      <c r="E250" s="38"/>
      <c r="F250" s="40"/>
      <c r="G250" s="41"/>
      <c r="H250" s="42"/>
      <c r="I250" s="43" t="str">
        <f t="shared" si="42"/>
        <v/>
      </c>
      <c r="J250" s="44"/>
      <c r="K250" s="45"/>
      <c r="L250" s="44"/>
      <c r="M250" s="45"/>
      <c r="N250" s="46" t="str">
        <f t="shared" si="43"/>
        <v/>
      </c>
      <c r="O250" s="84"/>
      <c r="P250" s="83" t="str">
        <f>IF($N250="","",IF(AND(SMALL($Q$9:$Q$508,ROUNDUP('別紙1　【集計】'!$E$5/2,0))=MAX($Q$9:$Q$508),ISNUMBER($N250),$Q250=MAX($Q$9:$Q$508)),"代表&amp;最大",IF($Q250=SMALL($Q$9:$Q$508,ROUNDUP('別紙1　【集計】'!$E$5/2,0)),"代表",IF($Q250=MAX($Q$9:$Q$508),"最大",""))))</f>
        <v/>
      </c>
      <c r="Q250" s="25" t="str">
        <f t="shared" si="44"/>
        <v/>
      </c>
      <c r="R250" s="26" t="str">
        <f t="shared" si="45"/>
        <v/>
      </c>
      <c r="S250" s="26" t="str">
        <f t="shared" si="46"/>
        <v/>
      </c>
      <c r="T250" s="26" t="str">
        <f t="shared" si="47"/>
        <v/>
      </c>
      <c r="U250" s="26" t="str">
        <f t="shared" si="48"/>
        <v/>
      </c>
      <c r="V250" s="26" t="str">
        <f t="shared" si="49"/>
        <v/>
      </c>
      <c r="W250" s="26" t="str">
        <f t="shared" si="50"/>
        <v/>
      </c>
      <c r="X250" s="26" t="str">
        <f t="shared" si="51"/>
        <v/>
      </c>
      <c r="Y250" s="26" t="str">
        <f t="shared" si="52"/>
        <v/>
      </c>
      <c r="Z250" s="26" t="str">
        <f t="shared" si="53"/>
        <v/>
      </c>
      <c r="AA250" s="26" t="str">
        <f t="shared" si="54"/>
        <v/>
      </c>
      <c r="AB250" s="26" t="str">
        <f t="shared" si="55"/>
        <v/>
      </c>
      <c r="AC250" s="5"/>
      <c r="AD250" s="5"/>
      <c r="AE250" s="14" t="str">
        <f>IF(OR('別紙1　【集計】'!$O$5="",$G250=""),"",IF($G250&lt;=基準値!M$2=TRUE,"○","×"))</f>
        <v/>
      </c>
      <c r="AF250" s="14" t="str">
        <f>IF(OR('別紙1　【集計】'!$O$5="",$H250=""),"",IF($H250&lt;=基準値!N$2=TRUE,"○","×"))</f>
        <v/>
      </c>
    </row>
    <row r="251" spans="2:32" ht="16.5" customHeight="1">
      <c r="B251" s="47">
        <v>243</v>
      </c>
      <c r="C251" s="39"/>
      <c r="D251" s="38"/>
      <c r="E251" s="38"/>
      <c r="F251" s="40"/>
      <c r="G251" s="41"/>
      <c r="H251" s="42"/>
      <c r="I251" s="43" t="str">
        <f t="shared" si="42"/>
        <v/>
      </c>
      <c r="J251" s="44"/>
      <c r="K251" s="45"/>
      <c r="L251" s="44"/>
      <c r="M251" s="45"/>
      <c r="N251" s="46" t="str">
        <f t="shared" si="43"/>
        <v/>
      </c>
      <c r="O251" s="84"/>
      <c r="P251" s="83" t="str">
        <f>IF($N251="","",IF(AND(SMALL($Q$9:$Q$508,ROUNDUP('別紙1　【集計】'!$E$5/2,0))=MAX($Q$9:$Q$508),ISNUMBER($N251),$Q251=MAX($Q$9:$Q$508)),"代表&amp;最大",IF($Q251=SMALL($Q$9:$Q$508,ROUNDUP('別紙1　【集計】'!$E$5/2,0)),"代表",IF($Q251=MAX($Q$9:$Q$508),"最大",""))))</f>
        <v/>
      </c>
      <c r="Q251" s="25" t="str">
        <f t="shared" si="44"/>
        <v/>
      </c>
      <c r="R251" s="26" t="str">
        <f t="shared" si="45"/>
        <v/>
      </c>
      <c r="S251" s="26" t="str">
        <f t="shared" si="46"/>
        <v/>
      </c>
      <c r="T251" s="26" t="str">
        <f t="shared" si="47"/>
        <v/>
      </c>
      <c r="U251" s="26" t="str">
        <f t="shared" si="48"/>
        <v/>
      </c>
      <c r="V251" s="26" t="str">
        <f t="shared" si="49"/>
        <v/>
      </c>
      <c r="W251" s="26" t="str">
        <f t="shared" si="50"/>
        <v/>
      </c>
      <c r="X251" s="26" t="str">
        <f t="shared" si="51"/>
        <v/>
      </c>
      <c r="Y251" s="26" t="str">
        <f t="shared" si="52"/>
        <v/>
      </c>
      <c r="Z251" s="26" t="str">
        <f t="shared" si="53"/>
        <v/>
      </c>
      <c r="AA251" s="26" t="str">
        <f t="shared" si="54"/>
        <v/>
      </c>
      <c r="AB251" s="26" t="str">
        <f t="shared" si="55"/>
        <v/>
      </c>
      <c r="AC251" s="5"/>
      <c r="AD251" s="5"/>
      <c r="AE251" s="14" t="str">
        <f>IF(OR('別紙1　【集計】'!$O$5="",$G251=""),"",IF($G251&lt;=基準値!M$2=TRUE,"○","×"))</f>
        <v/>
      </c>
      <c r="AF251" s="14" t="str">
        <f>IF(OR('別紙1　【集計】'!$O$5="",$H251=""),"",IF($H251&lt;=基準値!N$2=TRUE,"○","×"))</f>
        <v/>
      </c>
    </row>
    <row r="252" spans="2:32" ht="16.5" customHeight="1">
      <c r="B252" s="38">
        <v>244</v>
      </c>
      <c r="C252" s="39"/>
      <c r="D252" s="38"/>
      <c r="E252" s="38"/>
      <c r="F252" s="40"/>
      <c r="G252" s="41"/>
      <c r="H252" s="42"/>
      <c r="I252" s="43" t="str">
        <f t="shared" si="42"/>
        <v/>
      </c>
      <c r="J252" s="44"/>
      <c r="K252" s="45"/>
      <c r="L252" s="44"/>
      <c r="M252" s="45"/>
      <c r="N252" s="46" t="str">
        <f t="shared" si="43"/>
        <v/>
      </c>
      <c r="O252" s="84"/>
      <c r="P252" s="83" t="str">
        <f>IF($N252="","",IF(AND(SMALL($Q$9:$Q$508,ROUNDUP('別紙1　【集計】'!$E$5/2,0))=MAX($Q$9:$Q$508),ISNUMBER($N252),$Q252=MAX($Q$9:$Q$508)),"代表&amp;最大",IF($Q252=SMALL($Q$9:$Q$508,ROUNDUP('別紙1　【集計】'!$E$5/2,0)),"代表",IF($Q252=MAX($Q$9:$Q$508),"最大",""))))</f>
        <v/>
      </c>
      <c r="Q252" s="25" t="str">
        <f t="shared" si="44"/>
        <v/>
      </c>
      <c r="R252" s="26" t="str">
        <f t="shared" si="45"/>
        <v/>
      </c>
      <c r="S252" s="26" t="str">
        <f t="shared" si="46"/>
        <v/>
      </c>
      <c r="T252" s="26" t="str">
        <f t="shared" si="47"/>
        <v/>
      </c>
      <c r="U252" s="26" t="str">
        <f t="shared" si="48"/>
        <v/>
      </c>
      <c r="V252" s="26" t="str">
        <f t="shared" si="49"/>
        <v/>
      </c>
      <c r="W252" s="26" t="str">
        <f t="shared" si="50"/>
        <v/>
      </c>
      <c r="X252" s="26" t="str">
        <f t="shared" si="51"/>
        <v/>
      </c>
      <c r="Y252" s="26" t="str">
        <f t="shared" si="52"/>
        <v/>
      </c>
      <c r="Z252" s="26" t="str">
        <f t="shared" si="53"/>
        <v/>
      </c>
      <c r="AA252" s="26" t="str">
        <f t="shared" si="54"/>
        <v/>
      </c>
      <c r="AB252" s="26" t="str">
        <f t="shared" si="55"/>
        <v/>
      </c>
      <c r="AC252" s="5"/>
      <c r="AD252" s="5"/>
      <c r="AE252" s="14" t="str">
        <f>IF(OR('別紙1　【集計】'!$O$5="",$G252=""),"",IF($G252&lt;=基準値!M$2=TRUE,"○","×"))</f>
        <v/>
      </c>
      <c r="AF252" s="14" t="str">
        <f>IF(OR('別紙1　【集計】'!$O$5="",$H252=""),"",IF($H252&lt;=基準値!N$2=TRUE,"○","×"))</f>
        <v/>
      </c>
    </row>
    <row r="253" spans="2:32" ht="16.5" customHeight="1">
      <c r="B253" s="47">
        <v>245</v>
      </c>
      <c r="C253" s="39"/>
      <c r="D253" s="38"/>
      <c r="E253" s="38"/>
      <c r="F253" s="40"/>
      <c r="G253" s="41"/>
      <c r="H253" s="42"/>
      <c r="I253" s="43" t="str">
        <f t="shared" si="42"/>
        <v/>
      </c>
      <c r="J253" s="44"/>
      <c r="K253" s="45"/>
      <c r="L253" s="44"/>
      <c r="M253" s="45"/>
      <c r="N253" s="46" t="str">
        <f t="shared" si="43"/>
        <v/>
      </c>
      <c r="O253" s="84"/>
      <c r="P253" s="83" t="str">
        <f>IF($N253="","",IF(AND(SMALL($Q$9:$Q$508,ROUNDUP('別紙1　【集計】'!$E$5/2,0))=MAX($Q$9:$Q$508),ISNUMBER($N253),$Q253=MAX($Q$9:$Q$508)),"代表&amp;最大",IF($Q253=SMALL($Q$9:$Q$508,ROUNDUP('別紙1　【集計】'!$E$5/2,0)),"代表",IF($Q253=MAX($Q$9:$Q$508),"最大",""))))</f>
        <v/>
      </c>
      <c r="Q253" s="25" t="str">
        <f t="shared" si="44"/>
        <v/>
      </c>
      <c r="R253" s="26" t="str">
        <f t="shared" si="45"/>
        <v/>
      </c>
      <c r="S253" s="26" t="str">
        <f t="shared" si="46"/>
        <v/>
      </c>
      <c r="T253" s="26" t="str">
        <f t="shared" si="47"/>
        <v/>
      </c>
      <c r="U253" s="26" t="str">
        <f t="shared" si="48"/>
        <v/>
      </c>
      <c r="V253" s="26" t="str">
        <f t="shared" si="49"/>
        <v/>
      </c>
      <c r="W253" s="26" t="str">
        <f t="shared" si="50"/>
        <v/>
      </c>
      <c r="X253" s="26" t="str">
        <f t="shared" si="51"/>
        <v/>
      </c>
      <c r="Y253" s="26" t="str">
        <f t="shared" si="52"/>
        <v/>
      </c>
      <c r="Z253" s="26" t="str">
        <f t="shared" si="53"/>
        <v/>
      </c>
      <c r="AA253" s="26" t="str">
        <f t="shared" si="54"/>
        <v/>
      </c>
      <c r="AB253" s="26" t="str">
        <f t="shared" si="55"/>
        <v/>
      </c>
      <c r="AC253" s="5"/>
      <c r="AD253" s="5"/>
      <c r="AE253" s="14" t="str">
        <f>IF(OR('別紙1　【集計】'!$O$5="",$G253=""),"",IF($G253&lt;=基準値!M$2=TRUE,"○","×"))</f>
        <v/>
      </c>
      <c r="AF253" s="14" t="str">
        <f>IF(OR('別紙1　【集計】'!$O$5="",$H253=""),"",IF($H253&lt;=基準値!N$2=TRUE,"○","×"))</f>
        <v/>
      </c>
    </row>
    <row r="254" spans="2:32" ht="16.5" customHeight="1">
      <c r="B254" s="38">
        <v>246</v>
      </c>
      <c r="C254" s="39"/>
      <c r="D254" s="38"/>
      <c r="E254" s="38"/>
      <c r="F254" s="40"/>
      <c r="G254" s="41"/>
      <c r="H254" s="42"/>
      <c r="I254" s="43" t="str">
        <f t="shared" si="42"/>
        <v/>
      </c>
      <c r="J254" s="44"/>
      <c r="K254" s="45"/>
      <c r="L254" s="44"/>
      <c r="M254" s="45"/>
      <c r="N254" s="46" t="str">
        <f t="shared" si="43"/>
        <v/>
      </c>
      <c r="O254" s="84"/>
      <c r="P254" s="83" t="str">
        <f>IF($N254="","",IF(AND(SMALL($Q$9:$Q$508,ROUNDUP('別紙1　【集計】'!$E$5/2,0))=MAX($Q$9:$Q$508),ISNUMBER($N254),$Q254=MAX($Q$9:$Q$508)),"代表&amp;最大",IF($Q254=SMALL($Q$9:$Q$508,ROUNDUP('別紙1　【集計】'!$E$5/2,0)),"代表",IF($Q254=MAX($Q$9:$Q$508),"最大",""))))</f>
        <v/>
      </c>
      <c r="Q254" s="25" t="str">
        <f t="shared" si="44"/>
        <v/>
      </c>
      <c r="R254" s="26" t="str">
        <f t="shared" si="45"/>
        <v/>
      </c>
      <c r="S254" s="26" t="str">
        <f t="shared" si="46"/>
        <v/>
      </c>
      <c r="T254" s="26" t="str">
        <f t="shared" si="47"/>
        <v/>
      </c>
      <c r="U254" s="26" t="str">
        <f t="shared" si="48"/>
        <v/>
      </c>
      <c r="V254" s="26" t="str">
        <f t="shared" si="49"/>
        <v/>
      </c>
      <c r="W254" s="26" t="str">
        <f t="shared" si="50"/>
        <v/>
      </c>
      <c r="X254" s="26" t="str">
        <f t="shared" si="51"/>
        <v/>
      </c>
      <c r="Y254" s="26" t="str">
        <f t="shared" si="52"/>
        <v/>
      </c>
      <c r="Z254" s="26" t="str">
        <f t="shared" si="53"/>
        <v/>
      </c>
      <c r="AA254" s="26" t="str">
        <f t="shared" si="54"/>
        <v/>
      </c>
      <c r="AB254" s="26" t="str">
        <f t="shared" si="55"/>
        <v/>
      </c>
      <c r="AC254" s="5"/>
      <c r="AD254" s="5"/>
      <c r="AE254" s="14" t="str">
        <f>IF(OR('別紙1　【集計】'!$O$5="",$G254=""),"",IF($G254&lt;=基準値!M$2=TRUE,"○","×"))</f>
        <v/>
      </c>
      <c r="AF254" s="14" t="str">
        <f>IF(OR('別紙1　【集計】'!$O$5="",$H254=""),"",IF($H254&lt;=基準値!N$2=TRUE,"○","×"))</f>
        <v/>
      </c>
    </row>
    <row r="255" spans="2:32" ht="16.5" customHeight="1">
      <c r="B255" s="47">
        <v>247</v>
      </c>
      <c r="C255" s="39"/>
      <c r="D255" s="38"/>
      <c r="E255" s="38"/>
      <c r="F255" s="40"/>
      <c r="G255" s="41"/>
      <c r="H255" s="42"/>
      <c r="I255" s="43" t="str">
        <f t="shared" si="42"/>
        <v/>
      </c>
      <c r="J255" s="44"/>
      <c r="K255" s="45"/>
      <c r="L255" s="44"/>
      <c r="M255" s="45"/>
      <c r="N255" s="46" t="str">
        <f t="shared" si="43"/>
        <v/>
      </c>
      <c r="O255" s="84"/>
      <c r="P255" s="83" t="str">
        <f>IF($N255="","",IF(AND(SMALL($Q$9:$Q$508,ROUNDUP('別紙1　【集計】'!$E$5/2,0))=MAX($Q$9:$Q$508),ISNUMBER($N255),$Q255=MAX($Q$9:$Q$508)),"代表&amp;最大",IF($Q255=SMALL($Q$9:$Q$508,ROUNDUP('別紙1　【集計】'!$E$5/2,0)),"代表",IF($Q255=MAX($Q$9:$Q$508),"最大",""))))</f>
        <v/>
      </c>
      <c r="Q255" s="25" t="str">
        <f t="shared" si="44"/>
        <v/>
      </c>
      <c r="R255" s="26" t="str">
        <f t="shared" si="45"/>
        <v/>
      </c>
      <c r="S255" s="26" t="str">
        <f t="shared" si="46"/>
        <v/>
      </c>
      <c r="T255" s="26" t="str">
        <f t="shared" si="47"/>
        <v/>
      </c>
      <c r="U255" s="26" t="str">
        <f t="shared" si="48"/>
        <v/>
      </c>
      <c r="V255" s="26" t="str">
        <f t="shared" si="49"/>
        <v/>
      </c>
      <c r="W255" s="26" t="str">
        <f t="shared" si="50"/>
        <v/>
      </c>
      <c r="X255" s="26" t="str">
        <f t="shared" si="51"/>
        <v/>
      </c>
      <c r="Y255" s="26" t="str">
        <f t="shared" si="52"/>
        <v/>
      </c>
      <c r="Z255" s="26" t="str">
        <f t="shared" si="53"/>
        <v/>
      </c>
      <c r="AA255" s="26" t="str">
        <f t="shared" si="54"/>
        <v/>
      </c>
      <c r="AB255" s="26" t="str">
        <f t="shared" si="55"/>
        <v/>
      </c>
      <c r="AC255" s="5"/>
      <c r="AD255" s="5"/>
      <c r="AE255" s="14" t="str">
        <f>IF(OR('別紙1　【集計】'!$O$5="",$G255=""),"",IF($G255&lt;=基準値!M$2=TRUE,"○","×"))</f>
        <v/>
      </c>
      <c r="AF255" s="14" t="str">
        <f>IF(OR('別紙1　【集計】'!$O$5="",$H255=""),"",IF($H255&lt;=基準値!N$2=TRUE,"○","×"))</f>
        <v/>
      </c>
    </row>
    <row r="256" spans="2:32" ht="16.5" customHeight="1">
      <c r="B256" s="38">
        <v>248</v>
      </c>
      <c r="C256" s="39"/>
      <c r="D256" s="38"/>
      <c r="E256" s="38"/>
      <c r="F256" s="40"/>
      <c r="G256" s="41"/>
      <c r="H256" s="42"/>
      <c r="I256" s="43" t="str">
        <f t="shared" si="42"/>
        <v/>
      </c>
      <c r="J256" s="44"/>
      <c r="K256" s="45"/>
      <c r="L256" s="44"/>
      <c r="M256" s="45"/>
      <c r="N256" s="46" t="str">
        <f t="shared" si="43"/>
        <v/>
      </c>
      <c r="O256" s="84"/>
      <c r="P256" s="83" t="str">
        <f>IF($N256="","",IF(AND(SMALL($Q$9:$Q$508,ROUNDUP('別紙1　【集計】'!$E$5/2,0))=MAX($Q$9:$Q$508),ISNUMBER($N256),$Q256=MAX($Q$9:$Q$508)),"代表&amp;最大",IF($Q256=SMALL($Q$9:$Q$508,ROUNDUP('別紙1　【集計】'!$E$5/2,0)),"代表",IF($Q256=MAX($Q$9:$Q$508),"最大",""))))</f>
        <v/>
      </c>
      <c r="Q256" s="25" t="str">
        <f t="shared" si="44"/>
        <v/>
      </c>
      <c r="R256" s="26" t="str">
        <f t="shared" si="45"/>
        <v/>
      </c>
      <c r="S256" s="26" t="str">
        <f t="shared" si="46"/>
        <v/>
      </c>
      <c r="T256" s="26" t="str">
        <f t="shared" si="47"/>
        <v/>
      </c>
      <c r="U256" s="26" t="str">
        <f t="shared" si="48"/>
        <v/>
      </c>
      <c r="V256" s="26" t="str">
        <f t="shared" si="49"/>
        <v/>
      </c>
      <c r="W256" s="26" t="str">
        <f t="shared" si="50"/>
        <v/>
      </c>
      <c r="X256" s="26" t="str">
        <f t="shared" si="51"/>
        <v/>
      </c>
      <c r="Y256" s="26" t="str">
        <f t="shared" si="52"/>
        <v/>
      </c>
      <c r="Z256" s="26" t="str">
        <f t="shared" si="53"/>
        <v/>
      </c>
      <c r="AA256" s="26" t="str">
        <f t="shared" si="54"/>
        <v/>
      </c>
      <c r="AB256" s="26" t="str">
        <f t="shared" si="55"/>
        <v/>
      </c>
      <c r="AC256" s="5"/>
      <c r="AD256" s="5"/>
      <c r="AE256" s="14" t="str">
        <f>IF(OR('別紙1　【集計】'!$O$5="",$G256=""),"",IF($G256&lt;=基準値!M$2=TRUE,"○","×"))</f>
        <v/>
      </c>
      <c r="AF256" s="14" t="str">
        <f>IF(OR('別紙1　【集計】'!$O$5="",$H256=""),"",IF($H256&lt;=基準値!N$2=TRUE,"○","×"))</f>
        <v/>
      </c>
    </row>
    <row r="257" spans="2:32" ht="16.5" customHeight="1">
      <c r="B257" s="47">
        <v>249</v>
      </c>
      <c r="C257" s="39"/>
      <c r="D257" s="38"/>
      <c r="E257" s="38"/>
      <c r="F257" s="40"/>
      <c r="G257" s="41"/>
      <c r="H257" s="42"/>
      <c r="I257" s="43" t="str">
        <f t="shared" si="42"/>
        <v/>
      </c>
      <c r="J257" s="44"/>
      <c r="K257" s="45"/>
      <c r="L257" s="44"/>
      <c r="M257" s="45"/>
      <c r="N257" s="46" t="str">
        <f t="shared" si="43"/>
        <v/>
      </c>
      <c r="O257" s="84"/>
      <c r="P257" s="83" t="str">
        <f>IF($N257="","",IF(AND(SMALL($Q$9:$Q$508,ROUNDUP('別紙1　【集計】'!$E$5/2,0))=MAX($Q$9:$Q$508),ISNUMBER($N257),$Q257=MAX($Q$9:$Q$508)),"代表&amp;最大",IF($Q257=SMALL($Q$9:$Q$508,ROUNDUP('別紙1　【集計】'!$E$5/2,0)),"代表",IF($Q257=MAX($Q$9:$Q$508),"最大",""))))</f>
        <v/>
      </c>
      <c r="Q257" s="25" t="str">
        <f t="shared" si="44"/>
        <v/>
      </c>
      <c r="R257" s="26" t="str">
        <f t="shared" si="45"/>
        <v/>
      </c>
      <c r="S257" s="26" t="str">
        <f t="shared" si="46"/>
        <v/>
      </c>
      <c r="T257" s="26" t="str">
        <f t="shared" si="47"/>
        <v/>
      </c>
      <c r="U257" s="26" t="str">
        <f t="shared" si="48"/>
        <v/>
      </c>
      <c r="V257" s="26" t="str">
        <f t="shared" si="49"/>
        <v/>
      </c>
      <c r="W257" s="26" t="str">
        <f t="shared" si="50"/>
        <v/>
      </c>
      <c r="X257" s="26" t="str">
        <f t="shared" si="51"/>
        <v/>
      </c>
      <c r="Y257" s="26" t="str">
        <f t="shared" si="52"/>
        <v/>
      </c>
      <c r="Z257" s="26" t="str">
        <f t="shared" si="53"/>
        <v/>
      </c>
      <c r="AA257" s="26" t="str">
        <f t="shared" si="54"/>
        <v/>
      </c>
      <c r="AB257" s="26" t="str">
        <f t="shared" si="55"/>
        <v/>
      </c>
      <c r="AC257" s="5"/>
      <c r="AD257" s="5"/>
      <c r="AE257" s="14" t="str">
        <f>IF(OR('別紙1　【集計】'!$O$5="",$G257=""),"",IF($G257&lt;=基準値!M$2=TRUE,"○","×"))</f>
        <v/>
      </c>
      <c r="AF257" s="14" t="str">
        <f>IF(OR('別紙1　【集計】'!$O$5="",$H257=""),"",IF($H257&lt;=基準値!N$2=TRUE,"○","×"))</f>
        <v/>
      </c>
    </row>
    <row r="258" spans="2:32" ht="16.5" customHeight="1">
      <c r="B258" s="38">
        <v>250</v>
      </c>
      <c r="C258" s="39"/>
      <c r="D258" s="38"/>
      <c r="E258" s="38"/>
      <c r="F258" s="40"/>
      <c r="G258" s="41"/>
      <c r="H258" s="42"/>
      <c r="I258" s="43" t="str">
        <f t="shared" si="42"/>
        <v/>
      </c>
      <c r="J258" s="44"/>
      <c r="K258" s="45"/>
      <c r="L258" s="44"/>
      <c r="M258" s="45"/>
      <c r="N258" s="46" t="str">
        <f t="shared" si="43"/>
        <v/>
      </c>
      <c r="O258" s="84"/>
      <c r="P258" s="83" t="str">
        <f>IF($N258="","",IF(AND(SMALL($Q$9:$Q$508,ROUNDUP('別紙1　【集計】'!$E$5/2,0))=MAX($Q$9:$Q$508),ISNUMBER($N258),$Q258=MAX($Q$9:$Q$508)),"代表&amp;最大",IF($Q258=SMALL($Q$9:$Q$508,ROUNDUP('別紙1　【集計】'!$E$5/2,0)),"代表",IF($Q258=MAX($Q$9:$Q$508),"最大",""))))</f>
        <v/>
      </c>
      <c r="Q258" s="25" t="str">
        <f t="shared" si="44"/>
        <v/>
      </c>
      <c r="R258" s="26" t="str">
        <f t="shared" si="45"/>
        <v/>
      </c>
      <c r="S258" s="26" t="str">
        <f t="shared" si="46"/>
        <v/>
      </c>
      <c r="T258" s="26" t="str">
        <f t="shared" si="47"/>
        <v/>
      </c>
      <c r="U258" s="26" t="str">
        <f t="shared" si="48"/>
        <v/>
      </c>
      <c r="V258" s="26" t="str">
        <f t="shared" si="49"/>
        <v/>
      </c>
      <c r="W258" s="26" t="str">
        <f t="shared" si="50"/>
        <v/>
      </c>
      <c r="X258" s="26" t="str">
        <f t="shared" si="51"/>
        <v/>
      </c>
      <c r="Y258" s="26" t="str">
        <f t="shared" si="52"/>
        <v/>
      </c>
      <c r="Z258" s="26" t="str">
        <f t="shared" si="53"/>
        <v/>
      </c>
      <c r="AA258" s="26" t="str">
        <f t="shared" si="54"/>
        <v/>
      </c>
      <c r="AB258" s="26" t="str">
        <f t="shared" si="55"/>
        <v/>
      </c>
      <c r="AC258" s="5"/>
      <c r="AD258" s="5"/>
      <c r="AE258" s="14" t="str">
        <f>IF(OR('別紙1　【集計】'!$O$5="",$G258=""),"",IF($G258&lt;=基準値!M$2=TRUE,"○","×"))</f>
        <v/>
      </c>
      <c r="AF258" s="14" t="str">
        <f>IF(OR('別紙1　【集計】'!$O$5="",$H258=""),"",IF($H258&lt;=基準値!N$2=TRUE,"○","×"))</f>
        <v/>
      </c>
    </row>
    <row r="259" spans="2:32" ht="16.5" customHeight="1">
      <c r="B259" s="47">
        <v>251</v>
      </c>
      <c r="C259" s="39"/>
      <c r="D259" s="38"/>
      <c r="E259" s="38"/>
      <c r="F259" s="40"/>
      <c r="G259" s="41"/>
      <c r="H259" s="42"/>
      <c r="I259" s="43" t="str">
        <f t="shared" si="42"/>
        <v/>
      </c>
      <c r="J259" s="44"/>
      <c r="K259" s="45"/>
      <c r="L259" s="44"/>
      <c r="M259" s="45"/>
      <c r="N259" s="46" t="str">
        <f t="shared" si="43"/>
        <v/>
      </c>
      <c r="O259" s="84"/>
      <c r="P259" s="83" t="str">
        <f>IF($N259="","",IF(AND(SMALL($Q$9:$Q$508,ROUNDUP('別紙1　【集計】'!$E$5/2,0))=MAX($Q$9:$Q$508),ISNUMBER($N259),$Q259=MAX($Q$9:$Q$508)),"代表&amp;最大",IF($Q259=SMALL($Q$9:$Q$508,ROUNDUP('別紙1　【集計】'!$E$5/2,0)),"代表",IF($Q259=MAX($Q$9:$Q$508),"最大",""))))</f>
        <v/>
      </c>
      <c r="Q259" s="25" t="str">
        <f t="shared" si="44"/>
        <v/>
      </c>
      <c r="R259" s="26" t="str">
        <f t="shared" si="45"/>
        <v/>
      </c>
      <c r="S259" s="26" t="str">
        <f t="shared" si="46"/>
        <v/>
      </c>
      <c r="T259" s="26" t="str">
        <f t="shared" si="47"/>
        <v/>
      </c>
      <c r="U259" s="26" t="str">
        <f t="shared" si="48"/>
        <v/>
      </c>
      <c r="V259" s="26" t="str">
        <f t="shared" si="49"/>
        <v/>
      </c>
      <c r="W259" s="26" t="str">
        <f t="shared" si="50"/>
        <v/>
      </c>
      <c r="X259" s="26" t="str">
        <f t="shared" si="51"/>
        <v/>
      </c>
      <c r="Y259" s="26" t="str">
        <f t="shared" si="52"/>
        <v/>
      </c>
      <c r="Z259" s="26" t="str">
        <f t="shared" si="53"/>
        <v/>
      </c>
      <c r="AA259" s="26" t="str">
        <f t="shared" si="54"/>
        <v/>
      </c>
      <c r="AB259" s="26" t="str">
        <f t="shared" si="55"/>
        <v/>
      </c>
      <c r="AC259" s="5"/>
      <c r="AD259" s="5"/>
      <c r="AE259" s="14" t="str">
        <f>IF(OR('別紙1　【集計】'!$O$5="",$G259=""),"",IF($G259&lt;=基準値!M$2=TRUE,"○","×"))</f>
        <v/>
      </c>
      <c r="AF259" s="14" t="str">
        <f>IF(OR('別紙1　【集計】'!$O$5="",$H259=""),"",IF($H259&lt;=基準値!N$2=TRUE,"○","×"))</f>
        <v/>
      </c>
    </row>
    <row r="260" spans="2:32" ht="16.5" customHeight="1">
      <c r="B260" s="38">
        <v>252</v>
      </c>
      <c r="C260" s="39"/>
      <c r="D260" s="38"/>
      <c r="E260" s="38"/>
      <c r="F260" s="40"/>
      <c r="G260" s="41"/>
      <c r="H260" s="42"/>
      <c r="I260" s="43" t="str">
        <f t="shared" si="42"/>
        <v/>
      </c>
      <c r="J260" s="44"/>
      <c r="K260" s="45"/>
      <c r="L260" s="44"/>
      <c r="M260" s="45"/>
      <c r="N260" s="46" t="str">
        <f t="shared" si="43"/>
        <v/>
      </c>
      <c r="O260" s="84"/>
      <c r="P260" s="83" t="str">
        <f>IF($N260="","",IF(AND(SMALL($Q$9:$Q$508,ROUNDUP('別紙1　【集計】'!$E$5/2,0))=MAX($Q$9:$Q$508),ISNUMBER($N260),$Q260=MAX($Q$9:$Q$508)),"代表&amp;最大",IF($Q260=SMALL($Q$9:$Q$508,ROUNDUP('別紙1　【集計】'!$E$5/2,0)),"代表",IF($Q260=MAX($Q$9:$Q$508),"最大",""))))</f>
        <v/>
      </c>
      <c r="Q260" s="25" t="str">
        <f t="shared" si="44"/>
        <v/>
      </c>
      <c r="R260" s="26" t="str">
        <f t="shared" si="45"/>
        <v/>
      </c>
      <c r="S260" s="26" t="str">
        <f t="shared" si="46"/>
        <v/>
      </c>
      <c r="T260" s="26" t="str">
        <f t="shared" si="47"/>
        <v/>
      </c>
      <c r="U260" s="26" t="str">
        <f t="shared" si="48"/>
        <v/>
      </c>
      <c r="V260" s="26" t="str">
        <f t="shared" si="49"/>
        <v/>
      </c>
      <c r="W260" s="26" t="str">
        <f t="shared" si="50"/>
        <v/>
      </c>
      <c r="X260" s="26" t="str">
        <f t="shared" si="51"/>
        <v/>
      </c>
      <c r="Y260" s="26" t="str">
        <f t="shared" si="52"/>
        <v/>
      </c>
      <c r="Z260" s="26" t="str">
        <f t="shared" si="53"/>
        <v/>
      </c>
      <c r="AA260" s="26" t="str">
        <f t="shared" si="54"/>
        <v/>
      </c>
      <c r="AB260" s="26" t="str">
        <f t="shared" si="55"/>
        <v/>
      </c>
      <c r="AC260" s="5"/>
      <c r="AD260" s="5"/>
      <c r="AE260" s="14" t="str">
        <f>IF(OR('別紙1　【集計】'!$O$5="",$G260=""),"",IF($G260&lt;=基準値!M$2=TRUE,"○","×"))</f>
        <v/>
      </c>
      <c r="AF260" s="14" t="str">
        <f>IF(OR('別紙1　【集計】'!$O$5="",$H260=""),"",IF($H260&lt;=基準値!N$2=TRUE,"○","×"))</f>
        <v/>
      </c>
    </row>
    <row r="261" spans="2:32" ht="16.5" customHeight="1">
      <c r="B261" s="47">
        <v>253</v>
      </c>
      <c r="C261" s="39"/>
      <c r="D261" s="38"/>
      <c r="E261" s="38"/>
      <c r="F261" s="40"/>
      <c r="G261" s="41"/>
      <c r="H261" s="42"/>
      <c r="I261" s="43" t="str">
        <f t="shared" si="42"/>
        <v/>
      </c>
      <c r="J261" s="44"/>
      <c r="K261" s="45"/>
      <c r="L261" s="44"/>
      <c r="M261" s="45"/>
      <c r="N261" s="46" t="str">
        <f t="shared" si="43"/>
        <v/>
      </c>
      <c r="O261" s="84"/>
      <c r="P261" s="83" t="str">
        <f>IF($N261="","",IF(AND(SMALL($Q$9:$Q$508,ROUNDUP('別紙1　【集計】'!$E$5/2,0))=MAX($Q$9:$Q$508),ISNUMBER($N261),$Q261=MAX($Q$9:$Q$508)),"代表&amp;最大",IF($Q261=SMALL($Q$9:$Q$508,ROUNDUP('別紙1　【集計】'!$E$5/2,0)),"代表",IF($Q261=MAX($Q$9:$Q$508),"最大",""))))</f>
        <v/>
      </c>
      <c r="Q261" s="25" t="str">
        <f t="shared" si="44"/>
        <v/>
      </c>
      <c r="R261" s="26" t="str">
        <f t="shared" si="45"/>
        <v/>
      </c>
      <c r="S261" s="26" t="str">
        <f t="shared" si="46"/>
        <v/>
      </c>
      <c r="T261" s="26" t="str">
        <f t="shared" si="47"/>
        <v/>
      </c>
      <c r="U261" s="26" t="str">
        <f t="shared" si="48"/>
        <v/>
      </c>
      <c r="V261" s="26" t="str">
        <f t="shared" si="49"/>
        <v/>
      </c>
      <c r="W261" s="26" t="str">
        <f t="shared" si="50"/>
        <v/>
      </c>
      <c r="X261" s="26" t="str">
        <f t="shared" si="51"/>
        <v/>
      </c>
      <c r="Y261" s="26" t="str">
        <f t="shared" si="52"/>
        <v/>
      </c>
      <c r="Z261" s="26" t="str">
        <f t="shared" si="53"/>
        <v/>
      </c>
      <c r="AA261" s="26" t="str">
        <f t="shared" si="54"/>
        <v/>
      </c>
      <c r="AB261" s="26" t="str">
        <f t="shared" si="55"/>
        <v/>
      </c>
      <c r="AC261" s="5"/>
      <c r="AD261" s="5"/>
      <c r="AE261" s="14" t="str">
        <f>IF(OR('別紙1　【集計】'!$O$5="",$G261=""),"",IF($G261&lt;=基準値!M$2=TRUE,"○","×"))</f>
        <v/>
      </c>
      <c r="AF261" s="14" t="str">
        <f>IF(OR('別紙1　【集計】'!$O$5="",$H261=""),"",IF($H261&lt;=基準値!N$2=TRUE,"○","×"))</f>
        <v/>
      </c>
    </row>
    <row r="262" spans="2:32" ht="16.5" customHeight="1">
      <c r="B262" s="38">
        <v>254</v>
      </c>
      <c r="C262" s="39"/>
      <c r="D262" s="38"/>
      <c r="E262" s="38"/>
      <c r="F262" s="40"/>
      <c r="G262" s="41"/>
      <c r="H262" s="42"/>
      <c r="I262" s="43" t="str">
        <f t="shared" si="42"/>
        <v/>
      </c>
      <c r="J262" s="44"/>
      <c r="K262" s="45"/>
      <c r="L262" s="44"/>
      <c r="M262" s="45"/>
      <c r="N262" s="46" t="str">
        <f t="shared" si="43"/>
        <v/>
      </c>
      <c r="O262" s="84"/>
      <c r="P262" s="83" t="str">
        <f>IF($N262="","",IF(AND(SMALL($Q$9:$Q$508,ROUNDUP('別紙1　【集計】'!$E$5/2,0))=MAX($Q$9:$Q$508),ISNUMBER($N262),$Q262=MAX($Q$9:$Q$508)),"代表&amp;最大",IF($Q262=SMALL($Q$9:$Q$508,ROUNDUP('別紙1　【集計】'!$E$5/2,0)),"代表",IF($Q262=MAX($Q$9:$Q$508),"最大",""))))</f>
        <v/>
      </c>
      <c r="Q262" s="25" t="str">
        <f t="shared" si="44"/>
        <v/>
      </c>
      <c r="R262" s="26" t="str">
        <f t="shared" si="45"/>
        <v/>
      </c>
      <c r="S262" s="26" t="str">
        <f t="shared" si="46"/>
        <v/>
      </c>
      <c r="T262" s="26" t="str">
        <f t="shared" si="47"/>
        <v/>
      </c>
      <c r="U262" s="26" t="str">
        <f t="shared" si="48"/>
        <v/>
      </c>
      <c r="V262" s="26" t="str">
        <f t="shared" si="49"/>
        <v/>
      </c>
      <c r="W262" s="26" t="str">
        <f t="shared" si="50"/>
        <v/>
      </c>
      <c r="X262" s="26" t="str">
        <f t="shared" si="51"/>
        <v/>
      </c>
      <c r="Y262" s="26" t="str">
        <f t="shared" si="52"/>
        <v/>
      </c>
      <c r="Z262" s="26" t="str">
        <f t="shared" si="53"/>
        <v/>
      </c>
      <c r="AA262" s="26" t="str">
        <f t="shared" si="54"/>
        <v/>
      </c>
      <c r="AB262" s="26" t="str">
        <f t="shared" si="55"/>
        <v/>
      </c>
      <c r="AC262" s="5"/>
      <c r="AD262" s="5"/>
      <c r="AE262" s="14" t="str">
        <f>IF(OR('別紙1　【集計】'!$O$5="",$G262=""),"",IF($G262&lt;=基準値!M$2=TRUE,"○","×"))</f>
        <v/>
      </c>
      <c r="AF262" s="14" t="str">
        <f>IF(OR('別紙1　【集計】'!$O$5="",$H262=""),"",IF($H262&lt;=基準値!N$2=TRUE,"○","×"))</f>
        <v/>
      </c>
    </row>
    <row r="263" spans="2:32" ht="16.5" customHeight="1">
      <c r="B263" s="47">
        <v>255</v>
      </c>
      <c r="C263" s="39"/>
      <c r="D263" s="38"/>
      <c r="E263" s="38"/>
      <c r="F263" s="40"/>
      <c r="G263" s="41"/>
      <c r="H263" s="42"/>
      <c r="I263" s="43" t="str">
        <f t="shared" si="42"/>
        <v/>
      </c>
      <c r="J263" s="44"/>
      <c r="K263" s="45"/>
      <c r="L263" s="44"/>
      <c r="M263" s="45"/>
      <c r="N263" s="46" t="str">
        <f t="shared" si="43"/>
        <v/>
      </c>
      <c r="O263" s="84"/>
      <c r="P263" s="83" t="str">
        <f>IF($N263="","",IF(AND(SMALL($Q$9:$Q$508,ROUNDUP('別紙1　【集計】'!$E$5/2,0))=MAX($Q$9:$Q$508),ISNUMBER($N263),$Q263=MAX($Q$9:$Q$508)),"代表&amp;最大",IF($Q263=SMALL($Q$9:$Q$508,ROUNDUP('別紙1　【集計】'!$E$5/2,0)),"代表",IF($Q263=MAX($Q$9:$Q$508),"最大",""))))</f>
        <v/>
      </c>
      <c r="Q263" s="25" t="str">
        <f t="shared" si="44"/>
        <v/>
      </c>
      <c r="R263" s="26" t="str">
        <f t="shared" si="45"/>
        <v/>
      </c>
      <c r="S263" s="26" t="str">
        <f t="shared" si="46"/>
        <v/>
      </c>
      <c r="T263" s="26" t="str">
        <f t="shared" si="47"/>
        <v/>
      </c>
      <c r="U263" s="26" t="str">
        <f t="shared" si="48"/>
        <v/>
      </c>
      <c r="V263" s="26" t="str">
        <f t="shared" si="49"/>
        <v/>
      </c>
      <c r="W263" s="26" t="str">
        <f t="shared" si="50"/>
        <v/>
      </c>
      <c r="X263" s="26" t="str">
        <f t="shared" si="51"/>
        <v/>
      </c>
      <c r="Y263" s="26" t="str">
        <f t="shared" si="52"/>
        <v/>
      </c>
      <c r="Z263" s="26" t="str">
        <f t="shared" si="53"/>
        <v/>
      </c>
      <c r="AA263" s="26" t="str">
        <f t="shared" si="54"/>
        <v/>
      </c>
      <c r="AB263" s="26" t="str">
        <f t="shared" si="55"/>
        <v/>
      </c>
      <c r="AC263" s="5"/>
      <c r="AD263" s="5"/>
      <c r="AE263" s="14" t="str">
        <f>IF(OR('別紙1　【集計】'!$O$5="",$G263=""),"",IF($G263&lt;=基準値!M$2=TRUE,"○","×"))</f>
        <v/>
      </c>
      <c r="AF263" s="14" t="str">
        <f>IF(OR('別紙1　【集計】'!$O$5="",$H263=""),"",IF($H263&lt;=基準値!N$2=TRUE,"○","×"))</f>
        <v/>
      </c>
    </row>
    <row r="264" spans="2:32" ht="16.5" customHeight="1">
      <c r="B264" s="38">
        <v>256</v>
      </c>
      <c r="C264" s="39"/>
      <c r="D264" s="38"/>
      <c r="E264" s="38"/>
      <c r="F264" s="40"/>
      <c r="G264" s="41"/>
      <c r="H264" s="42"/>
      <c r="I264" s="43" t="str">
        <f t="shared" si="42"/>
        <v/>
      </c>
      <c r="J264" s="44"/>
      <c r="K264" s="45"/>
      <c r="L264" s="44"/>
      <c r="M264" s="45"/>
      <c r="N264" s="46" t="str">
        <f t="shared" si="43"/>
        <v/>
      </c>
      <c r="O264" s="84"/>
      <c r="P264" s="83" t="str">
        <f>IF($N264="","",IF(AND(SMALL($Q$9:$Q$508,ROUNDUP('別紙1　【集計】'!$E$5/2,0))=MAX($Q$9:$Q$508),ISNUMBER($N264),$Q264=MAX($Q$9:$Q$508)),"代表&amp;最大",IF($Q264=SMALL($Q$9:$Q$508,ROUNDUP('別紙1　【集計】'!$E$5/2,0)),"代表",IF($Q264=MAX($Q$9:$Q$508),"最大",""))))</f>
        <v/>
      </c>
      <c r="Q264" s="25" t="str">
        <f t="shared" si="44"/>
        <v/>
      </c>
      <c r="R264" s="26" t="str">
        <f t="shared" si="45"/>
        <v/>
      </c>
      <c r="S264" s="26" t="str">
        <f t="shared" si="46"/>
        <v/>
      </c>
      <c r="T264" s="26" t="str">
        <f t="shared" si="47"/>
        <v/>
      </c>
      <c r="U264" s="26" t="str">
        <f t="shared" si="48"/>
        <v/>
      </c>
      <c r="V264" s="26" t="str">
        <f t="shared" si="49"/>
        <v/>
      </c>
      <c r="W264" s="26" t="str">
        <f t="shared" si="50"/>
        <v/>
      </c>
      <c r="X264" s="26" t="str">
        <f t="shared" si="51"/>
        <v/>
      </c>
      <c r="Y264" s="26" t="str">
        <f t="shared" si="52"/>
        <v/>
      </c>
      <c r="Z264" s="26" t="str">
        <f t="shared" si="53"/>
        <v/>
      </c>
      <c r="AA264" s="26" t="str">
        <f t="shared" si="54"/>
        <v/>
      </c>
      <c r="AB264" s="26" t="str">
        <f t="shared" si="55"/>
        <v/>
      </c>
      <c r="AC264" s="5"/>
      <c r="AD264" s="5"/>
      <c r="AE264" s="14" t="str">
        <f>IF(OR('別紙1　【集計】'!$O$5="",$G264=""),"",IF($G264&lt;=基準値!M$2=TRUE,"○","×"))</f>
        <v/>
      </c>
      <c r="AF264" s="14" t="str">
        <f>IF(OR('別紙1　【集計】'!$O$5="",$H264=""),"",IF($H264&lt;=基準値!N$2=TRUE,"○","×"))</f>
        <v/>
      </c>
    </row>
    <row r="265" spans="2:32" ht="16.5" customHeight="1">
      <c r="B265" s="47">
        <v>257</v>
      </c>
      <c r="C265" s="39"/>
      <c r="D265" s="38"/>
      <c r="E265" s="38"/>
      <c r="F265" s="40"/>
      <c r="G265" s="41"/>
      <c r="H265" s="42"/>
      <c r="I265" s="43" t="str">
        <f t="shared" si="42"/>
        <v/>
      </c>
      <c r="J265" s="44"/>
      <c r="K265" s="45"/>
      <c r="L265" s="44"/>
      <c r="M265" s="45"/>
      <c r="N265" s="46" t="str">
        <f t="shared" si="43"/>
        <v/>
      </c>
      <c r="O265" s="84"/>
      <c r="P265" s="83" t="str">
        <f>IF($N265="","",IF(AND(SMALL($Q$9:$Q$508,ROUNDUP('別紙1　【集計】'!$E$5/2,0))=MAX($Q$9:$Q$508),ISNUMBER($N265),$Q265=MAX($Q$9:$Q$508)),"代表&amp;最大",IF($Q265=SMALL($Q$9:$Q$508,ROUNDUP('別紙1　【集計】'!$E$5/2,0)),"代表",IF($Q265=MAX($Q$9:$Q$508),"最大",""))))</f>
        <v/>
      </c>
      <c r="Q265" s="25" t="str">
        <f t="shared" si="44"/>
        <v/>
      </c>
      <c r="R265" s="26" t="str">
        <f t="shared" si="45"/>
        <v/>
      </c>
      <c r="S265" s="26" t="str">
        <f t="shared" si="46"/>
        <v/>
      </c>
      <c r="T265" s="26" t="str">
        <f t="shared" si="47"/>
        <v/>
      </c>
      <c r="U265" s="26" t="str">
        <f t="shared" si="48"/>
        <v/>
      </c>
      <c r="V265" s="26" t="str">
        <f t="shared" si="49"/>
        <v/>
      </c>
      <c r="W265" s="26" t="str">
        <f t="shared" si="50"/>
        <v/>
      </c>
      <c r="X265" s="26" t="str">
        <f t="shared" si="51"/>
        <v/>
      </c>
      <c r="Y265" s="26" t="str">
        <f t="shared" si="52"/>
        <v/>
      </c>
      <c r="Z265" s="26" t="str">
        <f t="shared" si="53"/>
        <v/>
      </c>
      <c r="AA265" s="26" t="str">
        <f t="shared" si="54"/>
        <v/>
      </c>
      <c r="AB265" s="26" t="str">
        <f t="shared" si="55"/>
        <v/>
      </c>
      <c r="AC265" s="5"/>
      <c r="AD265" s="5"/>
      <c r="AE265" s="14" t="str">
        <f>IF(OR('別紙1　【集計】'!$O$5="",$G265=""),"",IF($G265&lt;=基準値!M$2=TRUE,"○","×"))</f>
        <v/>
      </c>
      <c r="AF265" s="14" t="str">
        <f>IF(OR('別紙1　【集計】'!$O$5="",$H265=""),"",IF($H265&lt;=基準値!N$2=TRUE,"○","×"))</f>
        <v/>
      </c>
    </row>
    <row r="266" spans="2:32" ht="16.5" customHeight="1">
      <c r="B266" s="38">
        <v>258</v>
      </c>
      <c r="C266" s="39"/>
      <c r="D266" s="38"/>
      <c r="E266" s="38"/>
      <c r="F266" s="40"/>
      <c r="G266" s="41"/>
      <c r="H266" s="42"/>
      <c r="I266" s="43" t="str">
        <f t="shared" ref="I266:I329" si="56">IF($H266="","",IF($AE266="","",IF(AND($AE266="○",$AF266="○"),"○","×")))</f>
        <v/>
      </c>
      <c r="J266" s="44"/>
      <c r="K266" s="45"/>
      <c r="L266" s="44"/>
      <c r="M266" s="45"/>
      <c r="N266" s="46" t="str">
        <f t="shared" ref="N266:N329" si="57">IF($M266="","",ROUNDUP($L266/$M266,2))</f>
        <v/>
      </c>
      <c r="O266" s="84"/>
      <c r="P266" s="83" t="str">
        <f>IF($N266="","",IF(AND(SMALL($Q$9:$Q$508,ROUNDUP('別紙1　【集計】'!$E$5/2,0))=MAX($Q$9:$Q$508),ISNUMBER($N266),$Q266=MAX($Q$9:$Q$508)),"代表&amp;最大",IF($Q266=SMALL($Q$9:$Q$508,ROUNDUP('別紙1　【集計】'!$E$5/2,0)),"代表",IF($Q266=MAX($Q$9:$Q$508),"最大",""))))</f>
        <v/>
      </c>
      <c r="Q266" s="25" t="str">
        <f t="shared" ref="Q266:Q329" si="58">IF($M266="","",$L266/$M266)</f>
        <v/>
      </c>
      <c r="R266" s="26" t="str">
        <f t="shared" ref="R266:R329" si="59">IF(OR($P266="代表",$P266="代表&amp;最大"),$G266,"")</f>
        <v/>
      </c>
      <c r="S266" s="26" t="str">
        <f t="shared" ref="S266:S329" si="60">IF($N266="","",IF($R266=SMALL($R$9:$R$508,ROUNDUP(COUNT($R$9:$R$508)/2,0)),"代表",""))</f>
        <v/>
      </c>
      <c r="T266" s="26" t="str">
        <f t="shared" ref="T266:T329" si="61">IF($S266="","",$H266)</f>
        <v/>
      </c>
      <c r="U266" s="26" t="str">
        <f t="shared" ref="U266:U329" si="62">IF($N266="","",IF($T266=SMALL($T$9:$T$508,ROUNDUP(COUNT($T$9:$T$508)/2,0)),"代表",""))</f>
        <v/>
      </c>
      <c r="V266" s="26" t="str">
        <f t="shared" ref="V266:V329" si="63">IF($U266="","",$F266)</f>
        <v/>
      </c>
      <c r="W266" s="26" t="str">
        <f t="shared" ref="W266:W329" si="64">IF(OR($P266="最大",$P266="代表&amp;最大"),$G266,"")</f>
        <v/>
      </c>
      <c r="X266" s="26" t="str">
        <f t="shared" ref="X266:X329" si="65">IF($W266=MAX($W$9:$W$508),"最大","")</f>
        <v/>
      </c>
      <c r="Y266" s="26" t="str">
        <f t="shared" ref="Y266:Y329" si="66">IF($X266="","",$H266)</f>
        <v/>
      </c>
      <c r="Z266" s="26" t="str">
        <f t="shared" ref="Z266:Z329" si="67">IF($Y266=MAX($Y$9:$Y$508),"最大","")</f>
        <v/>
      </c>
      <c r="AA266" s="26" t="str">
        <f t="shared" ref="AA266:AA329" si="68">IF($Z266="","",$F266)</f>
        <v/>
      </c>
      <c r="AB266" s="26" t="str">
        <f t="shared" ref="AB266:AB329" si="69">IF($D266="","",$D266)</f>
        <v/>
      </c>
      <c r="AC266" s="5"/>
      <c r="AD266" s="5"/>
      <c r="AE266" s="14" t="str">
        <f>IF(OR('別紙1　【集計】'!$O$5="",$G266=""),"",IF($G266&lt;=基準値!M$2=TRUE,"○","×"))</f>
        <v/>
      </c>
      <c r="AF266" s="14" t="str">
        <f>IF(OR('別紙1　【集計】'!$O$5="",$H266=""),"",IF($H266&lt;=基準値!N$2=TRUE,"○","×"))</f>
        <v/>
      </c>
    </row>
    <row r="267" spans="2:32" ht="16.5" customHeight="1">
      <c r="B267" s="47">
        <v>259</v>
      </c>
      <c r="C267" s="39"/>
      <c r="D267" s="38"/>
      <c r="E267" s="38"/>
      <c r="F267" s="40"/>
      <c r="G267" s="41"/>
      <c r="H267" s="42"/>
      <c r="I267" s="43" t="str">
        <f t="shared" si="56"/>
        <v/>
      </c>
      <c r="J267" s="44"/>
      <c r="K267" s="45"/>
      <c r="L267" s="44"/>
      <c r="M267" s="45"/>
      <c r="N267" s="46" t="str">
        <f t="shared" si="57"/>
        <v/>
      </c>
      <c r="O267" s="84"/>
      <c r="P267" s="83" t="str">
        <f>IF($N267="","",IF(AND(SMALL($Q$9:$Q$508,ROUNDUP('別紙1　【集計】'!$E$5/2,0))=MAX($Q$9:$Q$508),ISNUMBER($N267),$Q267=MAX($Q$9:$Q$508)),"代表&amp;最大",IF($Q267=SMALL($Q$9:$Q$508,ROUNDUP('別紙1　【集計】'!$E$5/2,0)),"代表",IF($Q267=MAX($Q$9:$Q$508),"最大",""))))</f>
        <v/>
      </c>
      <c r="Q267" s="25" t="str">
        <f t="shared" si="58"/>
        <v/>
      </c>
      <c r="R267" s="26" t="str">
        <f t="shared" si="59"/>
        <v/>
      </c>
      <c r="S267" s="26" t="str">
        <f t="shared" si="60"/>
        <v/>
      </c>
      <c r="T267" s="26" t="str">
        <f t="shared" si="61"/>
        <v/>
      </c>
      <c r="U267" s="26" t="str">
        <f t="shared" si="62"/>
        <v/>
      </c>
      <c r="V267" s="26" t="str">
        <f t="shared" si="63"/>
        <v/>
      </c>
      <c r="W267" s="26" t="str">
        <f t="shared" si="64"/>
        <v/>
      </c>
      <c r="X267" s="26" t="str">
        <f t="shared" si="65"/>
        <v/>
      </c>
      <c r="Y267" s="26" t="str">
        <f t="shared" si="66"/>
        <v/>
      </c>
      <c r="Z267" s="26" t="str">
        <f t="shared" si="67"/>
        <v/>
      </c>
      <c r="AA267" s="26" t="str">
        <f t="shared" si="68"/>
        <v/>
      </c>
      <c r="AB267" s="26" t="str">
        <f t="shared" si="69"/>
        <v/>
      </c>
      <c r="AC267" s="5"/>
      <c r="AD267" s="5"/>
      <c r="AE267" s="14" t="str">
        <f>IF(OR('別紙1　【集計】'!$O$5="",$G267=""),"",IF($G267&lt;=基準値!M$2=TRUE,"○","×"))</f>
        <v/>
      </c>
      <c r="AF267" s="14" t="str">
        <f>IF(OR('別紙1　【集計】'!$O$5="",$H267=""),"",IF($H267&lt;=基準値!N$2=TRUE,"○","×"))</f>
        <v/>
      </c>
    </row>
    <row r="268" spans="2:32" ht="16.5" customHeight="1">
      <c r="B268" s="38">
        <v>260</v>
      </c>
      <c r="C268" s="39"/>
      <c r="D268" s="38"/>
      <c r="E268" s="38"/>
      <c r="F268" s="40"/>
      <c r="G268" s="41"/>
      <c r="H268" s="42"/>
      <c r="I268" s="43" t="str">
        <f t="shared" si="56"/>
        <v/>
      </c>
      <c r="J268" s="44"/>
      <c r="K268" s="45"/>
      <c r="L268" s="44"/>
      <c r="M268" s="45"/>
      <c r="N268" s="46" t="str">
        <f t="shared" si="57"/>
        <v/>
      </c>
      <c r="O268" s="84"/>
      <c r="P268" s="83" t="str">
        <f>IF($N268="","",IF(AND(SMALL($Q$9:$Q$508,ROUNDUP('別紙1　【集計】'!$E$5/2,0))=MAX($Q$9:$Q$508),ISNUMBER($N268),$Q268=MAX($Q$9:$Q$508)),"代表&amp;最大",IF($Q268=SMALL($Q$9:$Q$508,ROUNDUP('別紙1　【集計】'!$E$5/2,0)),"代表",IF($Q268=MAX($Q$9:$Q$508),"最大",""))))</f>
        <v/>
      </c>
      <c r="Q268" s="25" t="str">
        <f t="shared" si="58"/>
        <v/>
      </c>
      <c r="R268" s="26" t="str">
        <f t="shared" si="59"/>
        <v/>
      </c>
      <c r="S268" s="26" t="str">
        <f t="shared" si="60"/>
        <v/>
      </c>
      <c r="T268" s="26" t="str">
        <f t="shared" si="61"/>
        <v/>
      </c>
      <c r="U268" s="26" t="str">
        <f t="shared" si="62"/>
        <v/>
      </c>
      <c r="V268" s="26" t="str">
        <f t="shared" si="63"/>
        <v/>
      </c>
      <c r="W268" s="26" t="str">
        <f t="shared" si="64"/>
        <v/>
      </c>
      <c r="X268" s="26" t="str">
        <f t="shared" si="65"/>
        <v/>
      </c>
      <c r="Y268" s="26" t="str">
        <f t="shared" si="66"/>
        <v/>
      </c>
      <c r="Z268" s="26" t="str">
        <f t="shared" si="67"/>
        <v/>
      </c>
      <c r="AA268" s="26" t="str">
        <f t="shared" si="68"/>
        <v/>
      </c>
      <c r="AB268" s="26" t="str">
        <f t="shared" si="69"/>
        <v/>
      </c>
      <c r="AC268" s="5"/>
      <c r="AD268" s="5"/>
      <c r="AE268" s="14" t="str">
        <f>IF(OR('別紙1　【集計】'!$O$5="",$G268=""),"",IF($G268&lt;=基準値!M$2=TRUE,"○","×"))</f>
        <v/>
      </c>
      <c r="AF268" s="14" t="str">
        <f>IF(OR('別紙1　【集計】'!$O$5="",$H268=""),"",IF($H268&lt;=基準値!N$2=TRUE,"○","×"))</f>
        <v/>
      </c>
    </row>
    <row r="269" spans="2:32" ht="16.5" customHeight="1">
      <c r="B269" s="47">
        <v>261</v>
      </c>
      <c r="C269" s="39"/>
      <c r="D269" s="38"/>
      <c r="E269" s="38"/>
      <c r="F269" s="40"/>
      <c r="G269" s="41"/>
      <c r="H269" s="42"/>
      <c r="I269" s="43" t="str">
        <f t="shared" si="56"/>
        <v/>
      </c>
      <c r="J269" s="44"/>
      <c r="K269" s="45"/>
      <c r="L269" s="44"/>
      <c r="M269" s="45"/>
      <c r="N269" s="46" t="str">
        <f t="shared" si="57"/>
        <v/>
      </c>
      <c r="O269" s="84"/>
      <c r="P269" s="83" t="str">
        <f>IF($N269="","",IF(AND(SMALL($Q$9:$Q$508,ROUNDUP('別紙1　【集計】'!$E$5/2,0))=MAX($Q$9:$Q$508),ISNUMBER($N269),$Q269=MAX($Q$9:$Q$508)),"代表&amp;最大",IF($Q269=SMALL($Q$9:$Q$508,ROUNDUP('別紙1　【集計】'!$E$5/2,0)),"代表",IF($Q269=MAX($Q$9:$Q$508),"最大",""))))</f>
        <v/>
      </c>
      <c r="Q269" s="25" t="str">
        <f t="shared" si="58"/>
        <v/>
      </c>
      <c r="R269" s="26" t="str">
        <f t="shared" si="59"/>
        <v/>
      </c>
      <c r="S269" s="26" t="str">
        <f t="shared" si="60"/>
        <v/>
      </c>
      <c r="T269" s="26" t="str">
        <f t="shared" si="61"/>
        <v/>
      </c>
      <c r="U269" s="26" t="str">
        <f t="shared" si="62"/>
        <v/>
      </c>
      <c r="V269" s="26" t="str">
        <f t="shared" si="63"/>
        <v/>
      </c>
      <c r="W269" s="26" t="str">
        <f t="shared" si="64"/>
        <v/>
      </c>
      <c r="X269" s="26" t="str">
        <f t="shared" si="65"/>
        <v/>
      </c>
      <c r="Y269" s="26" t="str">
        <f t="shared" si="66"/>
        <v/>
      </c>
      <c r="Z269" s="26" t="str">
        <f t="shared" si="67"/>
        <v/>
      </c>
      <c r="AA269" s="26" t="str">
        <f t="shared" si="68"/>
        <v/>
      </c>
      <c r="AB269" s="26" t="str">
        <f t="shared" si="69"/>
        <v/>
      </c>
      <c r="AC269" s="5"/>
      <c r="AD269" s="5"/>
      <c r="AE269" s="14" t="str">
        <f>IF(OR('別紙1　【集計】'!$O$5="",$G269=""),"",IF($G269&lt;=基準値!M$2=TRUE,"○","×"))</f>
        <v/>
      </c>
      <c r="AF269" s="14" t="str">
        <f>IF(OR('別紙1　【集計】'!$O$5="",$H269=""),"",IF($H269&lt;=基準値!N$2=TRUE,"○","×"))</f>
        <v/>
      </c>
    </row>
    <row r="270" spans="2:32" ht="16.5" customHeight="1">
      <c r="B270" s="38">
        <v>262</v>
      </c>
      <c r="C270" s="39"/>
      <c r="D270" s="38"/>
      <c r="E270" s="38"/>
      <c r="F270" s="40"/>
      <c r="G270" s="41"/>
      <c r="H270" s="42"/>
      <c r="I270" s="43" t="str">
        <f t="shared" si="56"/>
        <v/>
      </c>
      <c r="J270" s="44"/>
      <c r="K270" s="45"/>
      <c r="L270" s="44"/>
      <c r="M270" s="45"/>
      <c r="N270" s="46" t="str">
        <f t="shared" si="57"/>
        <v/>
      </c>
      <c r="O270" s="84"/>
      <c r="P270" s="83" t="str">
        <f>IF($N270="","",IF(AND(SMALL($Q$9:$Q$508,ROUNDUP('別紙1　【集計】'!$E$5/2,0))=MAX($Q$9:$Q$508),ISNUMBER($N270),$Q270=MAX($Q$9:$Q$508)),"代表&amp;最大",IF($Q270=SMALL($Q$9:$Q$508,ROUNDUP('別紙1　【集計】'!$E$5/2,0)),"代表",IF($Q270=MAX($Q$9:$Q$508),"最大",""))))</f>
        <v/>
      </c>
      <c r="Q270" s="25" t="str">
        <f t="shared" si="58"/>
        <v/>
      </c>
      <c r="R270" s="26" t="str">
        <f t="shared" si="59"/>
        <v/>
      </c>
      <c r="S270" s="26" t="str">
        <f t="shared" si="60"/>
        <v/>
      </c>
      <c r="T270" s="26" t="str">
        <f t="shared" si="61"/>
        <v/>
      </c>
      <c r="U270" s="26" t="str">
        <f t="shared" si="62"/>
        <v/>
      </c>
      <c r="V270" s="26" t="str">
        <f t="shared" si="63"/>
        <v/>
      </c>
      <c r="W270" s="26" t="str">
        <f t="shared" si="64"/>
        <v/>
      </c>
      <c r="X270" s="26" t="str">
        <f t="shared" si="65"/>
        <v/>
      </c>
      <c r="Y270" s="26" t="str">
        <f t="shared" si="66"/>
        <v/>
      </c>
      <c r="Z270" s="26" t="str">
        <f t="shared" si="67"/>
        <v/>
      </c>
      <c r="AA270" s="26" t="str">
        <f t="shared" si="68"/>
        <v/>
      </c>
      <c r="AB270" s="26" t="str">
        <f t="shared" si="69"/>
        <v/>
      </c>
      <c r="AC270" s="5"/>
      <c r="AD270" s="5"/>
      <c r="AE270" s="14" t="str">
        <f>IF(OR('別紙1　【集計】'!$O$5="",$G270=""),"",IF($G270&lt;=基準値!M$2=TRUE,"○","×"))</f>
        <v/>
      </c>
      <c r="AF270" s="14" t="str">
        <f>IF(OR('別紙1　【集計】'!$O$5="",$H270=""),"",IF($H270&lt;=基準値!N$2=TRUE,"○","×"))</f>
        <v/>
      </c>
    </row>
    <row r="271" spans="2:32" ht="16.5" customHeight="1">
      <c r="B271" s="47">
        <v>263</v>
      </c>
      <c r="C271" s="39"/>
      <c r="D271" s="38"/>
      <c r="E271" s="38"/>
      <c r="F271" s="40"/>
      <c r="G271" s="41"/>
      <c r="H271" s="42"/>
      <c r="I271" s="43" t="str">
        <f t="shared" si="56"/>
        <v/>
      </c>
      <c r="J271" s="44"/>
      <c r="K271" s="45"/>
      <c r="L271" s="44"/>
      <c r="M271" s="45"/>
      <c r="N271" s="46" t="str">
        <f t="shared" si="57"/>
        <v/>
      </c>
      <c r="O271" s="84"/>
      <c r="P271" s="83" t="str">
        <f>IF($N271="","",IF(AND(SMALL($Q$9:$Q$508,ROUNDUP('別紙1　【集計】'!$E$5/2,0))=MAX($Q$9:$Q$508),ISNUMBER($N271),$Q271=MAX($Q$9:$Q$508)),"代表&amp;最大",IF($Q271=SMALL($Q$9:$Q$508,ROUNDUP('別紙1　【集計】'!$E$5/2,0)),"代表",IF($Q271=MAX($Q$9:$Q$508),"最大",""))))</f>
        <v/>
      </c>
      <c r="Q271" s="25" t="str">
        <f t="shared" si="58"/>
        <v/>
      </c>
      <c r="R271" s="26" t="str">
        <f t="shared" si="59"/>
        <v/>
      </c>
      <c r="S271" s="26" t="str">
        <f t="shared" si="60"/>
        <v/>
      </c>
      <c r="T271" s="26" t="str">
        <f t="shared" si="61"/>
        <v/>
      </c>
      <c r="U271" s="26" t="str">
        <f t="shared" si="62"/>
        <v/>
      </c>
      <c r="V271" s="26" t="str">
        <f t="shared" si="63"/>
        <v/>
      </c>
      <c r="W271" s="26" t="str">
        <f t="shared" si="64"/>
        <v/>
      </c>
      <c r="X271" s="26" t="str">
        <f t="shared" si="65"/>
        <v/>
      </c>
      <c r="Y271" s="26" t="str">
        <f t="shared" si="66"/>
        <v/>
      </c>
      <c r="Z271" s="26" t="str">
        <f t="shared" si="67"/>
        <v/>
      </c>
      <c r="AA271" s="26" t="str">
        <f t="shared" si="68"/>
        <v/>
      </c>
      <c r="AB271" s="26" t="str">
        <f t="shared" si="69"/>
        <v/>
      </c>
      <c r="AC271" s="5"/>
      <c r="AD271" s="5"/>
      <c r="AE271" s="14" t="str">
        <f>IF(OR('別紙1　【集計】'!$O$5="",$G271=""),"",IF($G271&lt;=基準値!M$2=TRUE,"○","×"))</f>
        <v/>
      </c>
      <c r="AF271" s="14" t="str">
        <f>IF(OR('別紙1　【集計】'!$O$5="",$H271=""),"",IF($H271&lt;=基準値!N$2=TRUE,"○","×"))</f>
        <v/>
      </c>
    </row>
    <row r="272" spans="2:32" ht="16.5" customHeight="1">
      <c r="B272" s="38">
        <v>264</v>
      </c>
      <c r="C272" s="39"/>
      <c r="D272" s="38"/>
      <c r="E272" s="38"/>
      <c r="F272" s="40"/>
      <c r="G272" s="41"/>
      <c r="H272" s="42"/>
      <c r="I272" s="43" t="str">
        <f t="shared" si="56"/>
        <v/>
      </c>
      <c r="J272" s="44"/>
      <c r="K272" s="45"/>
      <c r="L272" s="44"/>
      <c r="M272" s="45"/>
      <c r="N272" s="46" t="str">
        <f t="shared" si="57"/>
        <v/>
      </c>
      <c r="O272" s="84"/>
      <c r="P272" s="83" t="str">
        <f>IF($N272="","",IF(AND(SMALL($Q$9:$Q$508,ROUNDUP('別紙1　【集計】'!$E$5/2,0))=MAX($Q$9:$Q$508),ISNUMBER($N272),$Q272=MAX($Q$9:$Q$508)),"代表&amp;最大",IF($Q272=SMALL($Q$9:$Q$508,ROUNDUP('別紙1　【集計】'!$E$5/2,0)),"代表",IF($Q272=MAX($Q$9:$Q$508),"最大",""))))</f>
        <v/>
      </c>
      <c r="Q272" s="25" t="str">
        <f t="shared" si="58"/>
        <v/>
      </c>
      <c r="R272" s="26" t="str">
        <f t="shared" si="59"/>
        <v/>
      </c>
      <c r="S272" s="26" t="str">
        <f t="shared" si="60"/>
        <v/>
      </c>
      <c r="T272" s="26" t="str">
        <f t="shared" si="61"/>
        <v/>
      </c>
      <c r="U272" s="26" t="str">
        <f t="shared" si="62"/>
        <v/>
      </c>
      <c r="V272" s="26" t="str">
        <f t="shared" si="63"/>
        <v/>
      </c>
      <c r="W272" s="26" t="str">
        <f t="shared" si="64"/>
        <v/>
      </c>
      <c r="X272" s="26" t="str">
        <f t="shared" si="65"/>
        <v/>
      </c>
      <c r="Y272" s="26" t="str">
        <f t="shared" si="66"/>
        <v/>
      </c>
      <c r="Z272" s="26" t="str">
        <f t="shared" si="67"/>
        <v/>
      </c>
      <c r="AA272" s="26" t="str">
        <f t="shared" si="68"/>
        <v/>
      </c>
      <c r="AB272" s="26" t="str">
        <f t="shared" si="69"/>
        <v/>
      </c>
      <c r="AC272" s="5"/>
      <c r="AD272" s="5"/>
      <c r="AE272" s="14" t="str">
        <f>IF(OR('別紙1　【集計】'!$O$5="",$G272=""),"",IF($G272&lt;=基準値!M$2=TRUE,"○","×"))</f>
        <v/>
      </c>
      <c r="AF272" s="14" t="str">
        <f>IF(OR('別紙1　【集計】'!$O$5="",$H272=""),"",IF($H272&lt;=基準値!N$2=TRUE,"○","×"))</f>
        <v/>
      </c>
    </row>
    <row r="273" spans="2:32" ht="16.5" customHeight="1">
      <c r="B273" s="47">
        <v>265</v>
      </c>
      <c r="C273" s="39"/>
      <c r="D273" s="38"/>
      <c r="E273" s="38"/>
      <c r="F273" s="40"/>
      <c r="G273" s="41"/>
      <c r="H273" s="42"/>
      <c r="I273" s="43" t="str">
        <f t="shared" si="56"/>
        <v/>
      </c>
      <c r="J273" s="44"/>
      <c r="K273" s="45"/>
      <c r="L273" s="44"/>
      <c r="M273" s="45"/>
      <c r="N273" s="46" t="str">
        <f t="shared" si="57"/>
        <v/>
      </c>
      <c r="O273" s="84"/>
      <c r="P273" s="83" t="str">
        <f>IF($N273="","",IF(AND(SMALL($Q$9:$Q$508,ROUNDUP('別紙1　【集計】'!$E$5/2,0))=MAX($Q$9:$Q$508),ISNUMBER($N273),$Q273=MAX($Q$9:$Q$508)),"代表&amp;最大",IF($Q273=SMALL($Q$9:$Q$508,ROUNDUP('別紙1　【集計】'!$E$5/2,0)),"代表",IF($Q273=MAX($Q$9:$Q$508),"最大",""))))</f>
        <v/>
      </c>
      <c r="Q273" s="25" t="str">
        <f t="shared" si="58"/>
        <v/>
      </c>
      <c r="R273" s="26" t="str">
        <f t="shared" si="59"/>
        <v/>
      </c>
      <c r="S273" s="26" t="str">
        <f t="shared" si="60"/>
        <v/>
      </c>
      <c r="T273" s="26" t="str">
        <f t="shared" si="61"/>
        <v/>
      </c>
      <c r="U273" s="26" t="str">
        <f t="shared" si="62"/>
        <v/>
      </c>
      <c r="V273" s="26" t="str">
        <f t="shared" si="63"/>
        <v/>
      </c>
      <c r="W273" s="26" t="str">
        <f t="shared" si="64"/>
        <v/>
      </c>
      <c r="X273" s="26" t="str">
        <f t="shared" si="65"/>
        <v/>
      </c>
      <c r="Y273" s="26" t="str">
        <f t="shared" si="66"/>
        <v/>
      </c>
      <c r="Z273" s="26" t="str">
        <f t="shared" si="67"/>
        <v/>
      </c>
      <c r="AA273" s="26" t="str">
        <f t="shared" si="68"/>
        <v/>
      </c>
      <c r="AB273" s="26" t="str">
        <f t="shared" si="69"/>
        <v/>
      </c>
      <c r="AC273" s="5"/>
      <c r="AD273" s="5"/>
      <c r="AE273" s="14" t="str">
        <f>IF(OR('別紙1　【集計】'!$O$5="",$G273=""),"",IF($G273&lt;=基準値!M$2=TRUE,"○","×"))</f>
        <v/>
      </c>
      <c r="AF273" s="14" t="str">
        <f>IF(OR('別紙1　【集計】'!$O$5="",$H273=""),"",IF($H273&lt;=基準値!N$2=TRUE,"○","×"))</f>
        <v/>
      </c>
    </row>
    <row r="274" spans="2:32" ht="16.5" customHeight="1">
      <c r="B274" s="38">
        <v>266</v>
      </c>
      <c r="C274" s="39"/>
      <c r="D274" s="38"/>
      <c r="E274" s="38"/>
      <c r="F274" s="40"/>
      <c r="G274" s="41"/>
      <c r="H274" s="42"/>
      <c r="I274" s="43" t="str">
        <f t="shared" si="56"/>
        <v/>
      </c>
      <c r="J274" s="44"/>
      <c r="K274" s="45"/>
      <c r="L274" s="44"/>
      <c r="M274" s="45"/>
      <c r="N274" s="46" t="str">
        <f t="shared" si="57"/>
        <v/>
      </c>
      <c r="O274" s="84"/>
      <c r="P274" s="83" t="str">
        <f>IF($N274="","",IF(AND(SMALL($Q$9:$Q$508,ROUNDUP('別紙1　【集計】'!$E$5/2,0))=MAX($Q$9:$Q$508),ISNUMBER($N274),$Q274=MAX($Q$9:$Q$508)),"代表&amp;最大",IF($Q274=SMALL($Q$9:$Q$508,ROUNDUP('別紙1　【集計】'!$E$5/2,0)),"代表",IF($Q274=MAX($Q$9:$Q$508),"最大",""))))</f>
        <v/>
      </c>
      <c r="Q274" s="25" t="str">
        <f t="shared" si="58"/>
        <v/>
      </c>
      <c r="R274" s="26" t="str">
        <f t="shared" si="59"/>
        <v/>
      </c>
      <c r="S274" s="26" t="str">
        <f t="shared" si="60"/>
        <v/>
      </c>
      <c r="T274" s="26" t="str">
        <f t="shared" si="61"/>
        <v/>
      </c>
      <c r="U274" s="26" t="str">
        <f t="shared" si="62"/>
        <v/>
      </c>
      <c r="V274" s="26" t="str">
        <f t="shared" si="63"/>
        <v/>
      </c>
      <c r="W274" s="26" t="str">
        <f t="shared" si="64"/>
        <v/>
      </c>
      <c r="X274" s="26" t="str">
        <f t="shared" si="65"/>
        <v/>
      </c>
      <c r="Y274" s="26" t="str">
        <f t="shared" si="66"/>
        <v/>
      </c>
      <c r="Z274" s="26" t="str">
        <f t="shared" si="67"/>
        <v/>
      </c>
      <c r="AA274" s="26" t="str">
        <f t="shared" si="68"/>
        <v/>
      </c>
      <c r="AB274" s="26" t="str">
        <f t="shared" si="69"/>
        <v/>
      </c>
      <c r="AC274" s="5"/>
      <c r="AD274" s="5"/>
      <c r="AE274" s="14" t="str">
        <f>IF(OR('別紙1　【集計】'!$O$5="",$G274=""),"",IF($G274&lt;=基準値!M$2=TRUE,"○","×"))</f>
        <v/>
      </c>
      <c r="AF274" s="14" t="str">
        <f>IF(OR('別紙1　【集計】'!$O$5="",$H274=""),"",IF($H274&lt;=基準値!N$2=TRUE,"○","×"))</f>
        <v/>
      </c>
    </row>
    <row r="275" spans="2:32" ht="16.5" customHeight="1">
      <c r="B275" s="47">
        <v>267</v>
      </c>
      <c r="C275" s="39"/>
      <c r="D275" s="38"/>
      <c r="E275" s="38"/>
      <c r="F275" s="40"/>
      <c r="G275" s="41"/>
      <c r="H275" s="42"/>
      <c r="I275" s="43" t="str">
        <f t="shared" si="56"/>
        <v/>
      </c>
      <c r="J275" s="44"/>
      <c r="K275" s="45"/>
      <c r="L275" s="44"/>
      <c r="M275" s="45"/>
      <c r="N275" s="46" t="str">
        <f t="shared" si="57"/>
        <v/>
      </c>
      <c r="O275" s="84"/>
      <c r="P275" s="83" t="str">
        <f>IF($N275="","",IF(AND(SMALL($Q$9:$Q$508,ROUNDUP('別紙1　【集計】'!$E$5/2,0))=MAX($Q$9:$Q$508),ISNUMBER($N275),$Q275=MAX($Q$9:$Q$508)),"代表&amp;最大",IF($Q275=SMALL($Q$9:$Q$508,ROUNDUP('別紙1　【集計】'!$E$5/2,0)),"代表",IF($Q275=MAX($Q$9:$Q$508),"最大",""))))</f>
        <v/>
      </c>
      <c r="Q275" s="25" t="str">
        <f t="shared" si="58"/>
        <v/>
      </c>
      <c r="R275" s="26" t="str">
        <f t="shared" si="59"/>
        <v/>
      </c>
      <c r="S275" s="26" t="str">
        <f t="shared" si="60"/>
        <v/>
      </c>
      <c r="T275" s="26" t="str">
        <f t="shared" si="61"/>
        <v/>
      </c>
      <c r="U275" s="26" t="str">
        <f t="shared" si="62"/>
        <v/>
      </c>
      <c r="V275" s="26" t="str">
        <f t="shared" si="63"/>
        <v/>
      </c>
      <c r="W275" s="26" t="str">
        <f t="shared" si="64"/>
        <v/>
      </c>
      <c r="X275" s="26" t="str">
        <f t="shared" si="65"/>
        <v/>
      </c>
      <c r="Y275" s="26" t="str">
        <f t="shared" si="66"/>
        <v/>
      </c>
      <c r="Z275" s="26" t="str">
        <f t="shared" si="67"/>
        <v/>
      </c>
      <c r="AA275" s="26" t="str">
        <f t="shared" si="68"/>
        <v/>
      </c>
      <c r="AB275" s="26" t="str">
        <f t="shared" si="69"/>
        <v/>
      </c>
      <c r="AC275" s="5"/>
      <c r="AD275" s="5"/>
      <c r="AE275" s="14" t="str">
        <f>IF(OR('別紙1　【集計】'!$O$5="",$G275=""),"",IF($G275&lt;=基準値!M$2=TRUE,"○","×"))</f>
        <v/>
      </c>
      <c r="AF275" s="14" t="str">
        <f>IF(OR('別紙1　【集計】'!$O$5="",$H275=""),"",IF($H275&lt;=基準値!N$2=TRUE,"○","×"))</f>
        <v/>
      </c>
    </row>
    <row r="276" spans="2:32" ht="16.5" customHeight="1">
      <c r="B276" s="38">
        <v>268</v>
      </c>
      <c r="C276" s="39"/>
      <c r="D276" s="38"/>
      <c r="E276" s="38"/>
      <c r="F276" s="40"/>
      <c r="G276" s="41"/>
      <c r="H276" s="42"/>
      <c r="I276" s="43" t="str">
        <f t="shared" si="56"/>
        <v/>
      </c>
      <c r="J276" s="44"/>
      <c r="K276" s="45"/>
      <c r="L276" s="44"/>
      <c r="M276" s="45"/>
      <c r="N276" s="46" t="str">
        <f t="shared" si="57"/>
        <v/>
      </c>
      <c r="O276" s="84"/>
      <c r="P276" s="83" t="str">
        <f>IF($N276="","",IF(AND(SMALL($Q$9:$Q$508,ROUNDUP('別紙1　【集計】'!$E$5/2,0))=MAX($Q$9:$Q$508),ISNUMBER($N276),$Q276=MAX($Q$9:$Q$508)),"代表&amp;最大",IF($Q276=SMALL($Q$9:$Q$508,ROUNDUP('別紙1　【集計】'!$E$5/2,0)),"代表",IF($Q276=MAX($Q$9:$Q$508),"最大",""))))</f>
        <v/>
      </c>
      <c r="Q276" s="25" t="str">
        <f t="shared" si="58"/>
        <v/>
      </c>
      <c r="R276" s="26" t="str">
        <f t="shared" si="59"/>
        <v/>
      </c>
      <c r="S276" s="26" t="str">
        <f t="shared" si="60"/>
        <v/>
      </c>
      <c r="T276" s="26" t="str">
        <f t="shared" si="61"/>
        <v/>
      </c>
      <c r="U276" s="26" t="str">
        <f t="shared" si="62"/>
        <v/>
      </c>
      <c r="V276" s="26" t="str">
        <f t="shared" si="63"/>
        <v/>
      </c>
      <c r="W276" s="26" t="str">
        <f t="shared" si="64"/>
        <v/>
      </c>
      <c r="X276" s="26" t="str">
        <f t="shared" si="65"/>
        <v/>
      </c>
      <c r="Y276" s="26" t="str">
        <f t="shared" si="66"/>
        <v/>
      </c>
      <c r="Z276" s="26" t="str">
        <f t="shared" si="67"/>
        <v/>
      </c>
      <c r="AA276" s="26" t="str">
        <f t="shared" si="68"/>
        <v/>
      </c>
      <c r="AB276" s="26" t="str">
        <f t="shared" si="69"/>
        <v/>
      </c>
      <c r="AC276" s="5"/>
      <c r="AD276" s="5"/>
      <c r="AE276" s="14" t="str">
        <f>IF(OR('別紙1　【集計】'!$O$5="",$G276=""),"",IF($G276&lt;=基準値!M$2=TRUE,"○","×"))</f>
        <v/>
      </c>
      <c r="AF276" s="14" t="str">
        <f>IF(OR('別紙1　【集計】'!$O$5="",$H276=""),"",IF($H276&lt;=基準値!N$2=TRUE,"○","×"))</f>
        <v/>
      </c>
    </row>
    <row r="277" spans="2:32" ht="16.5" customHeight="1">
      <c r="B277" s="47">
        <v>269</v>
      </c>
      <c r="C277" s="39"/>
      <c r="D277" s="38"/>
      <c r="E277" s="38"/>
      <c r="F277" s="40"/>
      <c r="G277" s="41"/>
      <c r="H277" s="42"/>
      <c r="I277" s="43" t="str">
        <f t="shared" si="56"/>
        <v/>
      </c>
      <c r="J277" s="44"/>
      <c r="K277" s="45"/>
      <c r="L277" s="44"/>
      <c r="M277" s="45"/>
      <c r="N277" s="46" t="str">
        <f t="shared" si="57"/>
        <v/>
      </c>
      <c r="O277" s="84"/>
      <c r="P277" s="83" t="str">
        <f>IF($N277="","",IF(AND(SMALL($Q$9:$Q$508,ROUNDUP('別紙1　【集計】'!$E$5/2,0))=MAX($Q$9:$Q$508),ISNUMBER($N277),$Q277=MAX($Q$9:$Q$508)),"代表&amp;最大",IF($Q277=SMALL($Q$9:$Q$508,ROUNDUP('別紙1　【集計】'!$E$5/2,0)),"代表",IF($Q277=MAX($Q$9:$Q$508),"最大",""))))</f>
        <v/>
      </c>
      <c r="Q277" s="25" t="str">
        <f t="shared" si="58"/>
        <v/>
      </c>
      <c r="R277" s="26" t="str">
        <f t="shared" si="59"/>
        <v/>
      </c>
      <c r="S277" s="26" t="str">
        <f t="shared" si="60"/>
        <v/>
      </c>
      <c r="T277" s="26" t="str">
        <f t="shared" si="61"/>
        <v/>
      </c>
      <c r="U277" s="26" t="str">
        <f t="shared" si="62"/>
        <v/>
      </c>
      <c r="V277" s="26" t="str">
        <f t="shared" si="63"/>
        <v/>
      </c>
      <c r="W277" s="26" t="str">
        <f t="shared" si="64"/>
        <v/>
      </c>
      <c r="X277" s="26" t="str">
        <f t="shared" si="65"/>
        <v/>
      </c>
      <c r="Y277" s="26" t="str">
        <f t="shared" si="66"/>
        <v/>
      </c>
      <c r="Z277" s="26" t="str">
        <f t="shared" si="67"/>
        <v/>
      </c>
      <c r="AA277" s="26" t="str">
        <f t="shared" si="68"/>
        <v/>
      </c>
      <c r="AB277" s="26" t="str">
        <f t="shared" si="69"/>
        <v/>
      </c>
      <c r="AC277" s="5"/>
      <c r="AD277" s="5"/>
      <c r="AE277" s="14" t="str">
        <f>IF(OR('別紙1　【集計】'!$O$5="",$G277=""),"",IF($G277&lt;=基準値!M$2=TRUE,"○","×"))</f>
        <v/>
      </c>
      <c r="AF277" s="14" t="str">
        <f>IF(OR('別紙1　【集計】'!$O$5="",$H277=""),"",IF($H277&lt;=基準値!N$2=TRUE,"○","×"))</f>
        <v/>
      </c>
    </row>
    <row r="278" spans="2:32" ht="16.5" customHeight="1">
      <c r="B278" s="38">
        <v>270</v>
      </c>
      <c r="C278" s="39"/>
      <c r="D278" s="38"/>
      <c r="E278" s="38"/>
      <c r="F278" s="40"/>
      <c r="G278" s="41"/>
      <c r="H278" s="42"/>
      <c r="I278" s="43" t="str">
        <f t="shared" si="56"/>
        <v/>
      </c>
      <c r="J278" s="44"/>
      <c r="K278" s="45"/>
      <c r="L278" s="44"/>
      <c r="M278" s="45"/>
      <c r="N278" s="46" t="str">
        <f t="shared" si="57"/>
        <v/>
      </c>
      <c r="O278" s="84"/>
      <c r="P278" s="83" t="str">
        <f>IF($N278="","",IF(AND(SMALL($Q$9:$Q$508,ROUNDUP('別紙1　【集計】'!$E$5/2,0))=MAX($Q$9:$Q$508),ISNUMBER($N278),$Q278=MAX($Q$9:$Q$508)),"代表&amp;最大",IF($Q278=SMALL($Q$9:$Q$508,ROUNDUP('別紙1　【集計】'!$E$5/2,0)),"代表",IF($Q278=MAX($Q$9:$Q$508),"最大",""))))</f>
        <v/>
      </c>
      <c r="Q278" s="25" t="str">
        <f t="shared" si="58"/>
        <v/>
      </c>
      <c r="R278" s="26" t="str">
        <f t="shared" si="59"/>
        <v/>
      </c>
      <c r="S278" s="26" t="str">
        <f t="shared" si="60"/>
        <v/>
      </c>
      <c r="T278" s="26" t="str">
        <f t="shared" si="61"/>
        <v/>
      </c>
      <c r="U278" s="26" t="str">
        <f t="shared" si="62"/>
        <v/>
      </c>
      <c r="V278" s="26" t="str">
        <f t="shared" si="63"/>
        <v/>
      </c>
      <c r="W278" s="26" t="str">
        <f t="shared" si="64"/>
        <v/>
      </c>
      <c r="X278" s="26" t="str">
        <f t="shared" si="65"/>
        <v/>
      </c>
      <c r="Y278" s="26" t="str">
        <f t="shared" si="66"/>
        <v/>
      </c>
      <c r="Z278" s="26" t="str">
        <f t="shared" si="67"/>
        <v/>
      </c>
      <c r="AA278" s="26" t="str">
        <f t="shared" si="68"/>
        <v/>
      </c>
      <c r="AB278" s="26" t="str">
        <f t="shared" si="69"/>
        <v/>
      </c>
      <c r="AC278" s="5"/>
      <c r="AD278" s="5"/>
      <c r="AE278" s="14" t="str">
        <f>IF(OR('別紙1　【集計】'!$O$5="",$G278=""),"",IF($G278&lt;=基準値!M$2=TRUE,"○","×"))</f>
        <v/>
      </c>
      <c r="AF278" s="14" t="str">
        <f>IF(OR('別紙1　【集計】'!$O$5="",$H278=""),"",IF($H278&lt;=基準値!N$2=TRUE,"○","×"))</f>
        <v/>
      </c>
    </row>
    <row r="279" spans="2:32" ht="16.5" customHeight="1">
      <c r="B279" s="47">
        <v>271</v>
      </c>
      <c r="C279" s="39"/>
      <c r="D279" s="38"/>
      <c r="E279" s="38"/>
      <c r="F279" s="40"/>
      <c r="G279" s="41"/>
      <c r="H279" s="42"/>
      <c r="I279" s="43" t="str">
        <f t="shared" si="56"/>
        <v/>
      </c>
      <c r="J279" s="44"/>
      <c r="K279" s="45"/>
      <c r="L279" s="44"/>
      <c r="M279" s="45"/>
      <c r="N279" s="46" t="str">
        <f t="shared" si="57"/>
        <v/>
      </c>
      <c r="O279" s="84"/>
      <c r="P279" s="83" t="str">
        <f>IF($N279="","",IF(AND(SMALL($Q$9:$Q$508,ROUNDUP('別紙1　【集計】'!$E$5/2,0))=MAX($Q$9:$Q$508),ISNUMBER($N279),$Q279=MAX($Q$9:$Q$508)),"代表&amp;最大",IF($Q279=SMALL($Q$9:$Q$508,ROUNDUP('別紙1　【集計】'!$E$5/2,0)),"代表",IF($Q279=MAX($Q$9:$Q$508),"最大",""))))</f>
        <v/>
      </c>
      <c r="Q279" s="25" t="str">
        <f t="shared" si="58"/>
        <v/>
      </c>
      <c r="R279" s="26" t="str">
        <f t="shared" si="59"/>
        <v/>
      </c>
      <c r="S279" s="26" t="str">
        <f t="shared" si="60"/>
        <v/>
      </c>
      <c r="T279" s="26" t="str">
        <f t="shared" si="61"/>
        <v/>
      </c>
      <c r="U279" s="26" t="str">
        <f t="shared" si="62"/>
        <v/>
      </c>
      <c r="V279" s="26" t="str">
        <f t="shared" si="63"/>
        <v/>
      </c>
      <c r="W279" s="26" t="str">
        <f t="shared" si="64"/>
        <v/>
      </c>
      <c r="X279" s="26" t="str">
        <f t="shared" si="65"/>
        <v/>
      </c>
      <c r="Y279" s="26" t="str">
        <f t="shared" si="66"/>
        <v/>
      </c>
      <c r="Z279" s="26" t="str">
        <f t="shared" si="67"/>
        <v/>
      </c>
      <c r="AA279" s="26" t="str">
        <f t="shared" si="68"/>
        <v/>
      </c>
      <c r="AB279" s="26" t="str">
        <f t="shared" si="69"/>
        <v/>
      </c>
      <c r="AC279" s="5"/>
      <c r="AD279" s="5"/>
      <c r="AE279" s="14" t="str">
        <f>IF(OR('別紙1　【集計】'!$O$5="",$G279=""),"",IF($G279&lt;=基準値!M$2=TRUE,"○","×"))</f>
        <v/>
      </c>
      <c r="AF279" s="14" t="str">
        <f>IF(OR('別紙1　【集計】'!$O$5="",$H279=""),"",IF($H279&lt;=基準値!N$2=TRUE,"○","×"))</f>
        <v/>
      </c>
    </row>
    <row r="280" spans="2:32" ht="16.5" customHeight="1">
      <c r="B280" s="38">
        <v>272</v>
      </c>
      <c r="C280" s="39"/>
      <c r="D280" s="38"/>
      <c r="E280" s="38"/>
      <c r="F280" s="40"/>
      <c r="G280" s="41"/>
      <c r="H280" s="42"/>
      <c r="I280" s="43" t="str">
        <f t="shared" si="56"/>
        <v/>
      </c>
      <c r="J280" s="44"/>
      <c r="K280" s="45"/>
      <c r="L280" s="44"/>
      <c r="M280" s="45"/>
      <c r="N280" s="46" t="str">
        <f t="shared" si="57"/>
        <v/>
      </c>
      <c r="O280" s="84"/>
      <c r="P280" s="83" t="str">
        <f>IF($N280="","",IF(AND(SMALL($Q$9:$Q$508,ROUNDUP('別紙1　【集計】'!$E$5/2,0))=MAX($Q$9:$Q$508),ISNUMBER($N280),$Q280=MAX($Q$9:$Q$508)),"代表&amp;最大",IF($Q280=SMALL($Q$9:$Q$508,ROUNDUP('別紙1　【集計】'!$E$5/2,0)),"代表",IF($Q280=MAX($Q$9:$Q$508),"最大",""))))</f>
        <v/>
      </c>
      <c r="Q280" s="25" t="str">
        <f t="shared" si="58"/>
        <v/>
      </c>
      <c r="R280" s="26" t="str">
        <f t="shared" si="59"/>
        <v/>
      </c>
      <c r="S280" s="26" t="str">
        <f t="shared" si="60"/>
        <v/>
      </c>
      <c r="T280" s="26" t="str">
        <f t="shared" si="61"/>
        <v/>
      </c>
      <c r="U280" s="26" t="str">
        <f t="shared" si="62"/>
        <v/>
      </c>
      <c r="V280" s="26" t="str">
        <f t="shared" si="63"/>
        <v/>
      </c>
      <c r="W280" s="26" t="str">
        <f t="shared" si="64"/>
        <v/>
      </c>
      <c r="X280" s="26" t="str">
        <f t="shared" si="65"/>
        <v/>
      </c>
      <c r="Y280" s="26" t="str">
        <f t="shared" si="66"/>
        <v/>
      </c>
      <c r="Z280" s="26" t="str">
        <f t="shared" si="67"/>
        <v/>
      </c>
      <c r="AA280" s="26" t="str">
        <f t="shared" si="68"/>
        <v/>
      </c>
      <c r="AB280" s="26" t="str">
        <f t="shared" si="69"/>
        <v/>
      </c>
      <c r="AC280" s="5"/>
      <c r="AD280" s="5"/>
      <c r="AE280" s="14" t="str">
        <f>IF(OR('別紙1　【集計】'!$O$5="",$G280=""),"",IF($G280&lt;=基準値!M$2=TRUE,"○","×"))</f>
        <v/>
      </c>
      <c r="AF280" s="14" t="str">
        <f>IF(OR('別紙1　【集計】'!$O$5="",$H280=""),"",IF($H280&lt;=基準値!N$2=TRUE,"○","×"))</f>
        <v/>
      </c>
    </row>
    <row r="281" spans="2:32" ht="16.5" customHeight="1">
      <c r="B281" s="47">
        <v>273</v>
      </c>
      <c r="C281" s="39"/>
      <c r="D281" s="38"/>
      <c r="E281" s="38"/>
      <c r="F281" s="40"/>
      <c r="G281" s="41"/>
      <c r="H281" s="42"/>
      <c r="I281" s="43" t="str">
        <f t="shared" si="56"/>
        <v/>
      </c>
      <c r="J281" s="44"/>
      <c r="K281" s="45"/>
      <c r="L281" s="44"/>
      <c r="M281" s="45"/>
      <c r="N281" s="46" t="str">
        <f t="shared" si="57"/>
        <v/>
      </c>
      <c r="O281" s="84"/>
      <c r="P281" s="83" t="str">
        <f>IF($N281="","",IF(AND(SMALL($Q$9:$Q$508,ROUNDUP('別紙1　【集計】'!$E$5/2,0))=MAX($Q$9:$Q$508),ISNUMBER($N281),$Q281=MAX($Q$9:$Q$508)),"代表&amp;最大",IF($Q281=SMALL($Q$9:$Q$508,ROUNDUP('別紙1　【集計】'!$E$5/2,0)),"代表",IF($Q281=MAX($Q$9:$Q$508),"最大",""))))</f>
        <v/>
      </c>
      <c r="Q281" s="25" t="str">
        <f t="shared" si="58"/>
        <v/>
      </c>
      <c r="R281" s="26" t="str">
        <f t="shared" si="59"/>
        <v/>
      </c>
      <c r="S281" s="26" t="str">
        <f t="shared" si="60"/>
        <v/>
      </c>
      <c r="T281" s="26" t="str">
        <f t="shared" si="61"/>
        <v/>
      </c>
      <c r="U281" s="26" t="str">
        <f t="shared" si="62"/>
        <v/>
      </c>
      <c r="V281" s="26" t="str">
        <f t="shared" si="63"/>
        <v/>
      </c>
      <c r="W281" s="26" t="str">
        <f t="shared" si="64"/>
        <v/>
      </c>
      <c r="X281" s="26" t="str">
        <f t="shared" si="65"/>
        <v/>
      </c>
      <c r="Y281" s="26" t="str">
        <f t="shared" si="66"/>
        <v/>
      </c>
      <c r="Z281" s="26" t="str">
        <f t="shared" si="67"/>
        <v/>
      </c>
      <c r="AA281" s="26" t="str">
        <f t="shared" si="68"/>
        <v/>
      </c>
      <c r="AB281" s="26" t="str">
        <f t="shared" si="69"/>
        <v/>
      </c>
      <c r="AC281" s="5"/>
      <c r="AD281" s="5"/>
      <c r="AE281" s="14" t="str">
        <f>IF(OR('別紙1　【集計】'!$O$5="",$G281=""),"",IF($G281&lt;=基準値!M$2=TRUE,"○","×"))</f>
        <v/>
      </c>
      <c r="AF281" s="14" t="str">
        <f>IF(OR('別紙1　【集計】'!$O$5="",$H281=""),"",IF($H281&lt;=基準値!N$2=TRUE,"○","×"))</f>
        <v/>
      </c>
    </row>
    <row r="282" spans="2:32" ht="16.5" customHeight="1">
      <c r="B282" s="38">
        <v>274</v>
      </c>
      <c r="C282" s="39"/>
      <c r="D282" s="38"/>
      <c r="E282" s="38"/>
      <c r="F282" s="40"/>
      <c r="G282" s="41"/>
      <c r="H282" s="42"/>
      <c r="I282" s="43" t="str">
        <f t="shared" si="56"/>
        <v/>
      </c>
      <c r="J282" s="44"/>
      <c r="K282" s="45"/>
      <c r="L282" s="44"/>
      <c r="M282" s="45"/>
      <c r="N282" s="46" t="str">
        <f t="shared" si="57"/>
        <v/>
      </c>
      <c r="O282" s="84"/>
      <c r="P282" s="83" t="str">
        <f>IF($N282="","",IF(AND(SMALL($Q$9:$Q$508,ROUNDUP('別紙1　【集計】'!$E$5/2,0))=MAX($Q$9:$Q$508),ISNUMBER($N282),$Q282=MAX($Q$9:$Q$508)),"代表&amp;最大",IF($Q282=SMALL($Q$9:$Q$508,ROUNDUP('別紙1　【集計】'!$E$5/2,0)),"代表",IF($Q282=MAX($Q$9:$Q$508),"最大",""))))</f>
        <v/>
      </c>
      <c r="Q282" s="25" t="str">
        <f t="shared" si="58"/>
        <v/>
      </c>
      <c r="R282" s="26" t="str">
        <f t="shared" si="59"/>
        <v/>
      </c>
      <c r="S282" s="26" t="str">
        <f t="shared" si="60"/>
        <v/>
      </c>
      <c r="T282" s="26" t="str">
        <f t="shared" si="61"/>
        <v/>
      </c>
      <c r="U282" s="26" t="str">
        <f t="shared" si="62"/>
        <v/>
      </c>
      <c r="V282" s="26" t="str">
        <f t="shared" si="63"/>
        <v/>
      </c>
      <c r="W282" s="26" t="str">
        <f t="shared" si="64"/>
        <v/>
      </c>
      <c r="X282" s="26" t="str">
        <f t="shared" si="65"/>
        <v/>
      </c>
      <c r="Y282" s="26" t="str">
        <f t="shared" si="66"/>
        <v/>
      </c>
      <c r="Z282" s="26" t="str">
        <f t="shared" si="67"/>
        <v/>
      </c>
      <c r="AA282" s="26" t="str">
        <f t="shared" si="68"/>
        <v/>
      </c>
      <c r="AB282" s="26" t="str">
        <f t="shared" si="69"/>
        <v/>
      </c>
      <c r="AC282" s="5"/>
      <c r="AD282" s="5"/>
      <c r="AE282" s="14" t="str">
        <f>IF(OR('別紙1　【集計】'!$O$5="",$G282=""),"",IF($G282&lt;=基準値!M$2=TRUE,"○","×"))</f>
        <v/>
      </c>
      <c r="AF282" s="14" t="str">
        <f>IF(OR('別紙1　【集計】'!$O$5="",$H282=""),"",IF($H282&lt;=基準値!N$2=TRUE,"○","×"))</f>
        <v/>
      </c>
    </row>
    <row r="283" spans="2:32" ht="16.5" customHeight="1">
      <c r="B283" s="47">
        <v>275</v>
      </c>
      <c r="C283" s="39"/>
      <c r="D283" s="38"/>
      <c r="E283" s="38"/>
      <c r="F283" s="40"/>
      <c r="G283" s="41"/>
      <c r="H283" s="42"/>
      <c r="I283" s="43" t="str">
        <f t="shared" si="56"/>
        <v/>
      </c>
      <c r="J283" s="44"/>
      <c r="K283" s="45"/>
      <c r="L283" s="44"/>
      <c r="M283" s="45"/>
      <c r="N283" s="46" t="str">
        <f t="shared" si="57"/>
        <v/>
      </c>
      <c r="O283" s="84"/>
      <c r="P283" s="83" t="str">
        <f>IF($N283="","",IF(AND(SMALL($Q$9:$Q$508,ROUNDUP('別紙1　【集計】'!$E$5/2,0))=MAX($Q$9:$Q$508),ISNUMBER($N283),$Q283=MAX($Q$9:$Q$508)),"代表&amp;最大",IF($Q283=SMALL($Q$9:$Q$508,ROUNDUP('別紙1　【集計】'!$E$5/2,0)),"代表",IF($Q283=MAX($Q$9:$Q$508),"最大",""))))</f>
        <v/>
      </c>
      <c r="Q283" s="25" t="str">
        <f t="shared" si="58"/>
        <v/>
      </c>
      <c r="R283" s="26" t="str">
        <f t="shared" si="59"/>
        <v/>
      </c>
      <c r="S283" s="26" t="str">
        <f t="shared" si="60"/>
        <v/>
      </c>
      <c r="T283" s="26" t="str">
        <f t="shared" si="61"/>
        <v/>
      </c>
      <c r="U283" s="26" t="str">
        <f t="shared" si="62"/>
        <v/>
      </c>
      <c r="V283" s="26" t="str">
        <f t="shared" si="63"/>
        <v/>
      </c>
      <c r="W283" s="26" t="str">
        <f t="shared" si="64"/>
        <v/>
      </c>
      <c r="X283" s="26" t="str">
        <f t="shared" si="65"/>
        <v/>
      </c>
      <c r="Y283" s="26" t="str">
        <f t="shared" si="66"/>
        <v/>
      </c>
      <c r="Z283" s="26" t="str">
        <f t="shared" si="67"/>
        <v/>
      </c>
      <c r="AA283" s="26" t="str">
        <f t="shared" si="68"/>
        <v/>
      </c>
      <c r="AB283" s="26" t="str">
        <f t="shared" si="69"/>
        <v/>
      </c>
      <c r="AC283" s="5"/>
      <c r="AD283" s="5"/>
      <c r="AE283" s="14" t="str">
        <f>IF(OR('別紙1　【集計】'!$O$5="",$G283=""),"",IF($G283&lt;=基準値!M$2=TRUE,"○","×"))</f>
        <v/>
      </c>
      <c r="AF283" s="14" t="str">
        <f>IF(OR('別紙1　【集計】'!$O$5="",$H283=""),"",IF($H283&lt;=基準値!N$2=TRUE,"○","×"))</f>
        <v/>
      </c>
    </row>
    <row r="284" spans="2:32" ht="16.5" customHeight="1">
      <c r="B284" s="38">
        <v>276</v>
      </c>
      <c r="C284" s="39"/>
      <c r="D284" s="38"/>
      <c r="E284" s="38"/>
      <c r="F284" s="40"/>
      <c r="G284" s="41"/>
      <c r="H284" s="42"/>
      <c r="I284" s="43" t="str">
        <f t="shared" si="56"/>
        <v/>
      </c>
      <c r="J284" s="44"/>
      <c r="K284" s="45"/>
      <c r="L284" s="44"/>
      <c r="M284" s="45"/>
      <c r="N284" s="46" t="str">
        <f t="shared" si="57"/>
        <v/>
      </c>
      <c r="O284" s="84"/>
      <c r="P284" s="83" t="str">
        <f>IF($N284="","",IF(AND(SMALL($Q$9:$Q$508,ROUNDUP('別紙1　【集計】'!$E$5/2,0))=MAX($Q$9:$Q$508),ISNUMBER($N284),$Q284=MAX($Q$9:$Q$508)),"代表&amp;最大",IF($Q284=SMALL($Q$9:$Q$508,ROUNDUP('別紙1　【集計】'!$E$5/2,0)),"代表",IF($Q284=MAX($Q$9:$Q$508),"最大",""))))</f>
        <v/>
      </c>
      <c r="Q284" s="25" t="str">
        <f t="shared" si="58"/>
        <v/>
      </c>
      <c r="R284" s="26" t="str">
        <f t="shared" si="59"/>
        <v/>
      </c>
      <c r="S284" s="26" t="str">
        <f t="shared" si="60"/>
        <v/>
      </c>
      <c r="T284" s="26" t="str">
        <f t="shared" si="61"/>
        <v/>
      </c>
      <c r="U284" s="26" t="str">
        <f t="shared" si="62"/>
        <v/>
      </c>
      <c r="V284" s="26" t="str">
        <f t="shared" si="63"/>
        <v/>
      </c>
      <c r="W284" s="26" t="str">
        <f t="shared" si="64"/>
        <v/>
      </c>
      <c r="X284" s="26" t="str">
        <f t="shared" si="65"/>
        <v/>
      </c>
      <c r="Y284" s="26" t="str">
        <f t="shared" si="66"/>
        <v/>
      </c>
      <c r="Z284" s="26" t="str">
        <f t="shared" si="67"/>
        <v/>
      </c>
      <c r="AA284" s="26" t="str">
        <f t="shared" si="68"/>
        <v/>
      </c>
      <c r="AB284" s="26" t="str">
        <f t="shared" si="69"/>
        <v/>
      </c>
      <c r="AC284" s="5"/>
      <c r="AD284" s="5"/>
      <c r="AE284" s="14" t="str">
        <f>IF(OR('別紙1　【集計】'!$O$5="",$G284=""),"",IF($G284&lt;=基準値!M$2=TRUE,"○","×"))</f>
        <v/>
      </c>
      <c r="AF284" s="14" t="str">
        <f>IF(OR('別紙1　【集計】'!$O$5="",$H284=""),"",IF($H284&lt;=基準値!N$2=TRUE,"○","×"))</f>
        <v/>
      </c>
    </row>
    <row r="285" spans="2:32" ht="16.5" customHeight="1">
      <c r="B285" s="47">
        <v>277</v>
      </c>
      <c r="C285" s="39"/>
      <c r="D285" s="38"/>
      <c r="E285" s="38"/>
      <c r="F285" s="40"/>
      <c r="G285" s="41"/>
      <c r="H285" s="42"/>
      <c r="I285" s="43" t="str">
        <f t="shared" si="56"/>
        <v/>
      </c>
      <c r="J285" s="44"/>
      <c r="K285" s="45"/>
      <c r="L285" s="44"/>
      <c r="M285" s="45"/>
      <c r="N285" s="46" t="str">
        <f t="shared" si="57"/>
        <v/>
      </c>
      <c r="O285" s="84"/>
      <c r="P285" s="83" t="str">
        <f>IF($N285="","",IF(AND(SMALL($Q$9:$Q$508,ROUNDUP('別紙1　【集計】'!$E$5/2,0))=MAX($Q$9:$Q$508),ISNUMBER($N285),$Q285=MAX($Q$9:$Q$508)),"代表&amp;最大",IF($Q285=SMALL($Q$9:$Q$508,ROUNDUP('別紙1　【集計】'!$E$5/2,0)),"代表",IF($Q285=MAX($Q$9:$Q$508),"最大",""))))</f>
        <v/>
      </c>
      <c r="Q285" s="25" t="str">
        <f t="shared" si="58"/>
        <v/>
      </c>
      <c r="R285" s="26" t="str">
        <f t="shared" si="59"/>
        <v/>
      </c>
      <c r="S285" s="26" t="str">
        <f t="shared" si="60"/>
        <v/>
      </c>
      <c r="T285" s="26" t="str">
        <f t="shared" si="61"/>
        <v/>
      </c>
      <c r="U285" s="26" t="str">
        <f t="shared" si="62"/>
        <v/>
      </c>
      <c r="V285" s="26" t="str">
        <f t="shared" si="63"/>
        <v/>
      </c>
      <c r="W285" s="26" t="str">
        <f t="shared" si="64"/>
        <v/>
      </c>
      <c r="X285" s="26" t="str">
        <f t="shared" si="65"/>
        <v/>
      </c>
      <c r="Y285" s="26" t="str">
        <f t="shared" si="66"/>
        <v/>
      </c>
      <c r="Z285" s="26" t="str">
        <f t="shared" si="67"/>
        <v/>
      </c>
      <c r="AA285" s="26" t="str">
        <f t="shared" si="68"/>
        <v/>
      </c>
      <c r="AB285" s="26" t="str">
        <f t="shared" si="69"/>
        <v/>
      </c>
      <c r="AC285" s="5"/>
      <c r="AD285" s="5"/>
      <c r="AE285" s="14" t="str">
        <f>IF(OR('別紙1　【集計】'!$O$5="",$G285=""),"",IF($G285&lt;=基準値!M$2=TRUE,"○","×"))</f>
        <v/>
      </c>
      <c r="AF285" s="14" t="str">
        <f>IF(OR('別紙1　【集計】'!$O$5="",$H285=""),"",IF($H285&lt;=基準値!N$2=TRUE,"○","×"))</f>
        <v/>
      </c>
    </row>
    <row r="286" spans="2:32" ht="16.5" customHeight="1">
      <c r="B286" s="38">
        <v>278</v>
      </c>
      <c r="C286" s="39"/>
      <c r="D286" s="38"/>
      <c r="E286" s="38"/>
      <c r="F286" s="40"/>
      <c r="G286" s="41"/>
      <c r="H286" s="42"/>
      <c r="I286" s="43" t="str">
        <f t="shared" si="56"/>
        <v/>
      </c>
      <c r="J286" s="44"/>
      <c r="K286" s="45"/>
      <c r="L286" s="44"/>
      <c r="M286" s="45"/>
      <c r="N286" s="46" t="str">
        <f t="shared" si="57"/>
        <v/>
      </c>
      <c r="O286" s="84"/>
      <c r="P286" s="83" t="str">
        <f>IF($N286="","",IF(AND(SMALL($Q$9:$Q$508,ROUNDUP('別紙1　【集計】'!$E$5/2,0))=MAX($Q$9:$Q$508),ISNUMBER($N286),$Q286=MAX($Q$9:$Q$508)),"代表&amp;最大",IF($Q286=SMALL($Q$9:$Q$508,ROUNDUP('別紙1　【集計】'!$E$5/2,0)),"代表",IF($Q286=MAX($Q$9:$Q$508),"最大",""))))</f>
        <v/>
      </c>
      <c r="Q286" s="25" t="str">
        <f t="shared" si="58"/>
        <v/>
      </c>
      <c r="R286" s="26" t="str">
        <f t="shared" si="59"/>
        <v/>
      </c>
      <c r="S286" s="26" t="str">
        <f t="shared" si="60"/>
        <v/>
      </c>
      <c r="T286" s="26" t="str">
        <f t="shared" si="61"/>
        <v/>
      </c>
      <c r="U286" s="26" t="str">
        <f t="shared" si="62"/>
        <v/>
      </c>
      <c r="V286" s="26" t="str">
        <f t="shared" si="63"/>
        <v/>
      </c>
      <c r="W286" s="26" t="str">
        <f t="shared" si="64"/>
        <v/>
      </c>
      <c r="X286" s="26" t="str">
        <f t="shared" si="65"/>
        <v/>
      </c>
      <c r="Y286" s="26" t="str">
        <f t="shared" si="66"/>
        <v/>
      </c>
      <c r="Z286" s="26" t="str">
        <f t="shared" si="67"/>
        <v/>
      </c>
      <c r="AA286" s="26" t="str">
        <f t="shared" si="68"/>
        <v/>
      </c>
      <c r="AB286" s="26" t="str">
        <f t="shared" si="69"/>
        <v/>
      </c>
      <c r="AC286" s="5"/>
      <c r="AD286" s="5"/>
      <c r="AE286" s="14" t="str">
        <f>IF(OR('別紙1　【集計】'!$O$5="",$G286=""),"",IF($G286&lt;=基準値!M$2=TRUE,"○","×"))</f>
        <v/>
      </c>
      <c r="AF286" s="14" t="str">
        <f>IF(OR('別紙1　【集計】'!$O$5="",$H286=""),"",IF($H286&lt;=基準値!N$2=TRUE,"○","×"))</f>
        <v/>
      </c>
    </row>
    <row r="287" spans="2:32" ht="16.5" customHeight="1">
      <c r="B287" s="47">
        <v>279</v>
      </c>
      <c r="C287" s="39"/>
      <c r="D287" s="38"/>
      <c r="E287" s="38"/>
      <c r="F287" s="40"/>
      <c r="G287" s="41"/>
      <c r="H287" s="42"/>
      <c r="I287" s="43" t="str">
        <f t="shared" si="56"/>
        <v/>
      </c>
      <c r="J287" s="44"/>
      <c r="K287" s="45"/>
      <c r="L287" s="44"/>
      <c r="M287" s="45"/>
      <c r="N287" s="46" t="str">
        <f t="shared" si="57"/>
        <v/>
      </c>
      <c r="O287" s="84"/>
      <c r="P287" s="83" t="str">
        <f>IF($N287="","",IF(AND(SMALL($Q$9:$Q$508,ROUNDUP('別紙1　【集計】'!$E$5/2,0))=MAX($Q$9:$Q$508),ISNUMBER($N287),$Q287=MAX($Q$9:$Q$508)),"代表&amp;最大",IF($Q287=SMALL($Q$9:$Q$508,ROUNDUP('別紙1　【集計】'!$E$5/2,0)),"代表",IF($Q287=MAX($Q$9:$Q$508),"最大",""))))</f>
        <v/>
      </c>
      <c r="Q287" s="25" t="str">
        <f t="shared" si="58"/>
        <v/>
      </c>
      <c r="R287" s="26" t="str">
        <f t="shared" si="59"/>
        <v/>
      </c>
      <c r="S287" s="26" t="str">
        <f t="shared" si="60"/>
        <v/>
      </c>
      <c r="T287" s="26" t="str">
        <f t="shared" si="61"/>
        <v/>
      </c>
      <c r="U287" s="26" t="str">
        <f t="shared" si="62"/>
        <v/>
      </c>
      <c r="V287" s="26" t="str">
        <f t="shared" si="63"/>
        <v/>
      </c>
      <c r="W287" s="26" t="str">
        <f t="shared" si="64"/>
        <v/>
      </c>
      <c r="X287" s="26" t="str">
        <f t="shared" si="65"/>
        <v/>
      </c>
      <c r="Y287" s="26" t="str">
        <f t="shared" si="66"/>
        <v/>
      </c>
      <c r="Z287" s="26" t="str">
        <f t="shared" si="67"/>
        <v/>
      </c>
      <c r="AA287" s="26" t="str">
        <f t="shared" si="68"/>
        <v/>
      </c>
      <c r="AB287" s="26" t="str">
        <f t="shared" si="69"/>
        <v/>
      </c>
      <c r="AC287" s="5"/>
      <c r="AD287" s="5"/>
      <c r="AE287" s="14" t="str">
        <f>IF(OR('別紙1　【集計】'!$O$5="",$G287=""),"",IF($G287&lt;=基準値!M$2=TRUE,"○","×"))</f>
        <v/>
      </c>
      <c r="AF287" s="14" t="str">
        <f>IF(OR('別紙1　【集計】'!$O$5="",$H287=""),"",IF($H287&lt;=基準値!N$2=TRUE,"○","×"))</f>
        <v/>
      </c>
    </row>
    <row r="288" spans="2:32" ht="16.5" customHeight="1">
      <c r="B288" s="38">
        <v>280</v>
      </c>
      <c r="C288" s="39"/>
      <c r="D288" s="38"/>
      <c r="E288" s="38"/>
      <c r="F288" s="40"/>
      <c r="G288" s="41"/>
      <c r="H288" s="42"/>
      <c r="I288" s="43" t="str">
        <f t="shared" si="56"/>
        <v/>
      </c>
      <c r="J288" s="44"/>
      <c r="K288" s="45"/>
      <c r="L288" s="44"/>
      <c r="M288" s="45"/>
      <c r="N288" s="46" t="str">
        <f t="shared" si="57"/>
        <v/>
      </c>
      <c r="O288" s="84"/>
      <c r="P288" s="83" t="str">
        <f>IF($N288="","",IF(AND(SMALL($Q$9:$Q$508,ROUNDUP('別紙1　【集計】'!$E$5/2,0))=MAX($Q$9:$Q$508),ISNUMBER($N288),$Q288=MAX($Q$9:$Q$508)),"代表&amp;最大",IF($Q288=SMALL($Q$9:$Q$508,ROUNDUP('別紙1　【集計】'!$E$5/2,0)),"代表",IF($Q288=MAX($Q$9:$Q$508),"最大",""))))</f>
        <v/>
      </c>
      <c r="Q288" s="25" t="str">
        <f t="shared" si="58"/>
        <v/>
      </c>
      <c r="R288" s="26" t="str">
        <f t="shared" si="59"/>
        <v/>
      </c>
      <c r="S288" s="26" t="str">
        <f t="shared" si="60"/>
        <v/>
      </c>
      <c r="T288" s="26" t="str">
        <f t="shared" si="61"/>
        <v/>
      </c>
      <c r="U288" s="26" t="str">
        <f t="shared" si="62"/>
        <v/>
      </c>
      <c r="V288" s="26" t="str">
        <f t="shared" si="63"/>
        <v/>
      </c>
      <c r="W288" s="26" t="str">
        <f t="shared" si="64"/>
        <v/>
      </c>
      <c r="X288" s="26" t="str">
        <f t="shared" si="65"/>
        <v/>
      </c>
      <c r="Y288" s="26" t="str">
        <f t="shared" si="66"/>
        <v/>
      </c>
      <c r="Z288" s="26" t="str">
        <f t="shared" si="67"/>
        <v/>
      </c>
      <c r="AA288" s="26" t="str">
        <f t="shared" si="68"/>
        <v/>
      </c>
      <c r="AB288" s="26" t="str">
        <f t="shared" si="69"/>
        <v/>
      </c>
      <c r="AC288" s="5"/>
      <c r="AD288" s="5"/>
      <c r="AE288" s="14" t="str">
        <f>IF(OR('別紙1　【集計】'!$O$5="",$G288=""),"",IF($G288&lt;=基準値!M$2=TRUE,"○","×"))</f>
        <v/>
      </c>
      <c r="AF288" s="14" t="str">
        <f>IF(OR('別紙1　【集計】'!$O$5="",$H288=""),"",IF($H288&lt;=基準値!N$2=TRUE,"○","×"))</f>
        <v/>
      </c>
    </row>
    <row r="289" spans="2:32" ht="16.5" customHeight="1">
      <c r="B289" s="47">
        <v>281</v>
      </c>
      <c r="C289" s="39"/>
      <c r="D289" s="38"/>
      <c r="E289" s="38"/>
      <c r="F289" s="40"/>
      <c r="G289" s="41"/>
      <c r="H289" s="42"/>
      <c r="I289" s="43" t="str">
        <f t="shared" si="56"/>
        <v/>
      </c>
      <c r="J289" s="44"/>
      <c r="K289" s="45"/>
      <c r="L289" s="44"/>
      <c r="M289" s="45"/>
      <c r="N289" s="46" t="str">
        <f t="shared" si="57"/>
        <v/>
      </c>
      <c r="O289" s="84"/>
      <c r="P289" s="83" t="str">
        <f>IF($N289="","",IF(AND(SMALL($Q$9:$Q$508,ROUNDUP('別紙1　【集計】'!$E$5/2,0))=MAX($Q$9:$Q$508),ISNUMBER($N289),$Q289=MAX($Q$9:$Q$508)),"代表&amp;最大",IF($Q289=SMALL($Q$9:$Q$508,ROUNDUP('別紙1　【集計】'!$E$5/2,0)),"代表",IF($Q289=MAX($Q$9:$Q$508),"最大",""))))</f>
        <v/>
      </c>
      <c r="Q289" s="25" t="str">
        <f t="shared" si="58"/>
        <v/>
      </c>
      <c r="R289" s="26" t="str">
        <f t="shared" si="59"/>
        <v/>
      </c>
      <c r="S289" s="26" t="str">
        <f t="shared" si="60"/>
        <v/>
      </c>
      <c r="T289" s="26" t="str">
        <f t="shared" si="61"/>
        <v/>
      </c>
      <c r="U289" s="26" t="str">
        <f t="shared" si="62"/>
        <v/>
      </c>
      <c r="V289" s="26" t="str">
        <f t="shared" si="63"/>
        <v/>
      </c>
      <c r="W289" s="26" t="str">
        <f t="shared" si="64"/>
        <v/>
      </c>
      <c r="X289" s="26" t="str">
        <f t="shared" si="65"/>
        <v/>
      </c>
      <c r="Y289" s="26" t="str">
        <f t="shared" si="66"/>
        <v/>
      </c>
      <c r="Z289" s="26" t="str">
        <f t="shared" si="67"/>
        <v/>
      </c>
      <c r="AA289" s="26" t="str">
        <f t="shared" si="68"/>
        <v/>
      </c>
      <c r="AB289" s="26" t="str">
        <f t="shared" si="69"/>
        <v/>
      </c>
      <c r="AC289" s="5"/>
      <c r="AD289" s="5"/>
      <c r="AE289" s="14" t="str">
        <f>IF(OR('別紙1　【集計】'!$O$5="",$G289=""),"",IF($G289&lt;=基準値!M$2=TRUE,"○","×"))</f>
        <v/>
      </c>
      <c r="AF289" s="14" t="str">
        <f>IF(OR('別紙1　【集計】'!$O$5="",$H289=""),"",IF($H289&lt;=基準値!N$2=TRUE,"○","×"))</f>
        <v/>
      </c>
    </row>
    <row r="290" spans="2:32" ht="16.5" customHeight="1">
      <c r="B290" s="38">
        <v>282</v>
      </c>
      <c r="C290" s="39"/>
      <c r="D290" s="38"/>
      <c r="E290" s="38"/>
      <c r="F290" s="40"/>
      <c r="G290" s="41"/>
      <c r="H290" s="42"/>
      <c r="I290" s="43" t="str">
        <f t="shared" si="56"/>
        <v/>
      </c>
      <c r="J290" s="44"/>
      <c r="K290" s="45"/>
      <c r="L290" s="44"/>
      <c r="M290" s="45"/>
      <c r="N290" s="46" t="str">
        <f t="shared" si="57"/>
        <v/>
      </c>
      <c r="O290" s="84"/>
      <c r="P290" s="83" t="str">
        <f>IF($N290="","",IF(AND(SMALL($Q$9:$Q$508,ROUNDUP('別紙1　【集計】'!$E$5/2,0))=MAX($Q$9:$Q$508),ISNUMBER($N290),$Q290=MAX($Q$9:$Q$508)),"代表&amp;最大",IF($Q290=SMALL($Q$9:$Q$508,ROUNDUP('別紙1　【集計】'!$E$5/2,0)),"代表",IF($Q290=MAX($Q$9:$Q$508),"最大",""))))</f>
        <v/>
      </c>
      <c r="Q290" s="25" t="str">
        <f t="shared" si="58"/>
        <v/>
      </c>
      <c r="R290" s="26" t="str">
        <f t="shared" si="59"/>
        <v/>
      </c>
      <c r="S290" s="26" t="str">
        <f t="shared" si="60"/>
        <v/>
      </c>
      <c r="T290" s="26" t="str">
        <f t="shared" si="61"/>
        <v/>
      </c>
      <c r="U290" s="26" t="str">
        <f t="shared" si="62"/>
        <v/>
      </c>
      <c r="V290" s="26" t="str">
        <f t="shared" si="63"/>
        <v/>
      </c>
      <c r="W290" s="26" t="str">
        <f t="shared" si="64"/>
        <v/>
      </c>
      <c r="X290" s="26" t="str">
        <f t="shared" si="65"/>
        <v/>
      </c>
      <c r="Y290" s="26" t="str">
        <f t="shared" si="66"/>
        <v/>
      </c>
      <c r="Z290" s="26" t="str">
        <f t="shared" si="67"/>
        <v/>
      </c>
      <c r="AA290" s="26" t="str">
        <f t="shared" si="68"/>
        <v/>
      </c>
      <c r="AB290" s="26" t="str">
        <f t="shared" si="69"/>
        <v/>
      </c>
      <c r="AC290" s="5"/>
      <c r="AD290" s="5"/>
      <c r="AE290" s="14" t="str">
        <f>IF(OR('別紙1　【集計】'!$O$5="",$G290=""),"",IF($G290&lt;=基準値!M$2=TRUE,"○","×"))</f>
        <v/>
      </c>
      <c r="AF290" s="14" t="str">
        <f>IF(OR('別紙1　【集計】'!$O$5="",$H290=""),"",IF($H290&lt;=基準値!N$2=TRUE,"○","×"))</f>
        <v/>
      </c>
    </row>
    <row r="291" spans="2:32" ht="16.5" customHeight="1">
      <c r="B291" s="47">
        <v>283</v>
      </c>
      <c r="C291" s="39"/>
      <c r="D291" s="38"/>
      <c r="E291" s="38"/>
      <c r="F291" s="40"/>
      <c r="G291" s="41"/>
      <c r="H291" s="42"/>
      <c r="I291" s="43" t="str">
        <f t="shared" si="56"/>
        <v/>
      </c>
      <c r="J291" s="44"/>
      <c r="K291" s="45"/>
      <c r="L291" s="44"/>
      <c r="M291" s="45"/>
      <c r="N291" s="46" t="str">
        <f t="shared" si="57"/>
        <v/>
      </c>
      <c r="O291" s="84"/>
      <c r="P291" s="83" t="str">
        <f>IF($N291="","",IF(AND(SMALL($Q$9:$Q$508,ROUNDUP('別紙1　【集計】'!$E$5/2,0))=MAX($Q$9:$Q$508),ISNUMBER($N291),$Q291=MAX($Q$9:$Q$508)),"代表&amp;最大",IF($Q291=SMALL($Q$9:$Q$508,ROUNDUP('別紙1　【集計】'!$E$5/2,0)),"代表",IF($Q291=MAX($Q$9:$Q$508),"最大",""))))</f>
        <v/>
      </c>
      <c r="Q291" s="25" t="str">
        <f t="shared" si="58"/>
        <v/>
      </c>
      <c r="R291" s="26" t="str">
        <f t="shared" si="59"/>
        <v/>
      </c>
      <c r="S291" s="26" t="str">
        <f t="shared" si="60"/>
        <v/>
      </c>
      <c r="T291" s="26" t="str">
        <f t="shared" si="61"/>
        <v/>
      </c>
      <c r="U291" s="26" t="str">
        <f t="shared" si="62"/>
        <v/>
      </c>
      <c r="V291" s="26" t="str">
        <f t="shared" si="63"/>
        <v/>
      </c>
      <c r="W291" s="26" t="str">
        <f t="shared" si="64"/>
        <v/>
      </c>
      <c r="X291" s="26" t="str">
        <f t="shared" si="65"/>
        <v/>
      </c>
      <c r="Y291" s="26" t="str">
        <f t="shared" si="66"/>
        <v/>
      </c>
      <c r="Z291" s="26" t="str">
        <f t="shared" si="67"/>
        <v/>
      </c>
      <c r="AA291" s="26" t="str">
        <f t="shared" si="68"/>
        <v/>
      </c>
      <c r="AB291" s="26" t="str">
        <f t="shared" si="69"/>
        <v/>
      </c>
      <c r="AC291" s="5"/>
      <c r="AD291" s="5"/>
      <c r="AE291" s="14" t="str">
        <f>IF(OR('別紙1　【集計】'!$O$5="",$G291=""),"",IF($G291&lt;=基準値!M$2=TRUE,"○","×"))</f>
        <v/>
      </c>
      <c r="AF291" s="14" t="str">
        <f>IF(OR('別紙1　【集計】'!$O$5="",$H291=""),"",IF($H291&lt;=基準値!N$2=TRUE,"○","×"))</f>
        <v/>
      </c>
    </row>
    <row r="292" spans="2:32" ht="16.5" customHeight="1">
      <c r="B292" s="38">
        <v>284</v>
      </c>
      <c r="C292" s="39"/>
      <c r="D292" s="38"/>
      <c r="E292" s="38"/>
      <c r="F292" s="40"/>
      <c r="G292" s="41"/>
      <c r="H292" s="42"/>
      <c r="I292" s="43" t="str">
        <f t="shared" si="56"/>
        <v/>
      </c>
      <c r="J292" s="44"/>
      <c r="K292" s="45"/>
      <c r="L292" s="44"/>
      <c r="M292" s="45"/>
      <c r="N292" s="46" t="str">
        <f t="shared" si="57"/>
        <v/>
      </c>
      <c r="O292" s="84"/>
      <c r="P292" s="83" t="str">
        <f>IF($N292="","",IF(AND(SMALL($Q$9:$Q$508,ROUNDUP('別紙1　【集計】'!$E$5/2,0))=MAX($Q$9:$Q$508),ISNUMBER($N292),$Q292=MAX($Q$9:$Q$508)),"代表&amp;最大",IF($Q292=SMALL($Q$9:$Q$508,ROUNDUP('別紙1　【集計】'!$E$5/2,0)),"代表",IF($Q292=MAX($Q$9:$Q$508),"最大",""))))</f>
        <v/>
      </c>
      <c r="Q292" s="25" t="str">
        <f t="shared" si="58"/>
        <v/>
      </c>
      <c r="R292" s="26" t="str">
        <f t="shared" si="59"/>
        <v/>
      </c>
      <c r="S292" s="26" t="str">
        <f t="shared" si="60"/>
        <v/>
      </c>
      <c r="T292" s="26" t="str">
        <f t="shared" si="61"/>
        <v/>
      </c>
      <c r="U292" s="26" t="str">
        <f t="shared" si="62"/>
        <v/>
      </c>
      <c r="V292" s="26" t="str">
        <f t="shared" si="63"/>
        <v/>
      </c>
      <c r="W292" s="26" t="str">
        <f t="shared" si="64"/>
        <v/>
      </c>
      <c r="X292" s="26" t="str">
        <f t="shared" si="65"/>
        <v/>
      </c>
      <c r="Y292" s="26" t="str">
        <f t="shared" si="66"/>
        <v/>
      </c>
      <c r="Z292" s="26" t="str">
        <f t="shared" si="67"/>
        <v/>
      </c>
      <c r="AA292" s="26" t="str">
        <f t="shared" si="68"/>
        <v/>
      </c>
      <c r="AB292" s="26" t="str">
        <f t="shared" si="69"/>
        <v/>
      </c>
      <c r="AC292" s="5"/>
      <c r="AD292" s="5"/>
      <c r="AE292" s="14" t="str">
        <f>IF(OR('別紙1　【集計】'!$O$5="",$G292=""),"",IF($G292&lt;=基準値!M$2=TRUE,"○","×"))</f>
        <v/>
      </c>
      <c r="AF292" s="14" t="str">
        <f>IF(OR('別紙1　【集計】'!$O$5="",$H292=""),"",IF($H292&lt;=基準値!N$2=TRUE,"○","×"))</f>
        <v/>
      </c>
    </row>
    <row r="293" spans="2:32" ht="16.5" customHeight="1">
      <c r="B293" s="47">
        <v>285</v>
      </c>
      <c r="C293" s="39"/>
      <c r="D293" s="38"/>
      <c r="E293" s="38"/>
      <c r="F293" s="40"/>
      <c r="G293" s="41"/>
      <c r="H293" s="42"/>
      <c r="I293" s="43" t="str">
        <f t="shared" si="56"/>
        <v/>
      </c>
      <c r="J293" s="44"/>
      <c r="K293" s="45"/>
      <c r="L293" s="44"/>
      <c r="M293" s="45"/>
      <c r="N293" s="46" t="str">
        <f t="shared" si="57"/>
        <v/>
      </c>
      <c r="O293" s="84"/>
      <c r="P293" s="83" t="str">
        <f>IF($N293="","",IF(AND(SMALL($Q$9:$Q$508,ROUNDUP('別紙1　【集計】'!$E$5/2,0))=MAX($Q$9:$Q$508),ISNUMBER($N293),$Q293=MAX($Q$9:$Q$508)),"代表&amp;最大",IF($Q293=SMALL($Q$9:$Q$508,ROUNDUP('別紙1　【集計】'!$E$5/2,0)),"代表",IF($Q293=MAX($Q$9:$Q$508),"最大",""))))</f>
        <v/>
      </c>
      <c r="Q293" s="25" t="str">
        <f t="shared" si="58"/>
        <v/>
      </c>
      <c r="R293" s="26" t="str">
        <f t="shared" si="59"/>
        <v/>
      </c>
      <c r="S293" s="26" t="str">
        <f t="shared" si="60"/>
        <v/>
      </c>
      <c r="T293" s="26" t="str">
        <f t="shared" si="61"/>
        <v/>
      </c>
      <c r="U293" s="26" t="str">
        <f t="shared" si="62"/>
        <v/>
      </c>
      <c r="V293" s="26" t="str">
        <f t="shared" si="63"/>
        <v/>
      </c>
      <c r="W293" s="26" t="str">
        <f t="shared" si="64"/>
        <v/>
      </c>
      <c r="X293" s="26" t="str">
        <f t="shared" si="65"/>
        <v/>
      </c>
      <c r="Y293" s="26" t="str">
        <f t="shared" si="66"/>
        <v/>
      </c>
      <c r="Z293" s="26" t="str">
        <f t="shared" si="67"/>
        <v/>
      </c>
      <c r="AA293" s="26" t="str">
        <f t="shared" si="68"/>
        <v/>
      </c>
      <c r="AB293" s="26" t="str">
        <f t="shared" si="69"/>
        <v/>
      </c>
      <c r="AC293" s="5"/>
      <c r="AD293" s="5"/>
      <c r="AE293" s="14" t="str">
        <f>IF(OR('別紙1　【集計】'!$O$5="",$G293=""),"",IF($G293&lt;=基準値!M$2=TRUE,"○","×"))</f>
        <v/>
      </c>
      <c r="AF293" s="14" t="str">
        <f>IF(OR('別紙1　【集計】'!$O$5="",$H293=""),"",IF($H293&lt;=基準値!N$2=TRUE,"○","×"))</f>
        <v/>
      </c>
    </row>
    <row r="294" spans="2:32" ht="16.5" customHeight="1">
      <c r="B294" s="38">
        <v>286</v>
      </c>
      <c r="C294" s="39"/>
      <c r="D294" s="38"/>
      <c r="E294" s="38"/>
      <c r="F294" s="40"/>
      <c r="G294" s="41"/>
      <c r="H294" s="42"/>
      <c r="I294" s="43" t="str">
        <f t="shared" si="56"/>
        <v/>
      </c>
      <c r="J294" s="44"/>
      <c r="K294" s="45"/>
      <c r="L294" s="44"/>
      <c r="M294" s="45"/>
      <c r="N294" s="46" t="str">
        <f t="shared" si="57"/>
        <v/>
      </c>
      <c r="O294" s="84"/>
      <c r="P294" s="83" t="str">
        <f>IF($N294="","",IF(AND(SMALL($Q$9:$Q$508,ROUNDUP('別紙1　【集計】'!$E$5/2,0))=MAX($Q$9:$Q$508),ISNUMBER($N294),$Q294=MAX($Q$9:$Q$508)),"代表&amp;最大",IF($Q294=SMALL($Q$9:$Q$508,ROUNDUP('別紙1　【集計】'!$E$5/2,0)),"代表",IF($Q294=MAX($Q$9:$Q$508),"最大",""))))</f>
        <v/>
      </c>
      <c r="Q294" s="25" t="str">
        <f t="shared" si="58"/>
        <v/>
      </c>
      <c r="R294" s="26" t="str">
        <f t="shared" si="59"/>
        <v/>
      </c>
      <c r="S294" s="26" t="str">
        <f t="shared" si="60"/>
        <v/>
      </c>
      <c r="T294" s="26" t="str">
        <f t="shared" si="61"/>
        <v/>
      </c>
      <c r="U294" s="26" t="str">
        <f t="shared" si="62"/>
        <v/>
      </c>
      <c r="V294" s="26" t="str">
        <f t="shared" si="63"/>
        <v/>
      </c>
      <c r="W294" s="26" t="str">
        <f t="shared" si="64"/>
        <v/>
      </c>
      <c r="X294" s="26" t="str">
        <f t="shared" si="65"/>
        <v/>
      </c>
      <c r="Y294" s="26" t="str">
        <f t="shared" si="66"/>
        <v/>
      </c>
      <c r="Z294" s="26" t="str">
        <f t="shared" si="67"/>
        <v/>
      </c>
      <c r="AA294" s="26" t="str">
        <f t="shared" si="68"/>
        <v/>
      </c>
      <c r="AB294" s="26" t="str">
        <f t="shared" si="69"/>
        <v/>
      </c>
      <c r="AC294" s="5"/>
      <c r="AD294" s="5"/>
      <c r="AE294" s="14" t="str">
        <f>IF(OR('別紙1　【集計】'!$O$5="",$G294=""),"",IF($G294&lt;=基準値!M$2=TRUE,"○","×"))</f>
        <v/>
      </c>
      <c r="AF294" s="14" t="str">
        <f>IF(OR('別紙1　【集計】'!$O$5="",$H294=""),"",IF($H294&lt;=基準値!N$2=TRUE,"○","×"))</f>
        <v/>
      </c>
    </row>
    <row r="295" spans="2:32" ht="16.5" customHeight="1">
      <c r="B295" s="47">
        <v>287</v>
      </c>
      <c r="C295" s="39"/>
      <c r="D295" s="38"/>
      <c r="E295" s="38"/>
      <c r="F295" s="40"/>
      <c r="G295" s="41"/>
      <c r="H295" s="42"/>
      <c r="I295" s="43" t="str">
        <f t="shared" si="56"/>
        <v/>
      </c>
      <c r="J295" s="44"/>
      <c r="K295" s="45"/>
      <c r="L295" s="44"/>
      <c r="M295" s="45"/>
      <c r="N295" s="46" t="str">
        <f t="shared" si="57"/>
        <v/>
      </c>
      <c r="O295" s="84"/>
      <c r="P295" s="83" t="str">
        <f>IF($N295="","",IF(AND(SMALL($Q$9:$Q$508,ROUNDUP('別紙1　【集計】'!$E$5/2,0))=MAX($Q$9:$Q$508),ISNUMBER($N295),$Q295=MAX($Q$9:$Q$508)),"代表&amp;最大",IF($Q295=SMALL($Q$9:$Q$508,ROUNDUP('別紙1　【集計】'!$E$5/2,0)),"代表",IF($Q295=MAX($Q$9:$Q$508),"最大",""))))</f>
        <v/>
      </c>
      <c r="Q295" s="25" t="str">
        <f t="shared" si="58"/>
        <v/>
      </c>
      <c r="R295" s="26" t="str">
        <f t="shared" si="59"/>
        <v/>
      </c>
      <c r="S295" s="26" t="str">
        <f t="shared" si="60"/>
        <v/>
      </c>
      <c r="T295" s="26" t="str">
        <f t="shared" si="61"/>
        <v/>
      </c>
      <c r="U295" s="26" t="str">
        <f t="shared" si="62"/>
        <v/>
      </c>
      <c r="V295" s="26" t="str">
        <f t="shared" si="63"/>
        <v/>
      </c>
      <c r="W295" s="26" t="str">
        <f t="shared" si="64"/>
        <v/>
      </c>
      <c r="X295" s="26" t="str">
        <f t="shared" si="65"/>
        <v/>
      </c>
      <c r="Y295" s="26" t="str">
        <f t="shared" si="66"/>
        <v/>
      </c>
      <c r="Z295" s="26" t="str">
        <f t="shared" si="67"/>
        <v/>
      </c>
      <c r="AA295" s="26" t="str">
        <f t="shared" si="68"/>
        <v/>
      </c>
      <c r="AB295" s="26" t="str">
        <f t="shared" si="69"/>
        <v/>
      </c>
      <c r="AC295" s="5"/>
      <c r="AD295" s="5"/>
      <c r="AE295" s="14" t="str">
        <f>IF(OR('別紙1　【集計】'!$O$5="",$G295=""),"",IF($G295&lt;=基準値!M$2=TRUE,"○","×"))</f>
        <v/>
      </c>
      <c r="AF295" s="14" t="str">
        <f>IF(OR('別紙1　【集計】'!$O$5="",$H295=""),"",IF($H295&lt;=基準値!N$2=TRUE,"○","×"))</f>
        <v/>
      </c>
    </row>
    <row r="296" spans="2:32" ht="16.5" customHeight="1">
      <c r="B296" s="38">
        <v>288</v>
      </c>
      <c r="C296" s="39"/>
      <c r="D296" s="38"/>
      <c r="E296" s="38"/>
      <c r="F296" s="40"/>
      <c r="G296" s="41"/>
      <c r="H296" s="42"/>
      <c r="I296" s="43" t="str">
        <f t="shared" si="56"/>
        <v/>
      </c>
      <c r="J296" s="44"/>
      <c r="K296" s="45"/>
      <c r="L296" s="44"/>
      <c r="M296" s="45"/>
      <c r="N296" s="46" t="str">
        <f t="shared" si="57"/>
        <v/>
      </c>
      <c r="O296" s="84"/>
      <c r="P296" s="83" t="str">
        <f>IF($N296="","",IF(AND(SMALL($Q$9:$Q$508,ROUNDUP('別紙1　【集計】'!$E$5/2,0))=MAX($Q$9:$Q$508),ISNUMBER($N296),$Q296=MAX($Q$9:$Q$508)),"代表&amp;最大",IF($Q296=SMALL($Q$9:$Q$508,ROUNDUP('別紙1　【集計】'!$E$5/2,0)),"代表",IF($Q296=MAX($Q$9:$Q$508),"最大",""))))</f>
        <v/>
      </c>
      <c r="Q296" s="25" t="str">
        <f t="shared" si="58"/>
        <v/>
      </c>
      <c r="R296" s="26" t="str">
        <f t="shared" si="59"/>
        <v/>
      </c>
      <c r="S296" s="26" t="str">
        <f t="shared" si="60"/>
        <v/>
      </c>
      <c r="T296" s="26" t="str">
        <f t="shared" si="61"/>
        <v/>
      </c>
      <c r="U296" s="26" t="str">
        <f t="shared" si="62"/>
        <v/>
      </c>
      <c r="V296" s="26" t="str">
        <f t="shared" si="63"/>
        <v/>
      </c>
      <c r="W296" s="26" t="str">
        <f t="shared" si="64"/>
        <v/>
      </c>
      <c r="X296" s="26" t="str">
        <f t="shared" si="65"/>
        <v/>
      </c>
      <c r="Y296" s="26" t="str">
        <f t="shared" si="66"/>
        <v/>
      </c>
      <c r="Z296" s="26" t="str">
        <f t="shared" si="67"/>
        <v/>
      </c>
      <c r="AA296" s="26" t="str">
        <f t="shared" si="68"/>
        <v/>
      </c>
      <c r="AB296" s="26" t="str">
        <f t="shared" si="69"/>
        <v/>
      </c>
      <c r="AC296" s="5"/>
      <c r="AD296" s="5"/>
      <c r="AE296" s="14" t="str">
        <f>IF(OR('別紙1　【集計】'!$O$5="",$G296=""),"",IF($G296&lt;=基準値!M$2=TRUE,"○","×"))</f>
        <v/>
      </c>
      <c r="AF296" s="14" t="str">
        <f>IF(OR('別紙1　【集計】'!$O$5="",$H296=""),"",IF($H296&lt;=基準値!N$2=TRUE,"○","×"))</f>
        <v/>
      </c>
    </row>
    <row r="297" spans="2:32" ht="16.5" customHeight="1">
      <c r="B297" s="47">
        <v>289</v>
      </c>
      <c r="C297" s="39"/>
      <c r="D297" s="38"/>
      <c r="E297" s="38"/>
      <c r="F297" s="40"/>
      <c r="G297" s="41"/>
      <c r="H297" s="42"/>
      <c r="I297" s="43" t="str">
        <f t="shared" si="56"/>
        <v/>
      </c>
      <c r="J297" s="44"/>
      <c r="K297" s="45"/>
      <c r="L297" s="44"/>
      <c r="M297" s="45"/>
      <c r="N297" s="46" t="str">
        <f t="shared" si="57"/>
        <v/>
      </c>
      <c r="O297" s="84"/>
      <c r="P297" s="83" t="str">
        <f>IF($N297="","",IF(AND(SMALL($Q$9:$Q$508,ROUNDUP('別紙1　【集計】'!$E$5/2,0))=MAX($Q$9:$Q$508),ISNUMBER($N297),$Q297=MAX($Q$9:$Q$508)),"代表&amp;最大",IF($Q297=SMALL($Q$9:$Q$508,ROUNDUP('別紙1　【集計】'!$E$5/2,0)),"代表",IF($Q297=MAX($Q$9:$Q$508),"最大",""))))</f>
        <v/>
      </c>
      <c r="Q297" s="25" t="str">
        <f t="shared" si="58"/>
        <v/>
      </c>
      <c r="R297" s="26" t="str">
        <f t="shared" si="59"/>
        <v/>
      </c>
      <c r="S297" s="26" t="str">
        <f t="shared" si="60"/>
        <v/>
      </c>
      <c r="T297" s="26" t="str">
        <f t="shared" si="61"/>
        <v/>
      </c>
      <c r="U297" s="26" t="str">
        <f t="shared" si="62"/>
        <v/>
      </c>
      <c r="V297" s="26" t="str">
        <f t="shared" si="63"/>
        <v/>
      </c>
      <c r="W297" s="26" t="str">
        <f t="shared" si="64"/>
        <v/>
      </c>
      <c r="X297" s="26" t="str">
        <f t="shared" si="65"/>
        <v/>
      </c>
      <c r="Y297" s="26" t="str">
        <f t="shared" si="66"/>
        <v/>
      </c>
      <c r="Z297" s="26" t="str">
        <f t="shared" si="67"/>
        <v/>
      </c>
      <c r="AA297" s="26" t="str">
        <f t="shared" si="68"/>
        <v/>
      </c>
      <c r="AB297" s="26" t="str">
        <f t="shared" si="69"/>
        <v/>
      </c>
      <c r="AC297" s="5"/>
      <c r="AD297" s="5"/>
      <c r="AE297" s="14" t="str">
        <f>IF(OR('別紙1　【集計】'!$O$5="",$G297=""),"",IF($G297&lt;=基準値!M$2=TRUE,"○","×"))</f>
        <v/>
      </c>
      <c r="AF297" s="14" t="str">
        <f>IF(OR('別紙1　【集計】'!$O$5="",$H297=""),"",IF($H297&lt;=基準値!N$2=TRUE,"○","×"))</f>
        <v/>
      </c>
    </row>
    <row r="298" spans="2:32" ht="16.5" customHeight="1">
      <c r="B298" s="38">
        <v>290</v>
      </c>
      <c r="C298" s="39"/>
      <c r="D298" s="38"/>
      <c r="E298" s="38"/>
      <c r="F298" s="40"/>
      <c r="G298" s="41"/>
      <c r="H298" s="42"/>
      <c r="I298" s="43" t="str">
        <f t="shared" si="56"/>
        <v/>
      </c>
      <c r="J298" s="44"/>
      <c r="K298" s="45"/>
      <c r="L298" s="44"/>
      <c r="M298" s="45"/>
      <c r="N298" s="46" t="str">
        <f t="shared" si="57"/>
        <v/>
      </c>
      <c r="O298" s="84"/>
      <c r="P298" s="83" t="str">
        <f>IF($N298="","",IF(AND(SMALL($Q$9:$Q$508,ROUNDUP('別紙1　【集計】'!$E$5/2,0))=MAX($Q$9:$Q$508),ISNUMBER($N298),$Q298=MAX($Q$9:$Q$508)),"代表&amp;最大",IF($Q298=SMALL($Q$9:$Q$508,ROUNDUP('別紙1　【集計】'!$E$5/2,0)),"代表",IF($Q298=MAX($Q$9:$Q$508),"最大",""))))</f>
        <v/>
      </c>
      <c r="Q298" s="25" t="str">
        <f t="shared" si="58"/>
        <v/>
      </c>
      <c r="R298" s="26" t="str">
        <f t="shared" si="59"/>
        <v/>
      </c>
      <c r="S298" s="26" t="str">
        <f t="shared" si="60"/>
        <v/>
      </c>
      <c r="T298" s="26" t="str">
        <f t="shared" si="61"/>
        <v/>
      </c>
      <c r="U298" s="26" t="str">
        <f t="shared" si="62"/>
        <v/>
      </c>
      <c r="V298" s="26" t="str">
        <f t="shared" si="63"/>
        <v/>
      </c>
      <c r="W298" s="26" t="str">
        <f t="shared" si="64"/>
        <v/>
      </c>
      <c r="X298" s="26" t="str">
        <f t="shared" si="65"/>
        <v/>
      </c>
      <c r="Y298" s="26" t="str">
        <f t="shared" si="66"/>
        <v/>
      </c>
      <c r="Z298" s="26" t="str">
        <f t="shared" si="67"/>
        <v/>
      </c>
      <c r="AA298" s="26" t="str">
        <f t="shared" si="68"/>
        <v/>
      </c>
      <c r="AB298" s="26" t="str">
        <f t="shared" si="69"/>
        <v/>
      </c>
      <c r="AC298" s="5"/>
      <c r="AD298" s="5"/>
      <c r="AE298" s="14" t="str">
        <f>IF(OR('別紙1　【集計】'!$O$5="",$G298=""),"",IF($G298&lt;=基準値!M$2=TRUE,"○","×"))</f>
        <v/>
      </c>
      <c r="AF298" s="14" t="str">
        <f>IF(OR('別紙1　【集計】'!$O$5="",$H298=""),"",IF($H298&lt;=基準値!N$2=TRUE,"○","×"))</f>
        <v/>
      </c>
    </row>
    <row r="299" spans="2:32" ht="16.5" customHeight="1">
      <c r="B299" s="47">
        <v>291</v>
      </c>
      <c r="C299" s="39"/>
      <c r="D299" s="38"/>
      <c r="E299" s="38"/>
      <c r="F299" s="40"/>
      <c r="G299" s="41"/>
      <c r="H299" s="42"/>
      <c r="I299" s="43" t="str">
        <f t="shared" si="56"/>
        <v/>
      </c>
      <c r="J299" s="44"/>
      <c r="K299" s="45"/>
      <c r="L299" s="44"/>
      <c r="M299" s="45"/>
      <c r="N299" s="46" t="str">
        <f t="shared" si="57"/>
        <v/>
      </c>
      <c r="O299" s="84"/>
      <c r="P299" s="83" t="str">
        <f>IF($N299="","",IF(AND(SMALL($Q$9:$Q$508,ROUNDUP('別紙1　【集計】'!$E$5/2,0))=MAX($Q$9:$Q$508),ISNUMBER($N299),$Q299=MAX($Q$9:$Q$508)),"代表&amp;最大",IF($Q299=SMALL($Q$9:$Q$508,ROUNDUP('別紙1　【集計】'!$E$5/2,0)),"代表",IF($Q299=MAX($Q$9:$Q$508),"最大",""))))</f>
        <v/>
      </c>
      <c r="Q299" s="25" t="str">
        <f t="shared" si="58"/>
        <v/>
      </c>
      <c r="R299" s="26" t="str">
        <f t="shared" si="59"/>
        <v/>
      </c>
      <c r="S299" s="26" t="str">
        <f t="shared" si="60"/>
        <v/>
      </c>
      <c r="T299" s="26" t="str">
        <f t="shared" si="61"/>
        <v/>
      </c>
      <c r="U299" s="26" t="str">
        <f t="shared" si="62"/>
        <v/>
      </c>
      <c r="V299" s="26" t="str">
        <f t="shared" si="63"/>
        <v/>
      </c>
      <c r="W299" s="26" t="str">
        <f t="shared" si="64"/>
        <v/>
      </c>
      <c r="X299" s="26" t="str">
        <f t="shared" si="65"/>
        <v/>
      </c>
      <c r="Y299" s="26" t="str">
        <f t="shared" si="66"/>
        <v/>
      </c>
      <c r="Z299" s="26" t="str">
        <f t="shared" si="67"/>
        <v/>
      </c>
      <c r="AA299" s="26" t="str">
        <f t="shared" si="68"/>
        <v/>
      </c>
      <c r="AB299" s="26" t="str">
        <f t="shared" si="69"/>
        <v/>
      </c>
      <c r="AC299" s="5"/>
      <c r="AD299" s="5"/>
      <c r="AE299" s="14" t="str">
        <f>IF(OR('別紙1　【集計】'!$O$5="",$G299=""),"",IF($G299&lt;=基準値!M$2=TRUE,"○","×"))</f>
        <v/>
      </c>
      <c r="AF299" s="14" t="str">
        <f>IF(OR('別紙1　【集計】'!$O$5="",$H299=""),"",IF($H299&lt;=基準値!N$2=TRUE,"○","×"))</f>
        <v/>
      </c>
    </row>
    <row r="300" spans="2:32" ht="16.5" customHeight="1">
      <c r="B300" s="38">
        <v>292</v>
      </c>
      <c r="C300" s="39"/>
      <c r="D300" s="38"/>
      <c r="E300" s="38"/>
      <c r="F300" s="40"/>
      <c r="G300" s="41"/>
      <c r="H300" s="42"/>
      <c r="I300" s="43" t="str">
        <f t="shared" si="56"/>
        <v/>
      </c>
      <c r="J300" s="44"/>
      <c r="K300" s="45"/>
      <c r="L300" s="44"/>
      <c r="M300" s="45"/>
      <c r="N300" s="46" t="str">
        <f t="shared" si="57"/>
        <v/>
      </c>
      <c r="O300" s="84"/>
      <c r="P300" s="83" t="str">
        <f>IF($N300="","",IF(AND(SMALL($Q$9:$Q$508,ROUNDUP('別紙1　【集計】'!$E$5/2,0))=MAX($Q$9:$Q$508),ISNUMBER($N300),$Q300=MAX($Q$9:$Q$508)),"代表&amp;最大",IF($Q300=SMALL($Q$9:$Q$508,ROUNDUP('別紙1　【集計】'!$E$5/2,0)),"代表",IF($Q300=MAX($Q$9:$Q$508),"最大",""))))</f>
        <v/>
      </c>
      <c r="Q300" s="25" t="str">
        <f t="shared" si="58"/>
        <v/>
      </c>
      <c r="R300" s="26" t="str">
        <f t="shared" si="59"/>
        <v/>
      </c>
      <c r="S300" s="26" t="str">
        <f t="shared" si="60"/>
        <v/>
      </c>
      <c r="T300" s="26" t="str">
        <f t="shared" si="61"/>
        <v/>
      </c>
      <c r="U300" s="26" t="str">
        <f t="shared" si="62"/>
        <v/>
      </c>
      <c r="V300" s="26" t="str">
        <f t="shared" si="63"/>
        <v/>
      </c>
      <c r="W300" s="26" t="str">
        <f t="shared" si="64"/>
        <v/>
      </c>
      <c r="X300" s="26" t="str">
        <f t="shared" si="65"/>
        <v/>
      </c>
      <c r="Y300" s="26" t="str">
        <f t="shared" si="66"/>
        <v/>
      </c>
      <c r="Z300" s="26" t="str">
        <f t="shared" si="67"/>
        <v/>
      </c>
      <c r="AA300" s="26" t="str">
        <f t="shared" si="68"/>
        <v/>
      </c>
      <c r="AB300" s="26" t="str">
        <f t="shared" si="69"/>
        <v/>
      </c>
      <c r="AC300" s="5"/>
      <c r="AD300" s="5"/>
      <c r="AE300" s="14" t="str">
        <f>IF(OR('別紙1　【集計】'!$O$5="",$G300=""),"",IF($G300&lt;=基準値!M$2=TRUE,"○","×"))</f>
        <v/>
      </c>
      <c r="AF300" s="14" t="str">
        <f>IF(OR('別紙1　【集計】'!$O$5="",$H300=""),"",IF($H300&lt;=基準値!N$2=TRUE,"○","×"))</f>
        <v/>
      </c>
    </row>
    <row r="301" spans="2:32" ht="16.5" customHeight="1">
      <c r="B301" s="47">
        <v>293</v>
      </c>
      <c r="C301" s="39"/>
      <c r="D301" s="38"/>
      <c r="E301" s="38"/>
      <c r="F301" s="40"/>
      <c r="G301" s="41"/>
      <c r="H301" s="42"/>
      <c r="I301" s="43" t="str">
        <f t="shared" si="56"/>
        <v/>
      </c>
      <c r="J301" s="44"/>
      <c r="K301" s="45"/>
      <c r="L301" s="44"/>
      <c r="M301" s="45"/>
      <c r="N301" s="46" t="str">
        <f t="shared" si="57"/>
        <v/>
      </c>
      <c r="O301" s="84"/>
      <c r="P301" s="83" t="str">
        <f>IF($N301="","",IF(AND(SMALL($Q$9:$Q$508,ROUNDUP('別紙1　【集計】'!$E$5/2,0))=MAX($Q$9:$Q$508),ISNUMBER($N301),$Q301=MAX($Q$9:$Q$508)),"代表&amp;最大",IF($Q301=SMALL($Q$9:$Q$508,ROUNDUP('別紙1　【集計】'!$E$5/2,0)),"代表",IF($Q301=MAX($Q$9:$Q$508),"最大",""))))</f>
        <v/>
      </c>
      <c r="Q301" s="25" t="str">
        <f t="shared" si="58"/>
        <v/>
      </c>
      <c r="R301" s="26" t="str">
        <f t="shared" si="59"/>
        <v/>
      </c>
      <c r="S301" s="26" t="str">
        <f t="shared" si="60"/>
        <v/>
      </c>
      <c r="T301" s="26" t="str">
        <f t="shared" si="61"/>
        <v/>
      </c>
      <c r="U301" s="26" t="str">
        <f t="shared" si="62"/>
        <v/>
      </c>
      <c r="V301" s="26" t="str">
        <f t="shared" si="63"/>
        <v/>
      </c>
      <c r="W301" s="26" t="str">
        <f t="shared" si="64"/>
        <v/>
      </c>
      <c r="X301" s="26" t="str">
        <f t="shared" si="65"/>
        <v/>
      </c>
      <c r="Y301" s="26" t="str">
        <f t="shared" si="66"/>
        <v/>
      </c>
      <c r="Z301" s="26" t="str">
        <f t="shared" si="67"/>
        <v/>
      </c>
      <c r="AA301" s="26" t="str">
        <f t="shared" si="68"/>
        <v/>
      </c>
      <c r="AB301" s="26" t="str">
        <f t="shared" si="69"/>
        <v/>
      </c>
      <c r="AC301" s="5"/>
      <c r="AD301" s="5"/>
      <c r="AE301" s="14" t="str">
        <f>IF(OR('別紙1　【集計】'!$O$5="",$G301=""),"",IF($G301&lt;=基準値!M$2=TRUE,"○","×"))</f>
        <v/>
      </c>
      <c r="AF301" s="14" t="str">
        <f>IF(OR('別紙1　【集計】'!$O$5="",$H301=""),"",IF($H301&lt;=基準値!N$2=TRUE,"○","×"))</f>
        <v/>
      </c>
    </row>
    <row r="302" spans="2:32" ht="16.5" customHeight="1">
      <c r="B302" s="38">
        <v>294</v>
      </c>
      <c r="C302" s="39"/>
      <c r="D302" s="38"/>
      <c r="E302" s="38"/>
      <c r="F302" s="40"/>
      <c r="G302" s="41"/>
      <c r="H302" s="42"/>
      <c r="I302" s="43" t="str">
        <f t="shared" si="56"/>
        <v/>
      </c>
      <c r="J302" s="44"/>
      <c r="K302" s="45"/>
      <c r="L302" s="44"/>
      <c r="M302" s="45"/>
      <c r="N302" s="46" t="str">
        <f t="shared" si="57"/>
        <v/>
      </c>
      <c r="O302" s="84"/>
      <c r="P302" s="83" t="str">
        <f>IF($N302="","",IF(AND(SMALL($Q$9:$Q$508,ROUNDUP('別紙1　【集計】'!$E$5/2,0))=MAX($Q$9:$Q$508),ISNUMBER($N302),$Q302=MAX($Q$9:$Q$508)),"代表&amp;最大",IF($Q302=SMALL($Q$9:$Q$508,ROUNDUP('別紙1　【集計】'!$E$5/2,0)),"代表",IF($Q302=MAX($Q$9:$Q$508),"最大",""))))</f>
        <v/>
      </c>
      <c r="Q302" s="25" t="str">
        <f t="shared" si="58"/>
        <v/>
      </c>
      <c r="R302" s="26" t="str">
        <f t="shared" si="59"/>
        <v/>
      </c>
      <c r="S302" s="26" t="str">
        <f t="shared" si="60"/>
        <v/>
      </c>
      <c r="T302" s="26" t="str">
        <f t="shared" si="61"/>
        <v/>
      </c>
      <c r="U302" s="26" t="str">
        <f t="shared" si="62"/>
        <v/>
      </c>
      <c r="V302" s="26" t="str">
        <f t="shared" si="63"/>
        <v/>
      </c>
      <c r="W302" s="26" t="str">
        <f t="shared" si="64"/>
        <v/>
      </c>
      <c r="X302" s="26" t="str">
        <f t="shared" si="65"/>
        <v/>
      </c>
      <c r="Y302" s="26" t="str">
        <f t="shared" si="66"/>
        <v/>
      </c>
      <c r="Z302" s="26" t="str">
        <f t="shared" si="67"/>
        <v/>
      </c>
      <c r="AA302" s="26" t="str">
        <f t="shared" si="68"/>
        <v/>
      </c>
      <c r="AB302" s="26" t="str">
        <f t="shared" si="69"/>
        <v/>
      </c>
      <c r="AC302" s="5"/>
      <c r="AD302" s="5"/>
      <c r="AE302" s="14" t="str">
        <f>IF(OR('別紙1　【集計】'!$O$5="",$G302=""),"",IF($G302&lt;=基準値!M$2=TRUE,"○","×"))</f>
        <v/>
      </c>
      <c r="AF302" s="14" t="str">
        <f>IF(OR('別紙1　【集計】'!$O$5="",$H302=""),"",IF($H302&lt;=基準値!N$2=TRUE,"○","×"))</f>
        <v/>
      </c>
    </row>
    <row r="303" spans="2:32" ht="16.5" customHeight="1">
      <c r="B303" s="47">
        <v>295</v>
      </c>
      <c r="C303" s="39"/>
      <c r="D303" s="38"/>
      <c r="E303" s="38"/>
      <c r="F303" s="40"/>
      <c r="G303" s="41"/>
      <c r="H303" s="42"/>
      <c r="I303" s="43" t="str">
        <f t="shared" si="56"/>
        <v/>
      </c>
      <c r="J303" s="44"/>
      <c r="K303" s="45"/>
      <c r="L303" s="44"/>
      <c r="M303" s="45"/>
      <c r="N303" s="46" t="str">
        <f t="shared" si="57"/>
        <v/>
      </c>
      <c r="O303" s="84"/>
      <c r="P303" s="83" t="str">
        <f>IF($N303="","",IF(AND(SMALL($Q$9:$Q$508,ROUNDUP('別紙1　【集計】'!$E$5/2,0))=MAX($Q$9:$Q$508),ISNUMBER($N303),$Q303=MAX($Q$9:$Q$508)),"代表&amp;最大",IF($Q303=SMALL($Q$9:$Q$508,ROUNDUP('別紙1　【集計】'!$E$5/2,0)),"代表",IF($Q303=MAX($Q$9:$Q$508),"最大",""))))</f>
        <v/>
      </c>
      <c r="Q303" s="25" t="str">
        <f t="shared" si="58"/>
        <v/>
      </c>
      <c r="R303" s="26" t="str">
        <f t="shared" si="59"/>
        <v/>
      </c>
      <c r="S303" s="26" t="str">
        <f t="shared" si="60"/>
        <v/>
      </c>
      <c r="T303" s="26" t="str">
        <f t="shared" si="61"/>
        <v/>
      </c>
      <c r="U303" s="26" t="str">
        <f t="shared" si="62"/>
        <v/>
      </c>
      <c r="V303" s="26" t="str">
        <f t="shared" si="63"/>
        <v/>
      </c>
      <c r="W303" s="26" t="str">
        <f t="shared" si="64"/>
        <v/>
      </c>
      <c r="X303" s="26" t="str">
        <f t="shared" si="65"/>
        <v/>
      </c>
      <c r="Y303" s="26" t="str">
        <f t="shared" si="66"/>
        <v/>
      </c>
      <c r="Z303" s="26" t="str">
        <f t="shared" si="67"/>
        <v/>
      </c>
      <c r="AA303" s="26" t="str">
        <f t="shared" si="68"/>
        <v/>
      </c>
      <c r="AB303" s="26" t="str">
        <f t="shared" si="69"/>
        <v/>
      </c>
      <c r="AC303" s="5"/>
      <c r="AD303" s="5"/>
      <c r="AE303" s="14" t="str">
        <f>IF(OR('別紙1　【集計】'!$O$5="",$G303=""),"",IF($G303&lt;=基準値!M$2=TRUE,"○","×"))</f>
        <v/>
      </c>
      <c r="AF303" s="14" t="str">
        <f>IF(OR('別紙1　【集計】'!$O$5="",$H303=""),"",IF($H303&lt;=基準値!N$2=TRUE,"○","×"))</f>
        <v/>
      </c>
    </row>
    <row r="304" spans="2:32" ht="16.5" customHeight="1">
      <c r="B304" s="38">
        <v>296</v>
      </c>
      <c r="C304" s="39"/>
      <c r="D304" s="38"/>
      <c r="E304" s="38"/>
      <c r="F304" s="40"/>
      <c r="G304" s="41"/>
      <c r="H304" s="42"/>
      <c r="I304" s="43" t="str">
        <f t="shared" si="56"/>
        <v/>
      </c>
      <c r="J304" s="44"/>
      <c r="K304" s="45"/>
      <c r="L304" s="44"/>
      <c r="M304" s="45"/>
      <c r="N304" s="46" t="str">
        <f t="shared" si="57"/>
        <v/>
      </c>
      <c r="O304" s="84"/>
      <c r="P304" s="83" t="str">
        <f>IF($N304="","",IF(AND(SMALL($Q$9:$Q$508,ROUNDUP('別紙1　【集計】'!$E$5/2,0))=MAX($Q$9:$Q$508),ISNUMBER($N304),$Q304=MAX($Q$9:$Q$508)),"代表&amp;最大",IF($Q304=SMALL($Q$9:$Q$508,ROUNDUP('別紙1　【集計】'!$E$5/2,0)),"代表",IF($Q304=MAX($Q$9:$Q$508),"最大",""))))</f>
        <v/>
      </c>
      <c r="Q304" s="25" t="str">
        <f t="shared" si="58"/>
        <v/>
      </c>
      <c r="R304" s="26" t="str">
        <f t="shared" si="59"/>
        <v/>
      </c>
      <c r="S304" s="26" t="str">
        <f t="shared" si="60"/>
        <v/>
      </c>
      <c r="T304" s="26" t="str">
        <f t="shared" si="61"/>
        <v/>
      </c>
      <c r="U304" s="26" t="str">
        <f t="shared" si="62"/>
        <v/>
      </c>
      <c r="V304" s="26" t="str">
        <f t="shared" si="63"/>
        <v/>
      </c>
      <c r="W304" s="26" t="str">
        <f t="shared" si="64"/>
        <v/>
      </c>
      <c r="X304" s="26" t="str">
        <f t="shared" si="65"/>
        <v/>
      </c>
      <c r="Y304" s="26" t="str">
        <f t="shared" si="66"/>
        <v/>
      </c>
      <c r="Z304" s="26" t="str">
        <f t="shared" si="67"/>
        <v/>
      </c>
      <c r="AA304" s="26" t="str">
        <f t="shared" si="68"/>
        <v/>
      </c>
      <c r="AB304" s="26" t="str">
        <f t="shared" si="69"/>
        <v/>
      </c>
      <c r="AC304" s="5"/>
      <c r="AD304" s="5"/>
      <c r="AE304" s="14" t="str">
        <f>IF(OR('別紙1　【集計】'!$O$5="",$G304=""),"",IF($G304&lt;=基準値!M$2=TRUE,"○","×"))</f>
        <v/>
      </c>
      <c r="AF304" s="14" t="str">
        <f>IF(OR('別紙1　【集計】'!$O$5="",$H304=""),"",IF($H304&lt;=基準値!N$2=TRUE,"○","×"))</f>
        <v/>
      </c>
    </row>
    <row r="305" spans="2:32" ht="16.5" customHeight="1">
      <c r="B305" s="47">
        <v>297</v>
      </c>
      <c r="C305" s="39"/>
      <c r="D305" s="38"/>
      <c r="E305" s="38"/>
      <c r="F305" s="40"/>
      <c r="G305" s="41"/>
      <c r="H305" s="42"/>
      <c r="I305" s="43" t="str">
        <f t="shared" si="56"/>
        <v/>
      </c>
      <c r="J305" s="44"/>
      <c r="K305" s="45"/>
      <c r="L305" s="44"/>
      <c r="M305" s="45"/>
      <c r="N305" s="46" t="str">
        <f t="shared" si="57"/>
        <v/>
      </c>
      <c r="O305" s="84"/>
      <c r="P305" s="83" t="str">
        <f>IF($N305="","",IF(AND(SMALL($Q$9:$Q$508,ROUNDUP('別紙1　【集計】'!$E$5/2,0))=MAX($Q$9:$Q$508),ISNUMBER($N305),$Q305=MAX($Q$9:$Q$508)),"代表&amp;最大",IF($Q305=SMALL($Q$9:$Q$508,ROUNDUP('別紙1　【集計】'!$E$5/2,0)),"代表",IF($Q305=MAX($Q$9:$Q$508),"最大",""))))</f>
        <v/>
      </c>
      <c r="Q305" s="25" t="str">
        <f t="shared" si="58"/>
        <v/>
      </c>
      <c r="R305" s="26" t="str">
        <f t="shared" si="59"/>
        <v/>
      </c>
      <c r="S305" s="26" t="str">
        <f t="shared" si="60"/>
        <v/>
      </c>
      <c r="T305" s="26" t="str">
        <f t="shared" si="61"/>
        <v/>
      </c>
      <c r="U305" s="26" t="str">
        <f t="shared" si="62"/>
        <v/>
      </c>
      <c r="V305" s="26" t="str">
        <f t="shared" si="63"/>
        <v/>
      </c>
      <c r="W305" s="26" t="str">
        <f t="shared" si="64"/>
        <v/>
      </c>
      <c r="X305" s="26" t="str">
        <f t="shared" si="65"/>
        <v/>
      </c>
      <c r="Y305" s="26" t="str">
        <f t="shared" si="66"/>
        <v/>
      </c>
      <c r="Z305" s="26" t="str">
        <f t="shared" si="67"/>
        <v/>
      </c>
      <c r="AA305" s="26" t="str">
        <f t="shared" si="68"/>
        <v/>
      </c>
      <c r="AB305" s="26" t="str">
        <f t="shared" si="69"/>
        <v/>
      </c>
      <c r="AC305" s="5"/>
      <c r="AD305" s="5"/>
      <c r="AE305" s="14" t="str">
        <f>IF(OR('別紙1　【集計】'!$O$5="",$G305=""),"",IF($G305&lt;=基準値!M$2=TRUE,"○","×"))</f>
        <v/>
      </c>
      <c r="AF305" s="14" t="str">
        <f>IF(OR('別紙1　【集計】'!$O$5="",$H305=""),"",IF($H305&lt;=基準値!N$2=TRUE,"○","×"))</f>
        <v/>
      </c>
    </row>
    <row r="306" spans="2:32" ht="16.5" customHeight="1">
      <c r="B306" s="38">
        <v>298</v>
      </c>
      <c r="C306" s="39"/>
      <c r="D306" s="38"/>
      <c r="E306" s="38"/>
      <c r="F306" s="40"/>
      <c r="G306" s="41"/>
      <c r="H306" s="42"/>
      <c r="I306" s="43" t="str">
        <f t="shared" si="56"/>
        <v/>
      </c>
      <c r="J306" s="44"/>
      <c r="K306" s="45"/>
      <c r="L306" s="44"/>
      <c r="M306" s="45"/>
      <c r="N306" s="46" t="str">
        <f t="shared" si="57"/>
        <v/>
      </c>
      <c r="O306" s="84"/>
      <c r="P306" s="83" t="str">
        <f>IF($N306="","",IF(AND(SMALL($Q$9:$Q$508,ROUNDUP('別紙1　【集計】'!$E$5/2,0))=MAX($Q$9:$Q$508),ISNUMBER($N306),$Q306=MAX($Q$9:$Q$508)),"代表&amp;最大",IF($Q306=SMALL($Q$9:$Q$508,ROUNDUP('別紙1　【集計】'!$E$5/2,0)),"代表",IF($Q306=MAX($Q$9:$Q$508),"最大",""))))</f>
        <v/>
      </c>
      <c r="Q306" s="25" t="str">
        <f t="shared" si="58"/>
        <v/>
      </c>
      <c r="R306" s="26" t="str">
        <f t="shared" si="59"/>
        <v/>
      </c>
      <c r="S306" s="26" t="str">
        <f t="shared" si="60"/>
        <v/>
      </c>
      <c r="T306" s="26" t="str">
        <f t="shared" si="61"/>
        <v/>
      </c>
      <c r="U306" s="26" t="str">
        <f t="shared" si="62"/>
        <v/>
      </c>
      <c r="V306" s="26" t="str">
        <f t="shared" si="63"/>
        <v/>
      </c>
      <c r="W306" s="26" t="str">
        <f t="shared" si="64"/>
        <v/>
      </c>
      <c r="X306" s="26" t="str">
        <f t="shared" si="65"/>
        <v/>
      </c>
      <c r="Y306" s="26" t="str">
        <f t="shared" si="66"/>
        <v/>
      </c>
      <c r="Z306" s="26" t="str">
        <f t="shared" si="67"/>
        <v/>
      </c>
      <c r="AA306" s="26" t="str">
        <f t="shared" si="68"/>
        <v/>
      </c>
      <c r="AB306" s="26" t="str">
        <f t="shared" si="69"/>
        <v/>
      </c>
      <c r="AC306" s="5"/>
      <c r="AD306" s="5"/>
      <c r="AE306" s="14" t="str">
        <f>IF(OR('別紙1　【集計】'!$O$5="",$G306=""),"",IF($G306&lt;=基準値!M$2=TRUE,"○","×"))</f>
        <v/>
      </c>
      <c r="AF306" s="14" t="str">
        <f>IF(OR('別紙1　【集計】'!$O$5="",$H306=""),"",IF($H306&lt;=基準値!N$2=TRUE,"○","×"))</f>
        <v/>
      </c>
    </row>
    <row r="307" spans="2:32" ht="16.5" customHeight="1">
      <c r="B307" s="47">
        <v>299</v>
      </c>
      <c r="C307" s="39"/>
      <c r="D307" s="38"/>
      <c r="E307" s="38"/>
      <c r="F307" s="40"/>
      <c r="G307" s="41"/>
      <c r="H307" s="42"/>
      <c r="I307" s="43" t="str">
        <f t="shared" si="56"/>
        <v/>
      </c>
      <c r="J307" s="44"/>
      <c r="K307" s="45"/>
      <c r="L307" s="44"/>
      <c r="M307" s="45"/>
      <c r="N307" s="46" t="str">
        <f t="shared" si="57"/>
        <v/>
      </c>
      <c r="O307" s="84"/>
      <c r="P307" s="83" t="str">
        <f>IF($N307="","",IF(AND(SMALL($Q$9:$Q$508,ROUNDUP('別紙1　【集計】'!$E$5/2,0))=MAX($Q$9:$Q$508),ISNUMBER($N307),$Q307=MAX($Q$9:$Q$508)),"代表&amp;最大",IF($Q307=SMALL($Q$9:$Q$508,ROUNDUP('別紙1　【集計】'!$E$5/2,0)),"代表",IF($Q307=MAX($Q$9:$Q$508),"最大",""))))</f>
        <v/>
      </c>
      <c r="Q307" s="25" t="str">
        <f t="shared" si="58"/>
        <v/>
      </c>
      <c r="R307" s="26" t="str">
        <f t="shared" si="59"/>
        <v/>
      </c>
      <c r="S307" s="26" t="str">
        <f t="shared" si="60"/>
        <v/>
      </c>
      <c r="T307" s="26" t="str">
        <f t="shared" si="61"/>
        <v/>
      </c>
      <c r="U307" s="26" t="str">
        <f t="shared" si="62"/>
        <v/>
      </c>
      <c r="V307" s="26" t="str">
        <f t="shared" si="63"/>
        <v/>
      </c>
      <c r="W307" s="26" t="str">
        <f t="shared" si="64"/>
        <v/>
      </c>
      <c r="X307" s="26" t="str">
        <f t="shared" si="65"/>
        <v/>
      </c>
      <c r="Y307" s="26" t="str">
        <f t="shared" si="66"/>
        <v/>
      </c>
      <c r="Z307" s="26" t="str">
        <f t="shared" si="67"/>
        <v/>
      </c>
      <c r="AA307" s="26" t="str">
        <f t="shared" si="68"/>
        <v/>
      </c>
      <c r="AB307" s="26" t="str">
        <f t="shared" si="69"/>
        <v/>
      </c>
      <c r="AC307" s="5"/>
      <c r="AD307" s="5"/>
      <c r="AE307" s="14" t="str">
        <f>IF(OR('別紙1　【集計】'!$O$5="",$G307=""),"",IF($G307&lt;=基準値!M$2=TRUE,"○","×"))</f>
        <v/>
      </c>
      <c r="AF307" s="14" t="str">
        <f>IF(OR('別紙1　【集計】'!$O$5="",$H307=""),"",IF($H307&lt;=基準値!N$2=TRUE,"○","×"))</f>
        <v/>
      </c>
    </row>
    <row r="308" spans="2:32" ht="16.5" customHeight="1">
      <c r="B308" s="38">
        <v>300</v>
      </c>
      <c r="C308" s="39"/>
      <c r="D308" s="38"/>
      <c r="E308" s="38"/>
      <c r="F308" s="40"/>
      <c r="G308" s="41"/>
      <c r="H308" s="42"/>
      <c r="I308" s="43" t="str">
        <f t="shared" si="56"/>
        <v/>
      </c>
      <c r="J308" s="44"/>
      <c r="K308" s="45"/>
      <c r="L308" s="44"/>
      <c r="M308" s="45"/>
      <c r="N308" s="46" t="str">
        <f t="shared" si="57"/>
        <v/>
      </c>
      <c r="O308" s="84"/>
      <c r="P308" s="83" t="str">
        <f>IF($N308="","",IF(AND(SMALL($Q$9:$Q$508,ROUNDUP('別紙1　【集計】'!$E$5/2,0))=MAX($Q$9:$Q$508),ISNUMBER($N308),$Q308=MAX($Q$9:$Q$508)),"代表&amp;最大",IF($Q308=SMALL($Q$9:$Q$508,ROUNDUP('別紙1　【集計】'!$E$5/2,0)),"代表",IF($Q308=MAX($Q$9:$Q$508),"最大",""))))</f>
        <v/>
      </c>
      <c r="Q308" s="25" t="str">
        <f t="shared" si="58"/>
        <v/>
      </c>
      <c r="R308" s="26" t="str">
        <f t="shared" si="59"/>
        <v/>
      </c>
      <c r="S308" s="26" t="str">
        <f t="shared" si="60"/>
        <v/>
      </c>
      <c r="T308" s="26" t="str">
        <f t="shared" si="61"/>
        <v/>
      </c>
      <c r="U308" s="26" t="str">
        <f t="shared" si="62"/>
        <v/>
      </c>
      <c r="V308" s="26" t="str">
        <f t="shared" si="63"/>
        <v/>
      </c>
      <c r="W308" s="26" t="str">
        <f t="shared" si="64"/>
        <v/>
      </c>
      <c r="X308" s="26" t="str">
        <f t="shared" si="65"/>
        <v/>
      </c>
      <c r="Y308" s="26" t="str">
        <f t="shared" si="66"/>
        <v/>
      </c>
      <c r="Z308" s="26" t="str">
        <f t="shared" si="67"/>
        <v/>
      </c>
      <c r="AA308" s="26" t="str">
        <f t="shared" si="68"/>
        <v/>
      </c>
      <c r="AB308" s="26" t="str">
        <f t="shared" si="69"/>
        <v/>
      </c>
      <c r="AC308" s="5"/>
      <c r="AD308" s="5"/>
      <c r="AE308" s="14" t="str">
        <f>IF(OR('別紙1　【集計】'!$O$5="",$G308=""),"",IF($G308&lt;=基準値!M$2=TRUE,"○","×"))</f>
        <v/>
      </c>
      <c r="AF308" s="14" t="str">
        <f>IF(OR('別紙1　【集計】'!$O$5="",$H308=""),"",IF($H308&lt;=基準値!N$2=TRUE,"○","×"))</f>
        <v/>
      </c>
    </row>
    <row r="309" spans="2:32" ht="16.5" customHeight="1">
      <c r="B309" s="47">
        <v>301</v>
      </c>
      <c r="C309" s="39"/>
      <c r="D309" s="38"/>
      <c r="E309" s="38"/>
      <c r="F309" s="40"/>
      <c r="G309" s="41"/>
      <c r="H309" s="42"/>
      <c r="I309" s="43" t="str">
        <f t="shared" si="56"/>
        <v/>
      </c>
      <c r="J309" s="44"/>
      <c r="K309" s="45"/>
      <c r="L309" s="44"/>
      <c r="M309" s="45"/>
      <c r="N309" s="46" t="str">
        <f t="shared" si="57"/>
        <v/>
      </c>
      <c r="O309" s="84"/>
      <c r="P309" s="83" t="str">
        <f>IF($N309="","",IF(AND(SMALL($Q$9:$Q$508,ROUNDUP('別紙1　【集計】'!$E$5/2,0))=MAX($Q$9:$Q$508),ISNUMBER($N309),$Q309=MAX($Q$9:$Q$508)),"代表&amp;最大",IF($Q309=SMALL($Q$9:$Q$508,ROUNDUP('別紙1　【集計】'!$E$5/2,0)),"代表",IF($Q309=MAX($Q$9:$Q$508),"最大",""))))</f>
        <v/>
      </c>
      <c r="Q309" s="25" t="str">
        <f t="shared" si="58"/>
        <v/>
      </c>
      <c r="R309" s="26" t="str">
        <f t="shared" si="59"/>
        <v/>
      </c>
      <c r="S309" s="26" t="str">
        <f t="shared" si="60"/>
        <v/>
      </c>
      <c r="T309" s="26" t="str">
        <f t="shared" si="61"/>
        <v/>
      </c>
      <c r="U309" s="26" t="str">
        <f t="shared" si="62"/>
        <v/>
      </c>
      <c r="V309" s="26" t="str">
        <f t="shared" si="63"/>
        <v/>
      </c>
      <c r="W309" s="26" t="str">
        <f t="shared" si="64"/>
        <v/>
      </c>
      <c r="X309" s="26" t="str">
        <f t="shared" si="65"/>
        <v/>
      </c>
      <c r="Y309" s="26" t="str">
        <f t="shared" si="66"/>
        <v/>
      </c>
      <c r="Z309" s="26" t="str">
        <f t="shared" si="67"/>
        <v/>
      </c>
      <c r="AA309" s="26" t="str">
        <f t="shared" si="68"/>
        <v/>
      </c>
      <c r="AB309" s="26" t="str">
        <f t="shared" si="69"/>
        <v/>
      </c>
      <c r="AC309" s="5"/>
      <c r="AD309" s="5"/>
      <c r="AE309" s="14" t="str">
        <f>IF(OR('別紙1　【集計】'!$O$5="",$G309=""),"",IF($G309&lt;=基準値!M$2=TRUE,"○","×"))</f>
        <v/>
      </c>
      <c r="AF309" s="14" t="str">
        <f>IF(OR('別紙1　【集計】'!$O$5="",$H309=""),"",IF($H309&lt;=基準値!N$2=TRUE,"○","×"))</f>
        <v/>
      </c>
    </row>
    <row r="310" spans="2:32" ht="16.5" customHeight="1">
      <c r="B310" s="38">
        <v>302</v>
      </c>
      <c r="C310" s="39"/>
      <c r="D310" s="38"/>
      <c r="E310" s="38"/>
      <c r="F310" s="40"/>
      <c r="G310" s="41"/>
      <c r="H310" s="42"/>
      <c r="I310" s="43" t="str">
        <f t="shared" si="56"/>
        <v/>
      </c>
      <c r="J310" s="44"/>
      <c r="K310" s="45"/>
      <c r="L310" s="44"/>
      <c r="M310" s="45"/>
      <c r="N310" s="46" t="str">
        <f t="shared" si="57"/>
        <v/>
      </c>
      <c r="O310" s="84"/>
      <c r="P310" s="83" t="str">
        <f>IF($N310="","",IF(AND(SMALL($Q$9:$Q$508,ROUNDUP('別紙1　【集計】'!$E$5/2,0))=MAX($Q$9:$Q$508),ISNUMBER($N310),$Q310=MAX($Q$9:$Q$508)),"代表&amp;最大",IF($Q310=SMALL($Q$9:$Q$508,ROUNDUP('別紙1　【集計】'!$E$5/2,0)),"代表",IF($Q310=MAX($Q$9:$Q$508),"最大",""))))</f>
        <v/>
      </c>
      <c r="Q310" s="25" t="str">
        <f t="shared" si="58"/>
        <v/>
      </c>
      <c r="R310" s="26" t="str">
        <f t="shared" si="59"/>
        <v/>
      </c>
      <c r="S310" s="26" t="str">
        <f t="shared" si="60"/>
        <v/>
      </c>
      <c r="T310" s="26" t="str">
        <f t="shared" si="61"/>
        <v/>
      </c>
      <c r="U310" s="26" t="str">
        <f t="shared" si="62"/>
        <v/>
      </c>
      <c r="V310" s="26" t="str">
        <f t="shared" si="63"/>
        <v/>
      </c>
      <c r="W310" s="26" t="str">
        <f t="shared" si="64"/>
        <v/>
      </c>
      <c r="X310" s="26" t="str">
        <f t="shared" si="65"/>
        <v/>
      </c>
      <c r="Y310" s="26" t="str">
        <f t="shared" si="66"/>
        <v/>
      </c>
      <c r="Z310" s="26" t="str">
        <f t="shared" si="67"/>
        <v/>
      </c>
      <c r="AA310" s="26" t="str">
        <f t="shared" si="68"/>
        <v/>
      </c>
      <c r="AB310" s="26" t="str">
        <f t="shared" si="69"/>
        <v/>
      </c>
      <c r="AC310" s="5"/>
      <c r="AD310" s="5"/>
      <c r="AE310" s="14" t="str">
        <f>IF(OR('別紙1　【集計】'!$O$5="",$G310=""),"",IF($G310&lt;=基準値!M$2=TRUE,"○","×"))</f>
        <v/>
      </c>
      <c r="AF310" s="14" t="str">
        <f>IF(OR('別紙1　【集計】'!$O$5="",$H310=""),"",IF($H310&lt;=基準値!N$2=TRUE,"○","×"))</f>
        <v/>
      </c>
    </row>
    <row r="311" spans="2:32" ht="16.5" customHeight="1">
      <c r="B311" s="47">
        <v>303</v>
      </c>
      <c r="C311" s="39"/>
      <c r="D311" s="38"/>
      <c r="E311" s="38"/>
      <c r="F311" s="40"/>
      <c r="G311" s="41"/>
      <c r="H311" s="42"/>
      <c r="I311" s="43" t="str">
        <f t="shared" si="56"/>
        <v/>
      </c>
      <c r="J311" s="44"/>
      <c r="K311" s="45"/>
      <c r="L311" s="44"/>
      <c r="M311" s="45"/>
      <c r="N311" s="46" t="str">
        <f t="shared" si="57"/>
        <v/>
      </c>
      <c r="O311" s="84"/>
      <c r="P311" s="83" t="str">
        <f>IF($N311="","",IF(AND(SMALL($Q$9:$Q$508,ROUNDUP('別紙1　【集計】'!$E$5/2,0))=MAX($Q$9:$Q$508),ISNUMBER($N311),$Q311=MAX($Q$9:$Q$508)),"代表&amp;最大",IF($Q311=SMALL($Q$9:$Q$508,ROUNDUP('別紙1　【集計】'!$E$5/2,0)),"代表",IF($Q311=MAX($Q$9:$Q$508),"最大",""))))</f>
        <v/>
      </c>
      <c r="Q311" s="25" t="str">
        <f t="shared" si="58"/>
        <v/>
      </c>
      <c r="R311" s="26" t="str">
        <f t="shared" si="59"/>
        <v/>
      </c>
      <c r="S311" s="26" t="str">
        <f t="shared" si="60"/>
        <v/>
      </c>
      <c r="T311" s="26" t="str">
        <f t="shared" si="61"/>
        <v/>
      </c>
      <c r="U311" s="26" t="str">
        <f t="shared" si="62"/>
        <v/>
      </c>
      <c r="V311" s="26" t="str">
        <f t="shared" si="63"/>
        <v/>
      </c>
      <c r="W311" s="26" t="str">
        <f t="shared" si="64"/>
        <v/>
      </c>
      <c r="X311" s="26" t="str">
        <f t="shared" si="65"/>
        <v/>
      </c>
      <c r="Y311" s="26" t="str">
        <f t="shared" si="66"/>
        <v/>
      </c>
      <c r="Z311" s="26" t="str">
        <f t="shared" si="67"/>
        <v/>
      </c>
      <c r="AA311" s="26" t="str">
        <f t="shared" si="68"/>
        <v/>
      </c>
      <c r="AB311" s="26" t="str">
        <f t="shared" si="69"/>
        <v/>
      </c>
      <c r="AC311" s="5"/>
      <c r="AD311" s="5"/>
      <c r="AE311" s="14" t="str">
        <f>IF(OR('別紙1　【集計】'!$O$5="",$G311=""),"",IF($G311&lt;=基準値!M$2=TRUE,"○","×"))</f>
        <v/>
      </c>
      <c r="AF311" s="14" t="str">
        <f>IF(OR('別紙1　【集計】'!$O$5="",$H311=""),"",IF($H311&lt;=基準値!N$2=TRUE,"○","×"))</f>
        <v/>
      </c>
    </row>
    <row r="312" spans="2:32" ht="16.5" customHeight="1">
      <c r="B312" s="38">
        <v>304</v>
      </c>
      <c r="C312" s="39"/>
      <c r="D312" s="38"/>
      <c r="E312" s="38"/>
      <c r="F312" s="40"/>
      <c r="G312" s="41"/>
      <c r="H312" s="42"/>
      <c r="I312" s="43" t="str">
        <f t="shared" si="56"/>
        <v/>
      </c>
      <c r="J312" s="44"/>
      <c r="K312" s="45"/>
      <c r="L312" s="44"/>
      <c r="M312" s="45"/>
      <c r="N312" s="46" t="str">
        <f t="shared" si="57"/>
        <v/>
      </c>
      <c r="O312" s="84"/>
      <c r="P312" s="83" t="str">
        <f>IF($N312="","",IF(AND(SMALL($Q$9:$Q$508,ROUNDUP('別紙1　【集計】'!$E$5/2,0))=MAX($Q$9:$Q$508),ISNUMBER($N312),$Q312=MAX($Q$9:$Q$508)),"代表&amp;最大",IF($Q312=SMALL($Q$9:$Q$508,ROUNDUP('別紙1　【集計】'!$E$5/2,0)),"代表",IF($Q312=MAX($Q$9:$Q$508),"最大",""))))</f>
        <v/>
      </c>
      <c r="Q312" s="25" t="str">
        <f t="shared" si="58"/>
        <v/>
      </c>
      <c r="R312" s="26" t="str">
        <f t="shared" si="59"/>
        <v/>
      </c>
      <c r="S312" s="26" t="str">
        <f t="shared" si="60"/>
        <v/>
      </c>
      <c r="T312" s="26" t="str">
        <f t="shared" si="61"/>
        <v/>
      </c>
      <c r="U312" s="26" t="str">
        <f t="shared" si="62"/>
        <v/>
      </c>
      <c r="V312" s="26" t="str">
        <f t="shared" si="63"/>
        <v/>
      </c>
      <c r="W312" s="26" t="str">
        <f t="shared" si="64"/>
        <v/>
      </c>
      <c r="X312" s="26" t="str">
        <f t="shared" si="65"/>
        <v/>
      </c>
      <c r="Y312" s="26" t="str">
        <f t="shared" si="66"/>
        <v/>
      </c>
      <c r="Z312" s="26" t="str">
        <f t="shared" si="67"/>
        <v/>
      </c>
      <c r="AA312" s="26" t="str">
        <f t="shared" si="68"/>
        <v/>
      </c>
      <c r="AB312" s="26" t="str">
        <f t="shared" si="69"/>
        <v/>
      </c>
      <c r="AC312" s="5"/>
      <c r="AD312" s="5"/>
      <c r="AE312" s="14" t="str">
        <f>IF(OR('別紙1　【集計】'!$O$5="",$G312=""),"",IF($G312&lt;=基準値!M$2=TRUE,"○","×"))</f>
        <v/>
      </c>
      <c r="AF312" s="14" t="str">
        <f>IF(OR('別紙1　【集計】'!$O$5="",$H312=""),"",IF($H312&lt;=基準値!N$2=TRUE,"○","×"))</f>
        <v/>
      </c>
    </row>
    <row r="313" spans="2:32" ht="16.5" customHeight="1">
      <c r="B313" s="47">
        <v>305</v>
      </c>
      <c r="C313" s="39"/>
      <c r="D313" s="38"/>
      <c r="E313" s="38"/>
      <c r="F313" s="40"/>
      <c r="G313" s="41"/>
      <c r="H313" s="42"/>
      <c r="I313" s="43" t="str">
        <f t="shared" si="56"/>
        <v/>
      </c>
      <c r="J313" s="44"/>
      <c r="K313" s="45"/>
      <c r="L313" s="44"/>
      <c r="M313" s="45"/>
      <c r="N313" s="46" t="str">
        <f t="shared" si="57"/>
        <v/>
      </c>
      <c r="O313" s="84"/>
      <c r="P313" s="83" t="str">
        <f>IF($N313="","",IF(AND(SMALL($Q$9:$Q$508,ROUNDUP('別紙1　【集計】'!$E$5/2,0))=MAX($Q$9:$Q$508),ISNUMBER($N313),$Q313=MAX($Q$9:$Q$508)),"代表&amp;最大",IF($Q313=SMALL($Q$9:$Q$508,ROUNDUP('別紙1　【集計】'!$E$5/2,0)),"代表",IF($Q313=MAX($Q$9:$Q$508),"最大",""))))</f>
        <v/>
      </c>
      <c r="Q313" s="25" t="str">
        <f t="shared" si="58"/>
        <v/>
      </c>
      <c r="R313" s="26" t="str">
        <f t="shared" si="59"/>
        <v/>
      </c>
      <c r="S313" s="26" t="str">
        <f t="shared" si="60"/>
        <v/>
      </c>
      <c r="T313" s="26" t="str">
        <f t="shared" si="61"/>
        <v/>
      </c>
      <c r="U313" s="26" t="str">
        <f t="shared" si="62"/>
        <v/>
      </c>
      <c r="V313" s="26" t="str">
        <f t="shared" si="63"/>
        <v/>
      </c>
      <c r="W313" s="26" t="str">
        <f t="shared" si="64"/>
        <v/>
      </c>
      <c r="X313" s="26" t="str">
        <f t="shared" si="65"/>
        <v/>
      </c>
      <c r="Y313" s="26" t="str">
        <f t="shared" si="66"/>
        <v/>
      </c>
      <c r="Z313" s="26" t="str">
        <f t="shared" si="67"/>
        <v/>
      </c>
      <c r="AA313" s="26" t="str">
        <f t="shared" si="68"/>
        <v/>
      </c>
      <c r="AB313" s="26" t="str">
        <f t="shared" si="69"/>
        <v/>
      </c>
      <c r="AC313" s="5"/>
      <c r="AD313" s="5"/>
      <c r="AE313" s="14" t="str">
        <f>IF(OR('別紙1　【集計】'!$O$5="",$G313=""),"",IF($G313&lt;=基準値!M$2=TRUE,"○","×"))</f>
        <v/>
      </c>
      <c r="AF313" s="14" t="str">
        <f>IF(OR('別紙1　【集計】'!$O$5="",$H313=""),"",IF($H313&lt;=基準値!N$2=TRUE,"○","×"))</f>
        <v/>
      </c>
    </row>
    <row r="314" spans="2:32" ht="16.5" customHeight="1">
      <c r="B314" s="38">
        <v>306</v>
      </c>
      <c r="C314" s="39"/>
      <c r="D314" s="38"/>
      <c r="E314" s="38"/>
      <c r="F314" s="40"/>
      <c r="G314" s="41"/>
      <c r="H314" s="42"/>
      <c r="I314" s="43" t="str">
        <f t="shared" si="56"/>
        <v/>
      </c>
      <c r="J314" s="44"/>
      <c r="K314" s="45"/>
      <c r="L314" s="44"/>
      <c r="M314" s="45"/>
      <c r="N314" s="46" t="str">
        <f t="shared" si="57"/>
        <v/>
      </c>
      <c r="O314" s="84"/>
      <c r="P314" s="83" t="str">
        <f>IF($N314="","",IF(AND(SMALL($Q$9:$Q$508,ROUNDUP('別紙1　【集計】'!$E$5/2,0))=MAX($Q$9:$Q$508),ISNUMBER($N314),$Q314=MAX($Q$9:$Q$508)),"代表&amp;最大",IF($Q314=SMALL($Q$9:$Q$508,ROUNDUP('別紙1　【集計】'!$E$5/2,0)),"代表",IF($Q314=MAX($Q$9:$Q$508),"最大",""))))</f>
        <v/>
      </c>
      <c r="Q314" s="25" t="str">
        <f t="shared" si="58"/>
        <v/>
      </c>
      <c r="R314" s="26" t="str">
        <f t="shared" si="59"/>
        <v/>
      </c>
      <c r="S314" s="26" t="str">
        <f t="shared" si="60"/>
        <v/>
      </c>
      <c r="T314" s="26" t="str">
        <f t="shared" si="61"/>
        <v/>
      </c>
      <c r="U314" s="26" t="str">
        <f t="shared" si="62"/>
        <v/>
      </c>
      <c r="V314" s="26" t="str">
        <f t="shared" si="63"/>
        <v/>
      </c>
      <c r="W314" s="26" t="str">
        <f t="shared" si="64"/>
        <v/>
      </c>
      <c r="X314" s="26" t="str">
        <f t="shared" si="65"/>
        <v/>
      </c>
      <c r="Y314" s="26" t="str">
        <f t="shared" si="66"/>
        <v/>
      </c>
      <c r="Z314" s="26" t="str">
        <f t="shared" si="67"/>
        <v/>
      </c>
      <c r="AA314" s="26" t="str">
        <f t="shared" si="68"/>
        <v/>
      </c>
      <c r="AB314" s="26" t="str">
        <f t="shared" si="69"/>
        <v/>
      </c>
      <c r="AC314" s="5"/>
      <c r="AD314" s="5"/>
      <c r="AE314" s="14" t="str">
        <f>IF(OR('別紙1　【集計】'!$O$5="",$G314=""),"",IF($G314&lt;=基準値!M$2=TRUE,"○","×"))</f>
        <v/>
      </c>
      <c r="AF314" s="14" t="str">
        <f>IF(OR('別紙1　【集計】'!$O$5="",$H314=""),"",IF($H314&lt;=基準値!N$2=TRUE,"○","×"))</f>
        <v/>
      </c>
    </row>
    <row r="315" spans="2:32" ht="16.5" customHeight="1">
      <c r="B315" s="47">
        <v>307</v>
      </c>
      <c r="C315" s="39"/>
      <c r="D315" s="38"/>
      <c r="E315" s="38"/>
      <c r="F315" s="40"/>
      <c r="G315" s="41"/>
      <c r="H315" s="42"/>
      <c r="I315" s="43" t="str">
        <f t="shared" si="56"/>
        <v/>
      </c>
      <c r="J315" s="44"/>
      <c r="K315" s="45"/>
      <c r="L315" s="44"/>
      <c r="M315" s="45"/>
      <c r="N315" s="46" t="str">
        <f t="shared" si="57"/>
        <v/>
      </c>
      <c r="O315" s="84"/>
      <c r="P315" s="83" t="str">
        <f>IF($N315="","",IF(AND(SMALL($Q$9:$Q$508,ROUNDUP('別紙1　【集計】'!$E$5/2,0))=MAX($Q$9:$Q$508),ISNUMBER($N315),$Q315=MAX($Q$9:$Q$508)),"代表&amp;最大",IF($Q315=SMALL($Q$9:$Q$508,ROUNDUP('別紙1　【集計】'!$E$5/2,0)),"代表",IF($Q315=MAX($Q$9:$Q$508),"最大",""))))</f>
        <v/>
      </c>
      <c r="Q315" s="25" t="str">
        <f t="shared" si="58"/>
        <v/>
      </c>
      <c r="R315" s="26" t="str">
        <f t="shared" si="59"/>
        <v/>
      </c>
      <c r="S315" s="26" t="str">
        <f t="shared" si="60"/>
        <v/>
      </c>
      <c r="T315" s="26" t="str">
        <f t="shared" si="61"/>
        <v/>
      </c>
      <c r="U315" s="26" t="str">
        <f t="shared" si="62"/>
        <v/>
      </c>
      <c r="V315" s="26" t="str">
        <f t="shared" si="63"/>
        <v/>
      </c>
      <c r="W315" s="26" t="str">
        <f t="shared" si="64"/>
        <v/>
      </c>
      <c r="X315" s="26" t="str">
        <f t="shared" si="65"/>
        <v/>
      </c>
      <c r="Y315" s="26" t="str">
        <f t="shared" si="66"/>
        <v/>
      </c>
      <c r="Z315" s="26" t="str">
        <f t="shared" si="67"/>
        <v/>
      </c>
      <c r="AA315" s="26" t="str">
        <f t="shared" si="68"/>
        <v/>
      </c>
      <c r="AB315" s="26" t="str">
        <f t="shared" si="69"/>
        <v/>
      </c>
      <c r="AC315" s="5"/>
      <c r="AD315" s="5"/>
      <c r="AE315" s="14" t="str">
        <f>IF(OR('別紙1　【集計】'!$O$5="",$G315=""),"",IF($G315&lt;=基準値!M$2=TRUE,"○","×"))</f>
        <v/>
      </c>
      <c r="AF315" s="14" t="str">
        <f>IF(OR('別紙1　【集計】'!$O$5="",$H315=""),"",IF($H315&lt;=基準値!N$2=TRUE,"○","×"))</f>
        <v/>
      </c>
    </row>
    <row r="316" spans="2:32" ht="16.5" customHeight="1">
      <c r="B316" s="38">
        <v>308</v>
      </c>
      <c r="C316" s="39"/>
      <c r="D316" s="38"/>
      <c r="E316" s="38"/>
      <c r="F316" s="40"/>
      <c r="G316" s="41"/>
      <c r="H316" s="42"/>
      <c r="I316" s="43" t="str">
        <f t="shared" si="56"/>
        <v/>
      </c>
      <c r="J316" s="44"/>
      <c r="K316" s="45"/>
      <c r="L316" s="44"/>
      <c r="M316" s="45"/>
      <c r="N316" s="46" t="str">
        <f t="shared" si="57"/>
        <v/>
      </c>
      <c r="O316" s="84"/>
      <c r="P316" s="83" t="str">
        <f>IF($N316="","",IF(AND(SMALL($Q$9:$Q$508,ROUNDUP('別紙1　【集計】'!$E$5/2,0))=MAX($Q$9:$Q$508),ISNUMBER($N316),$Q316=MAX($Q$9:$Q$508)),"代表&amp;最大",IF($Q316=SMALL($Q$9:$Q$508,ROUNDUP('別紙1　【集計】'!$E$5/2,0)),"代表",IF($Q316=MAX($Q$9:$Q$508),"最大",""))))</f>
        <v/>
      </c>
      <c r="Q316" s="25" t="str">
        <f t="shared" si="58"/>
        <v/>
      </c>
      <c r="R316" s="26" t="str">
        <f t="shared" si="59"/>
        <v/>
      </c>
      <c r="S316" s="26" t="str">
        <f t="shared" si="60"/>
        <v/>
      </c>
      <c r="T316" s="26" t="str">
        <f t="shared" si="61"/>
        <v/>
      </c>
      <c r="U316" s="26" t="str">
        <f t="shared" si="62"/>
        <v/>
      </c>
      <c r="V316" s="26" t="str">
        <f t="shared" si="63"/>
        <v/>
      </c>
      <c r="W316" s="26" t="str">
        <f t="shared" si="64"/>
        <v/>
      </c>
      <c r="X316" s="26" t="str">
        <f t="shared" si="65"/>
        <v/>
      </c>
      <c r="Y316" s="26" t="str">
        <f t="shared" si="66"/>
        <v/>
      </c>
      <c r="Z316" s="26" t="str">
        <f t="shared" si="67"/>
        <v/>
      </c>
      <c r="AA316" s="26" t="str">
        <f t="shared" si="68"/>
        <v/>
      </c>
      <c r="AB316" s="26" t="str">
        <f t="shared" si="69"/>
        <v/>
      </c>
      <c r="AC316" s="5"/>
      <c r="AD316" s="5"/>
      <c r="AE316" s="14" t="str">
        <f>IF(OR('別紙1　【集計】'!$O$5="",$G316=""),"",IF($G316&lt;=基準値!M$2=TRUE,"○","×"))</f>
        <v/>
      </c>
      <c r="AF316" s="14" t="str">
        <f>IF(OR('別紙1　【集計】'!$O$5="",$H316=""),"",IF($H316&lt;=基準値!N$2=TRUE,"○","×"))</f>
        <v/>
      </c>
    </row>
    <row r="317" spans="2:32" ht="16.5" customHeight="1">
      <c r="B317" s="47">
        <v>309</v>
      </c>
      <c r="C317" s="39"/>
      <c r="D317" s="38"/>
      <c r="E317" s="38"/>
      <c r="F317" s="40"/>
      <c r="G317" s="41"/>
      <c r="H317" s="42"/>
      <c r="I317" s="43" t="str">
        <f t="shared" si="56"/>
        <v/>
      </c>
      <c r="J317" s="44"/>
      <c r="K317" s="45"/>
      <c r="L317" s="44"/>
      <c r="M317" s="45"/>
      <c r="N317" s="46" t="str">
        <f t="shared" si="57"/>
        <v/>
      </c>
      <c r="O317" s="84"/>
      <c r="P317" s="83" t="str">
        <f>IF($N317="","",IF(AND(SMALL($Q$9:$Q$508,ROUNDUP('別紙1　【集計】'!$E$5/2,0))=MAX($Q$9:$Q$508),ISNUMBER($N317),$Q317=MAX($Q$9:$Q$508)),"代表&amp;最大",IF($Q317=SMALL($Q$9:$Q$508,ROUNDUP('別紙1　【集計】'!$E$5/2,0)),"代表",IF($Q317=MAX($Q$9:$Q$508),"最大",""))))</f>
        <v/>
      </c>
      <c r="Q317" s="25" t="str">
        <f t="shared" si="58"/>
        <v/>
      </c>
      <c r="R317" s="26" t="str">
        <f t="shared" si="59"/>
        <v/>
      </c>
      <c r="S317" s="26" t="str">
        <f t="shared" si="60"/>
        <v/>
      </c>
      <c r="T317" s="26" t="str">
        <f t="shared" si="61"/>
        <v/>
      </c>
      <c r="U317" s="26" t="str">
        <f t="shared" si="62"/>
        <v/>
      </c>
      <c r="V317" s="26" t="str">
        <f t="shared" si="63"/>
        <v/>
      </c>
      <c r="W317" s="26" t="str">
        <f t="shared" si="64"/>
        <v/>
      </c>
      <c r="X317" s="26" t="str">
        <f t="shared" si="65"/>
        <v/>
      </c>
      <c r="Y317" s="26" t="str">
        <f t="shared" si="66"/>
        <v/>
      </c>
      <c r="Z317" s="26" t="str">
        <f t="shared" si="67"/>
        <v/>
      </c>
      <c r="AA317" s="26" t="str">
        <f t="shared" si="68"/>
        <v/>
      </c>
      <c r="AB317" s="26" t="str">
        <f t="shared" si="69"/>
        <v/>
      </c>
      <c r="AC317" s="5"/>
      <c r="AD317" s="5"/>
      <c r="AE317" s="14" t="str">
        <f>IF(OR('別紙1　【集計】'!$O$5="",$G317=""),"",IF($G317&lt;=基準値!M$2=TRUE,"○","×"))</f>
        <v/>
      </c>
      <c r="AF317" s="14" t="str">
        <f>IF(OR('別紙1　【集計】'!$O$5="",$H317=""),"",IF($H317&lt;=基準値!N$2=TRUE,"○","×"))</f>
        <v/>
      </c>
    </row>
    <row r="318" spans="2:32" ht="16.5" customHeight="1">
      <c r="B318" s="38">
        <v>310</v>
      </c>
      <c r="C318" s="39"/>
      <c r="D318" s="38"/>
      <c r="E318" s="38"/>
      <c r="F318" s="40"/>
      <c r="G318" s="41"/>
      <c r="H318" s="42"/>
      <c r="I318" s="43" t="str">
        <f t="shared" si="56"/>
        <v/>
      </c>
      <c r="J318" s="44"/>
      <c r="K318" s="45"/>
      <c r="L318" s="44"/>
      <c r="M318" s="45"/>
      <c r="N318" s="46" t="str">
        <f t="shared" si="57"/>
        <v/>
      </c>
      <c r="O318" s="84"/>
      <c r="P318" s="83" t="str">
        <f>IF($N318="","",IF(AND(SMALL($Q$9:$Q$508,ROUNDUP('別紙1　【集計】'!$E$5/2,0))=MAX($Q$9:$Q$508),ISNUMBER($N318),$Q318=MAX($Q$9:$Q$508)),"代表&amp;最大",IF($Q318=SMALL($Q$9:$Q$508,ROUNDUP('別紙1　【集計】'!$E$5/2,0)),"代表",IF($Q318=MAX($Q$9:$Q$508),"最大",""))))</f>
        <v/>
      </c>
      <c r="Q318" s="25" t="str">
        <f t="shared" si="58"/>
        <v/>
      </c>
      <c r="R318" s="26" t="str">
        <f t="shared" si="59"/>
        <v/>
      </c>
      <c r="S318" s="26" t="str">
        <f t="shared" si="60"/>
        <v/>
      </c>
      <c r="T318" s="26" t="str">
        <f t="shared" si="61"/>
        <v/>
      </c>
      <c r="U318" s="26" t="str">
        <f t="shared" si="62"/>
        <v/>
      </c>
      <c r="V318" s="26" t="str">
        <f t="shared" si="63"/>
        <v/>
      </c>
      <c r="W318" s="26" t="str">
        <f t="shared" si="64"/>
        <v/>
      </c>
      <c r="X318" s="26" t="str">
        <f t="shared" si="65"/>
        <v/>
      </c>
      <c r="Y318" s="26" t="str">
        <f t="shared" si="66"/>
        <v/>
      </c>
      <c r="Z318" s="26" t="str">
        <f t="shared" si="67"/>
        <v/>
      </c>
      <c r="AA318" s="26" t="str">
        <f t="shared" si="68"/>
        <v/>
      </c>
      <c r="AB318" s="26" t="str">
        <f t="shared" si="69"/>
        <v/>
      </c>
      <c r="AC318" s="5"/>
      <c r="AD318" s="5"/>
      <c r="AE318" s="14" t="str">
        <f>IF(OR('別紙1　【集計】'!$O$5="",$G318=""),"",IF($G318&lt;=基準値!M$2=TRUE,"○","×"))</f>
        <v/>
      </c>
      <c r="AF318" s="14" t="str">
        <f>IF(OR('別紙1　【集計】'!$O$5="",$H318=""),"",IF($H318&lt;=基準値!N$2=TRUE,"○","×"))</f>
        <v/>
      </c>
    </row>
    <row r="319" spans="2:32" ht="16.5" customHeight="1">
      <c r="B319" s="47">
        <v>311</v>
      </c>
      <c r="C319" s="39"/>
      <c r="D319" s="38"/>
      <c r="E319" s="38"/>
      <c r="F319" s="40"/>
      <c r="G319" s="41"/>
      <c r="H319" s="42"/>
      <c r="I319" s="43" t="str">
        <f t="shared" si="56"/>
        <v/>
      </c>
      <c r="J319" s="44"/>
      <c r="K319" s="45"/>
      <c r="L319" s="44"/>
      <c r="M319" s="45"/>
      <c r="N319" s="46" t="str">
        <f t="shared" si="57"/>
        <v/>
      </c>
      <c r="O319" s="84"/>
      <c r="P319" s="83" t="str">
        <f>IF($N319="","",IF(AND(SMALL($Q$9:$Q$508,ROUNDUP('別紙1　【集計】'!$E$5/2,0))=MAX($Q$9:$Q$508),ISNUMBER($N319),$Q319=MAX($Q$9:$Q$508)),"代表&amp;最大",IF($Q319=SMALL($Q$9:$Q$508,ROUNDUP('別紙1　【集計】'!$E$5/2,0)),"代表",IF($Q319=MAX($Q$9:$Q$508),"最大",""))))</f>
        <v/>
      </c>
      <c r="Q319" s="25" t="str">
        <f t="shared" si="58"/>
        <v/>
      </c>
      <c r="R319" s="26" t="str">
        <f t="shared" si="59"/>
        <v/>
      </c>
      <c r="S319" s="26" t="str">
        <f t="shared" si="60"/>
        <v/>
      </c>
      <c r="T319" s="26" t="str">
        <f t="shared" si="61"/>
        <v/>
      </c>
      <c r="U319" s="26" t="str">
        <f t="shared" si="62"/>
        <v/>
      </c>
      <c r="V319" s="26" t="str">
        <f t="shared" si="63"/>
        <v/>
      </c>
      <c r="W319" s="26" t="str">
        <f t="shared" si="64"/>
        <v/>
      </c>
      <c r="X319" s="26" t="str">
        <f t="shared" si="65"/>
        <v/>
      </c>
      <c r="Y319" s="26" t="str">
        <f t="shared" si="66"/>
        <v/>
      </c>
      <c r="Z319" s="26" t="str">
        <f t="shared" si="67"/>
        <v/>
      </c>
      <c r="AA319" s="26" t="str">
        <f t="shared" si="68"/>
        <v/>
      </c>
      <c r="AB319" s="26" t="str">
        <f t="shared" si="69"/>
        <v/>
      </c>
      <c r="AC319" s="5"/>
      <c r="AD319" s="5"/>
      <c r="AE319" s="14" t="str">
        <f>IF(OR('別紙1　【集計】'!$O$5="",$G319=""),"",IF($G319&lt;=基準値!M$2=TRUE,"○","×"))</f>
        <v/>
      </c>
      <c r="AF319" s="14" t="str">
        <f>IF(OR('別紙1　【集計】'!$O$5="",$H319=""),"",IF($H319&lt;=基準値!N$2=TRUE,"○","×"))</f>
        <v/>
      </c>
    </row>
    <row r="320" spans="2:32" ht="16.5" customHeight="1">
      <c r="B320" s="38">
        <v>312</v>
      </c>
      <c r="C320" s="39"/>
      <c r="D320" s="38"/>
      <c r="E320" s="38"/>
      <c r="F320" s="40"/>
      <c r="G320" s="41"/>
      <c r="H320" s="42"/>
      <c r="I320" s="43" t="str">
        <f t="shared" si="56"/>
        <v/>
      </c>
      <c r="J320" s="44"/>
      <c r="K320" s="45"/>
      <c r="L320" s="44"/>
      <c r="M320" s="45"/>
      <c r="N320" s="46" t="str">
        <f t="shared" si="57"/>
        <v/>
      </c>
      <c r="O320" s="84"/>
      <c r="P320" s="83" t="str">
        <f>IF($N320="","",IF(AND(SMALL($Q$9:$Q$508,ROUNDUP('別紙1　【集計】'!$E$5/2,0))=MAX($Q$9:$Q$508),ISNUMBER($N320),$Q320=MAX($Q$9:$Q$508)),"代表&amp;最大",IF($Q320=SMALL($Q$9:$Q$508,ROUNDUP('別紙1　【集計】'!$E$5/2,0)),"代表",IF($Q320=MAX($Q$9:$Q$508),"最大",""))))</f>
        <v/>
      </c>
      <c r="Q320" s="25" t="str">
        <f t="shared" si="58"/>
        <v/>
      </c>
      <c r="R320" s="26" t="str">
        <f t="shared" si="59"/>
        <v/>
      </c>
      <c r="S320" s="26" t="str">
        <f t="shared" si="60"/>
        <v/>
      </c>
      <c r="T320" s="26" t="str">
        <f t="shared" si="61"/>
        <v/>
      </c>
      <c r="U320" s="26" t="str">
        <f t="shared" si="62"/>
        <v/>
      </c>
      <c r="V320" s="26" t="str">
        <f t="shared" si="63"/>
        <v/>
      </c>
      <c r="W320" s="26" t="str">
        <f t="shared" si="64"/>
        <v/>
      </c>
      <c r="X320" s="26" t="str">
        <f t="shared" si="65"/>
        <v/>
      </c>
      <c r="Y320" s="26" t="str">
        <f t="shared" si="66"/>
        <v/>
      </c>
      <c r="Z320" s="26" t="str">
        <f t="shared" si="67"/>
        <v/>
      </c>
      <c r="AA320" s="26" t="str">
        <f t="shared" si="68"/>
        <v/>
      </c>
      <c r="AB320" s="26" t="str">
        <f t="shared" si="69"/>
        <v/>
      </c>
      <c r="AC320" s="5"/>
      <c r="AD320" s="5"/>
      <c r="AE320" s="14" t="str">
        <f>IF(OR('別紙1　【集計】'!$O$5="",$G320=""),"",IF($G320&lt;=基準値!M$2=TRUE,"○","×"))</f>
        <v/>
      </c>
      <c r="AF320" s="14" t="str">
        <f>IF(OR('別紙1　【集計】'!$O$5="",$H320=""),"",IF($H320&lt;=基準値!N$2=TRUE,"○","×"))</f>
        <v/>
      </c>
    </row>
    <row r="321" spans="2:32" ht="16.5" customHeight="1">
      <c r="B321" s="47">
        <v>313</v>
      </c>
      <c r="C321" s="39"/>
      <c r="D321" s="38"/>
      <c r="E321" s="38"/>
      <c r="F321" s="40"/>
      <c r="G321" s="41"/>
      <c r="H321" s="42"/>
      <c r="I321" s="43" t="str">
        <f t="shared" si="56"/>
        <v/>
      </c>
      <c r="J321" s="44"/>
      <c r="K321" s="45"/>
      <c r="L321" s="44"/>
      <c r="M321" s="45"/>
      <c r="N321" s="46" t="str">
        <f t="shared" si="57"/>
        <v/>
      </c>
      <c r="O321" s="84"/>
      <c r="P321" s="83" t="str">
        <f>IF($N321="","",IF(AND(SMALL($Q$9:$Q$508,ROUNDUP('別紙1　【集計】'!$E$5/2,0))=MAX($Q$9:$Q$508),ISNUMBER($N321),$Q321=MAX($Q$9:$Q$508)),"代表&amp;最大",IF($Q321=SMALL($Q$9:$Q$508,ROUNDUP('別紙1　【集計】'!$E$5/2,0)),"代表",IF($Q321=MAX($Q$9:$Q$508),"最大",""))))</f>
        <v/>
      </c>
      <c r="Q321" s="25" t="str">
        <f t="shared" si="58"/>
        <v/>
      </c>
      <c r="R321" s="26" t="str">
        <f t="shared" si="59"/>
        <v/>
      </c>
      <c r="S321" s="26" t="str">
        <f t="shared" si="60"/>
        <v/>
      </c>
      <c r="T321" s="26" t="str">
        <f t="shared" si="61"/>
        <v/>
      </c>
      <c r="U321" s="26" t="str">
        <f t="shared" si="62"/>
        <v/>
      </c>
      <c r="V321" s="26" t="str">
        <f t="shared" si="63"/>
        <v/>
      </c>
      <c r="W321" s="26" t="str">
        <f t="shared" si="64"/>
        <v/>
      </c>
      <c r="X321" s="26" t="str">
        <f t="shared" si="65"/>
        <v/>
      </c>
      <c r="Y321" s="26" t="str">
        <f t="shared" si="66"/>
        <v/>
      </c>
      <c r="Z321" s="26" t="str">
        <f t="shared" si="67"/>
        <v/>
      </c>
      <c r="AA321" s="26" t="str">
        <f t="shared" si="68"/>
        <v/>
      </c>
      <c r="AB321" s="26" t="str">
        <f t="shared" si="69"/>
        <v/>
      </c>
      <c r="AC321" s="5"/>
      <c r="AD321" s="5"/>
      <c r="AE321" s="14" t="str">
        <f>IF(OR('別紙1　【集計】'!$O$5="",$G321=""),"",IF($G321&lt;=基準値!M$2=TRUE,"○","×"))</f>
        <v/>
      </c>
      <c r="AF321" s="14" t="str">
        <f>IF(OR('別紙1　【集計】'!$O$5="",$H321=""),"",IF($H321&lt;=基準値!N$2=TRUE,"○","×"))</f>
        <v/>
      </c>
    </row>
    <row r="322" spans="2:32" ht="16.5" customHeight="1">
      <c r="B322" s="38">
        <v>314</v>
      </c>
      <c r="C322" s="39"/>
      <c r="D322" s="38"/>
      <c r="E322" s="38"/>
      <c r="F322" s="40"/>
      <c r="G322" s="41"/>
      <c r="H322" s="42"/>
      <c r="I322" s="43" t="str">
        <f t="shared" si="56"/>
        <v/>
      </c>
      <c r="J322" s="44"/>
      <c r="K322" s="45"/>
      <c r="L322" s="44"/>
      <c r="M322" s="45"/>
      <c r="N322" s="46" t="str">
        <f t="shared" si="57"/>
        <v/>
      </c>
      <c r="O322" s="84"/>
      <c r="P322" s="83" t="str">
        <f>IF($N322="","",IF(AND(SMALL($Q$9:$Q$508,ROUNDUP('別紙1　【集計】'!$E$5/2,0))=MAX($Q$9:$Q$508),ISNUMBER($N322),$Q322=MAX($Q$9:$Q$508)),"代表&amp;最大",IF($Q322=SMALL($Q$9:$Q$508,ROUNDUP('別紙1　【集計】'!$E$5/2,0)),"代表",IF($Q322=MAX($Q$9:$Q$508),"最大",""))))</f>
        <v/>
      </c>
      <c r="Q322" s="25" t="str">
        <f t="shared" si="58"/>
        <v/>
      </c>
      <c r="R322" s="26" t="str">
        <f t="shared" si="59"/>
        <v/>
      </c>
      <c r="S322" s="26" t="str">
        <f t="shared" si="60"/>
        <v/>
      </c>
      <c r="T322" s="26" t="str">
        <f t="shared" si="61"/>
        <v/>
      </c>
      <c r="U322" s="26" t="str">
        <f t="shared" si="62"/>
        <v/>
      </c>
      <c r="V322" s="26" t="str">
        <f t="shared" si="63"/>
        <v/>
      </c>
      <c r="W322" s="26" t="str">
        <f t="shared" si="64"/>
        <v/>
      </c>
      <c r="X322" s="26" t="str">
        <f t="shared" si="65"/>
        <v/>
      </c>
      <c r="Y322" s="26" t="str">
        <f t="shared" si="66"/>
        <v/>
      </c>
      <c r="Z322" s="26" t="str">
        <f t="shared" si="67"/>
        <v/>
      </c>
      <c r="AA322" s="26" t="str">
        <f t="shared" si="68"/>
        <v/>
      </c>
      <c r="AB322" s="26" t="str">
        <f t="shared" si="69"/>
        <v/>
      </c>
      <c r="AC322" s="5"/>
      <c r="AD322" s="5"/>
      <c r="AE322" s="14" t="str">
        <f>IF(OR('別紙1　【集計】'!$O$5="",$G322=""),"",IF($G322&lt;=基準値!M$2=TRUE,"○","×"))</f>
        <v/>
      </c>
      <c r="AF322" s="14" t="str">
        <f>IF(OR('別紙1　【集計】'!$O$5="",$H322=""),"",IF($H322&lt;=基準値!N$2=TRUE,"○","×"))</f>
        <v/>
      </c>
    </row>
    <row r="323" spans="2:32" ht="16.5" customHeight="1">
      <c r="B323" s="47">
        <v>315</v>
      </c>
      <c r="C323" s="39"/>
      <c r="D323" s="38"/>
      <c r="E323" s="38"/>
      <c r="F323" s="40"/>
      <c r="G323" s="41"/>
      <c r="H323" s="42"/>
      <c r="I323" s="43" t="str">
        <f t="shared" si="56"/>
        <v/>
      </c>
      <c r="J323" s="44"/>
      <c r="K323" s="45"/>
      <c r="L323" s="44"/>
      <c r="M323" s="45"/>
      <c r="N323" s="46" t="str">
        <f t="shared" si="57"/>
        <v/>
      </c>
      <c r="O323" s="84"/>
      <c r="P323" s="83" t="str">
        <f>IF($N323="","",IF(AND(SMALL($Q$9:$Q$508,ROUNDUP('別紙1　【集計】'!$E$5/2,0))=MAX($Q$9:$Q$508),ISNUMBER($N323),$Q323=MAX($Q$9:$Q$508)),"代表&amp;最大",IF($Q323=SMALL($Q$9:$Q$508,ROUNDUP('別紙1　【集計】'!$E$5/2,0)),"代表",IF($Q323=MAX($Q$9:$Q$508),"最大",""))))</f>
        <v/>
      </c>
      <c r="Q323" s="25" t="str">
        <f t="shared" si="58"/>
        <v/>
      </c>
      <c r="R323" s="26" t="str">
        <f t="shared" si="59"/>
        <v/>
      </c>
      <c r="S323" s="26" t="str">
        <f t="shared" si="60"/>
        <v/>
      </c>
      <c r="T323" s="26" t="str">
        <f t="shared" si="61"/>
        <v/>
      </c>
      <c r="U323" s="26" t="str">
        <f t="shared" si="62"/>
        <v/>
      </c>
      <c r="V323" s="26" t="str">
        <f t="shared" si="63"/>
        <v/>
      </c>
      <c r="W323" s="26" t="str">
        <f t="shared" si="64"/>
        <v/>
      </c>
      <c r="X323" s="26" t="str">
        <f t="shared" si="65"/>
        <v/>
      </c>
      <c r="Y323" s="26" t="str">
        <f t="shared" si="66"/>
        <v/>
      </c>
      <c r="Z323" s="26" t="str">
        <f t="shared" si="67"/>
        <v/>
      </c>
      <c r="AA323" s="26" t="str">
        <f t="shared" si="68"/>
        <v/>
      </c>
      <c r="AB323" s="26" t="str">
        <f t="shared" si="69"/>
        <v/>
      </c>
      <c r="AC323" s="5"/>
      <c r="AD323" s="5"/>
      <c r="AE323" s="14" t="str">
        <f>IF(OR('別紙1　【集計】'!$O$5="",$G323=""),"",IF($G323&lt;=基準値!M$2=TRUE,"○","×"))</f>
        <v/>
      </c>
      <c r="AF323" s="14" t="str">
        <f>IF(OR('別紙1　【集計】'!$O$5="",$H323=""),"",IF($H323&lt;=基準値!N$2=TRUE,"○","×"))</f>
        <v/>
      </c>
    </row>
    <row r="324" spans="2:32" ht="16.5" customHeight="1">
      <c r="B324" s="38">
        <v>316</v>
      </c>
      <c r="C324" s="39"/>
      <c r="D324" s="38"/>
      <c r="E324" s="38"/>
      <c r="F324" s="40"/>
      <c r="G324" s="41"/>
      <c r="H324" s="42"/>
      <c r="I324" s="43" t="str">
        <f t="shared" si="56"/>
        <v/>
      </c>
      <c r="J324" s="44"/>
      <c r="K324" s="45"/>
      <c r="L324" s="44"/>
      <c r="M324" s="45"/>
      <c r="N324" s="46" t="str">
        <f t="shared" si="57"/>
        <v/>
      </c>
      <c r="O324" s="84"/>
      <c r="P324" s="83" t="str">
        <f>IF($N324="","",IF(AND(SMALL($Q$9:$Q$508,ROUNDUP('別紙1　【集計】'!$E$5/2,0))=MAX($Q$9:$Q$508),ISNUMBER($N324),$Q324=MAX($Q$9:$Q$508)),"代表&amp;最大",IF($Q324=SMALL($Q$9:$Q$508,ROUNDUP('別紙1　【集計】'!$E$5/2,0)),"代表",IF($Q324=MAX($Q$9:$Q$508),"最大",""))))</f>
        <v/>
      </c>
      <c r="Q324" s="25" t="str">
        <f t="shared" si="58"/>
        <v/>
      </c>
      <c r="R324" s="26" t="str">
        <f t="shared" si="59"/>
        <v/>
      </c>
      <c r="S324" s="26" t="str">
        <f t="shared" si="60"/>
        <v/>
      </c>
      <c r="T324" s="26" t="str">
        <f t="shared" si="61"/>
        <v/>
      </c>
      <c r="U324" s="26" t="str">
        <f t="shared" si="62"/>
        <v/>
      </c>
      <c r="V324" s="26" t="str">
        <f t="shared" si="63"/>
        <v/>
      </c>
      <c r="W324" s="26" t="str">
        <f t="shared" si="64"/>
        <v/>
      </c>
      <c r="X324" s="26" t="str">
        <f t="shared" si="65"/>
        <v/>
      </c>
      <c r="Y324" s="26" t="str">
        <f t="shared" si="66"/>
        <v/>
      </c>
      <c r="Z324" s="26" t="str">
        <f t="shared" si="67"/>
        <v/>
      </c>
      <c r="AA324" s="26" t="str">
        <f t="shared" si="68"/>
        <v/>
      </c>
      <c r="AB324" s="26" t="str">
        <f t="shared" si="69"/>
        <v/>
      </c>
      <c r="AC324" s="5"/>
      <c r="AD324" s="5"/>
      <c r="AE324" s="14" t="str">
        <f>IF(OR('別紙1　【集計】'!$O$5="",$G324=""),"",IF($G324&lt;=基準値!M$2=TRUE,"○","×"))</f>
        <v/>
      </c>
      <c r="AF324" s="14" t="str">
        <f>IF(OR('別紙1　【集計】'!$O$5="",$H324=""),"",IF($H324&lt;=基準値!N$2=TRUE,"○","×"))</f>
        <v/>
      </c>
    </row>
    <row r="325" spans="2:32" ht="16.5" customHeight="1">
      <c r="B325" s="47">
        <v>317</v>
      </c>
      <c r="C325" s="39"/>
      <c r="D325" s="38"/>
      <c r="E325" s="38"/>
      <c r="F325" s="40"/>
      <c r="G325" s="41"/>
      <c r="H325" s="42"/>
      <c r="I325" s="43" t="str">
        <f t="shared" si="56"/>
        <v/>
      </c>
      <c r="J325" s="44"/>
      <c r="K325" s="45"/>
      <c r="L325" s="44"/>
      <c r="M325" s="45"/>
      <c r="N325" s="46" t="str">
        <f t="shared" si="57"/>
        <v/>
      </c>
      <c r="O325" s="84"/>
      <c r="P325" s="83" t="str">
        <f>IF($N325="","",IF(AND(SMALL($Q$9:$Q$508,ROUNDUP('別紙1　【集計】'!$E$5/2,0))=MAX($Q$9:$Q$508),ISNUMBER($N325),$Q325=MAX($Q$9:$Q$508)),"代表&amp;最大",IF($Q325=SMALL($Q$9:$Q$508,ROUNDUP('別紙1　【集計】'!$E$5/2,0)),"代表",IF($Q325=MAX($Q$9:$Q$508),"最大",""))))</f>
        <v/>
      </c>
      <c r="Q325" s="25" t="str">
        <f t="shared" si="58"/>
        <v/>
      </c>
      <c r="R325" s="26" t="str">
        <f t="shared" si="59"/>
        <v/>
      </c>
      <c r="S325" s="26" t="str">
        <f t="shared" si="60"/>
        <v/>
      </c>
      <c r="T325" s="26" t="str">
        <f t="shared" si="61"/>
        <v/>
      </c>
      <c r="U325" s="26" t="str">
        <f t="shared" si="62"/>
        <v/>
      </c>
      <c r="V325" s="26" t="str">
        <f t="shared" si="63"/>
        <v/>
      </c>
      <c r="W325" s="26" t="str">
        <f t="shared" si="64"/>
        <v/>
      </c>
      <c r="X325" s="26" t="str">
        <f t="shared" si="65"/>
        <v/>
      </c>
      <c r="Y325" s="26" t="str">
        <f t="shared" si="66"/>
        <v/>
      </c>
      <c r="Z325" s="26" t="str">
        <f t="shared" si="67"/>
        <v/>
      </c>
      <c r="AA325" s="26" t="str">
        <f t="shared" si="68"/>
        <v/>
      </c>
      <c r="AB325" s="26" t="str">
        <f t="shared" si="69"/>
        <v/>
      </c>
      <c r="AC325" s="5"/>
      <c r="AD325" s="5"/>
      <c r="AE325" s="14" t="str">
        <f>IF(OR('別紙1　【集計】'!$O$5="",$G325=""),"",IF($G325&lt;=基準値!M$2=TRUE,"○","×"))</f>
        <v/>
      </c>
      <c r="AF325" s="14" t="str">
        <f>IF(OR('別紙1　【集計】'!$O$5="",$H325=""),"",IF($H325&lt;=基準値!N$2=TRUE,"○","×"))</f>
        <v/>
      </c>
    </row>
    <row r="326" spans="2:32" ht="16.5" customHeight="1">
      <c r="B326" s="38">
        <v>318</v>
      </c>
      <c r="C326" s="39"/>
      <c r="D326" s="38"/>
      <c r="E326" s="38"/>
      <c r="F326" s="40"/>
      <c r="G326" s="41"/>
      <c r="H326" s="42"/>
      <c r="I326" s="43" t="str">
        <f t="shared" si="56"/>
        <v/>
      </c>
      <c r="J326" s="44"/>
      <c r="K326" s="45"/>
      <c r="L326" s="44"/>
      <c r="M326" s="45"/>
      <c r="N326" s="46" t="str">
        <f t="shared" si="57"/>
        <v/>
      </c>
      <c r="O326" s="84"/>
      <c r="P326" s="83" t="str">
        <f>IF($N326="","",IF(AND(SMALL($Q$9:$Q$508,ROUNDUP('別紙1　【集計】'!$E$5/2,0))=MAX($Q$9:$Q$508),ISNUMBER($N326),$Q326=MAX($Q$9:$Q$508)),"代表&amp;最大",IF($Q326=SMALL($Q$9:$Q$508,ROUNDUP('別紙1　【集計】'!$E$5/2,0)),"代表",IF($Q326=MAX($Q$9:$Q$508),"最大",""))))</f>
        <v/>
      </c>
      <c r="Q326" s="25" t="str">
        <f t="shared" si="58"/>
        <v/>
      </c>
      <c r="R326" s="26" t="str">
        <f t="shared" si="59"/>
        <v/>
      </c>
      <c r="S326" s="26" t="str">
        <f t="shared" si="60"/>
        <v/>
      </c>
      <c r="T326" s="26" t="str">
        <f t="shared" si="61"/>
        <v/>
      </c>
      <c r="U326" s="26" t="str">
        <f t="shared" si="62"/>
        <v/>
      </c>
      <c r="V326" s="26" t="str">
        <f t="shared" si="63"/>
        <v/>
      </c>
      <c r="W326" s="26" t="str">
        <f t="shared" si="64"/>
        <v/>
      </c>
      <c r="X326" s="26" t="str">
        <f t="shared" si="65"/>
        <v/>
      </c>
      <c r="Y326" s="26" t="str">
        <f t="shared" si="66"/>
        <v/>
      </c>
      <c r="Z326" s="26" t="str">
        <f t="shared" si="67"/>
        <v/>
      </c>
      <c r="AA326" s="26" t="str">
        <f t="shared" si="68"/>
        <v/>
      </c>
      <c r="AB326" s="26" t="str">
        <f t="shared" si="69"/>
        <v/>
      </c>
      <c r="AC326" s="5"/>
      <c r="AD326" s="5"/>
      <c r="AE326" s="14" t="str">
        <f>IF(OR('別紙1　【集計】'!$O$5="",$G326=""),"",IF($G326&lt;=基準値!M$2=TRUE,"○","×"))</f>
        <v/>
      </c>
      <c r="AF326" s="14" t="str">
        <f>IF(OR('別紙1　【集計】'!$O$5="",$H326=""),"",IF($H326&lt;=基準値!N$2=TRUE,"○","×"))</f>
        <v/>
      </c>
    </row>
    <row r="327" spans="2:32" ht="16.5" customHeight="1">
      <c r="B327" s="47">
        <v>319</v>
      </c>
      <c r="C327" s="39"/>
      <c r="D327" s="38"/>
      <c r="E327" s="38"/>
      <c r="F327" s="40"/>
      <c r="G327" s="41"/>
      <c r="H327" s="42"/>
      <c r="I327" s="43" t="str">
        <f t="shared" si="56"/>
        <v/>
      </c>
      <c r="J327" s="44"/>
      <c r="K327" s="45"/>
      <c r="L327" s="44"/>
      <c r="M327" s="45"/>
      <c r="N327" s="46" t="str">
        <f t="shared" si="57"/>
        <v/>
      </c>
      <c r="O327" s="84"/>
      <c r="P327" s="83" t="str">
        <f>IF($N327="","",IF(AND(SMALL($Q$9:$Q$508,ROUNDUP('別紙1　【集計】'!$E$5/2,0))=MAX($Q$9:$Q$508),ISNUMBER($N327),$Q327=MAX($Q$9:$Q$508)),"代表&amp;最大",IF($Q327=SMALL($Q$9:$Q$508,ROUNDUP('別紙1　【集計】'!$E$5/2,0)),"代表",IF($Q327=MAX($Q$9:$Q$508),"最大",""))))</f>
        <v/>
      </c>
      <c r="Q327" s="25" t="str">
        <f t="shared" si="58"/>
        <v/>
      </c>
      <c r="R327" s="26" t="str">
        <f t="shared" si="59"/>
        <v/>
      </c>
      <c r="S327" s="26" t="str">
        <f t="shared" si="60"/>
        <v/>
      </c>
      <c r="T327" s="26" t="str">
        <f t="shared" si="61"/>
        <v/>
      </c>
      <c r="U327" s="26" t="str">
        <f t="shared" si="62"/>
        <v/>
      </c>
      <c r="V327" s="26" t="str">
        <f t="shared" si="63"/>
        <v/>
      </c>
      <c r="W327" s="26" t="str">
        <f t="shared" si="64"/>
        <v/>
      </c>
      <c r="X327" s="26" t="str">
        <f t="shared" si="65"/>
        <v/>
      </c>
      <c r="Y327" s="26" t="str">
        <f t="shared" si="66"/>
        <v/>
      </c>
      <c r="Z327" s="26" t="str">
        <f t="shared" si="67"/>
        <v/>
      </c>
      <c r="AA327" s="26" t="str">
        <f t="shared" si="68"/>
        <v/>
      </c>
      <c r="AB327" s="26" t="str">
        <f t="shared" si="69"/>
        <v/>
      </c>
      <c r="AC327" s="5"/>
      <c r="AD327" s="5"/>
      <c r="AE327" s="14" t="str">
        <f>IF(OR('別紙1　【集計】'!$O$5="",$G327=""),"",IF($G327&lt;=基準値!M$2=TRUE,"○","×"))</f>
        <v/>
      </c>
      <c r="AF327" s="14" t="str">
        <f>IF(OR('別紙1　【集計】'!$O$5="",$H327=""),"",IF($H327&lt;=基準値!N$2=TRUE,"○","×"))</f>
        <v/>
      </c>
    </row>
    <row r="328" spans="2:32" ht="16.5" customHeight="1">
      <c r="B328" s="38">
        <v>320</v>
      </c>
      <c r="C328" s="39"/>
      <c r="D328" s="38"/>
      <c r="E328" s="38"/>
      <c r="F328" s="40"/>
      <c r="G328" s="41"/>
      <c r="H328" s="42"/>
      <c r="I328" s="43" t="str">
        <f t="shared" si="56"/>
        <v/>
      </c>
      <c r="J328" s="44"/>
      <c r="K328" s="45"/>
      <c r="L328" s="44"/>
      <c r="M328" s="45"/>
      <c r="N328" s="46" t="str">
        <f t="shared" si="57"/>
        <v/>
      </c>
      <c r="O328" s="84"/>
      <c r="P328" s="83" t="str">
        <f>IF($N328="","",IF(AND(SMALL($Q$9:$Q$508,ROUNDUP('別紙1　【集計】'!$E$5/2,0))=MAX($Q$9:$Q$508),ISNUMBER($N328),$Q328=MAX($Q$9:$Q$508)),"代表&amp;最大",IF($Q328=SMALL($Q$9:$Q$508,ROUNDUP('別紙1　【集計】'!$E$5/2,0)),"代表",IF($Q328=MAX($Q$9:$Q$508),"最大",""))))</f>
        <v/>
      </c>
      <c r="Q328" s="25" t="str">
        <f t="shared" si="58"/>
        <v/>
      </c>
      <c r="R328" s="26" t="str">
        <f t="shared" si="59"/>
        <v/>
      </c>
      <c r="S328" s="26" t="str">
        <f t="shared" si="60"/>
        <v/>
      </c>
      <c r="T328" s="26" t="str">
        <f t="shared" si="61"/>
        <v/>
      </c>
      <c r="U328" s="26" t="str">
        <f t="shared" si="62"/>
        <v/>
      </c>
      <c r="V328" s="26" t="str">
        <f t="shared" si="63"/>
        <v/>
      </c>
      <c r="W328" s="26" t="str">
        <f t="shared" si="64"/>
        <v/>
      </c>
      <c r="X328" s="26" t="str">
        <f t="shared" si="65"/>
        <v/>
      </c>
      <c r="Y328" s="26" t="str">
        <f t="shared" si="66"/>
        <v/>
      </c>
      <c r="Z328" s="26" t="str">
        <f t="shared" si="67"/>
        <v/>
      </c>
      <c r="AA328" s="26" t="str">
        <f t="shared" si="68"/>
        <v/>
      </c>
      <c r="AB328" s="26" t="str">
        <f t="shared" si="69"/>
        <v/>
      </c>
      <c r="AC328" s="5"/>
      <c r="AD328" s="5"/>
      <c r="AE328" s="14" t="str">
        <f>IF(OR('別紙1　【集計】'!$O$5="",$G328=""),"",IF($G328&lt;=基準値!M$2=TRUE,"○","×"))</f>
        <v/>
      </c>
      <c r="AF328" s="14" t="str">
        <f>IF(OR('別紙1　【集計】'!$O$5="",$H328=""),"",IF($H328&lt;=基準値!N$2=TRUE,"○","×"))</f>
        <v/>
      </c>
    </row>
    <row r="329" spans="2:32" ht="16.5" customHeight="1">
      <c r="B329" s="47">
        <v>321</v>
      </c>
      <c r="C329" s="39"/>
      <c r="D329" s="38"/>
      <c r="E329" s="38"/>
      <c r="F329" s="40"/>
      <c r="G329" s="41"/>
      <c r="H329" s="42"/>
      <c r="I329" s="43" t="str">
        <f t="shared" si="56"/>
        <v/>
      </c>
      <c r="J329" s="44"/>
      <c r="K329" s="45"/>
      <c r="L329" s="44"/>
      <c r="M329" s="45"/>
      <c r="N329" s="46" t="str">
        <f t="shared" si="57"/>
        <v/>
      </c>
      <c r="O329" s="84"/>
      <c r="P329" s="83" t="str">
        <f>IF($N329="","",IF(AND(SMALL($Q$9:$Q$508,ROUNDUP('別紙1　【集計】'!$E$5/2,0))=MAX($Q$9:$Q$508),ISNUMBER($N329),$Q329=MAX($Q$9:$Q$508)),"代表&amp;最大",IF($Q329=SMALL($Q$9:$Q$508,ROUNDUP('別紙1　【集計】'!$E$5/2,0)),"代表",IF($Q329=MAX($Q$9:$Q$508),"最大",""))))</f>
        <v/>
      </c>
      <c r="Q329" s="25" t="str">
        <f t="shared" si="58"/>
        <v/>
      </c>
      <c r="R329" s="26" t="str">
        <f t="shared" si="59"/>
        <v/>
      </c>
      <c r="S329" s="26" t="str">
        <f t="shared" si="60"/>
        <v/>
      </c>
      <c r="T329" s="26" t="str">
        <f t="shared" si="61"/>
        <v/>
      </c>
      <c r="U329" s="26" t="str">
        <f t="shared" si="62"/>
        <v/>
      </c>
      <c r="V329" s="26" t="str">
        <f t="shared" si="63"/>
        <v/>
      </c>
      <c r="W329" s="26" t="str">
        <f t="shared" si="64"/>
        <v/>
      </c>
      <c r="X329" s="26" t="str">
        <f t="shared" si="65"/>
        <v/>
      </c>
      <c r="Y329" s="26" t="str">
        <f t="shared" si="66"/>
        <v/>
      </c>
      <c r="Z329" s="26" t="str">
        <f t="shared" si="67"/>
        <v/>
      </c>
      <c r="AA329" s="26" t="str">
        <f t="shared" si="68"/>
        <v/>
      </c>
      <c r="AB329" s="26" t="str">
        <f t="shared" si="69"/>
        <v/>
      </c>
      <c r="AC329" s="5"/>
      <c r="AD329" s="5"/>
      <c r="AE329" s="14" t="str">
        <f>IF(OR('別紙1　【集計】'!$O$5="",$G329=""),"",IF($G329&lt;=基準値!M$2=TRUE,"○","×"))</f>
        <v/>
      </c>
      <c r="AF329" s="14" t="str">
        <f>IF(OR('別紙1　【集計】'!$O$5="",$H329=""),"",IF($H329&lt;=基準値!N$2=TRUE,"○","×"))</f>
        <v/>
      </c>
    </row>
    <row r="330" spans="2:32" ht="16.5" customHeight="1">
      <c r="B330" s="38">
        <v>322</v>
      </c>
      <c r="C330" s="39"/>
      <c r="D330" s="38"/>
      <c r="E330" s="38"/>
      <c r="F330" s="40"/>
      <c r="G330" s="41"/>
      <c r="H330" s="42"/>
      <c r="I330" s="43" t="str">
        <f t="shared" ref="I330:I393" si="70">IF($H330="","",IF($AE330="","",IF(AND($AE330="○",$AF330="○"),"○","×")))</f>
        <v/>
      </c>
      <c r="J330" s="44"/>
      <c r="K330" s="45"/>
      <c r="L330" s="44"/>
      <c r="M330" s="45"/>
      <c r="N330" s="46" t="str">
        <f t="shared" ref="N330:N393" si="71">IF($M330="","",ROUNDUP($L330/$M330,2))</f>
        <v/>
      </c>
      <c r="O330" s="84"/>
      <c r="P330" s="83" t="str">
        <f>IF($N330="","",IF(AND(SMALL($Q$9:$Q$508,ROUNDUP('別紙1　【集計】'!$E$5/2,0))=MAX($Q$9:$Q$508),ISNUMBER($N330),$Q330=MAX($Q$9:$Q$508)),"代表&amp;最大",IF($Q330=SMALL($Q$9:$Q$508,ROUNDUP('別紙1　【集計】'!$E$5/2,0)),"代表",IF($Q330=MAX($Q$9:$Q$508),"最大",""))))</f>
        <v/>
      </c>
      <c r="Q330" s="25" t="str">
        <f t="shared" ref="Q330:Q393" si="72">IF($M330="","",$L330/$M330)</f>
        <v/>
      </c>
      <c r="R330" s="26" t="str">
        <f t="shared" ref="R330:R393" si="73">IF(OR($P330="代表",$P330="代表&amp;最大"),$G330,"")</f>
        <v/>
      </c>
      <c r="S330" s="26" t="str">
        <f t="shared" ref="S330:S393" si="74">IF($N330="","",IF($R330=SMALL($R$9:$R$508,ROUNDUP(COUNT($R$9:$R$508)/2,0)),"代表",""))</f>
        <v/>
      </c>
      <c r="T330" s="26" t="str">
        <f t="shared" ref="T330:T393" si="75">IF($S330="","",$H330)</f>
        <v/>
      </c>
      <c r="U330" s="26" t="str">
        <f t="shared" ref="U330:U393" si="76">IF($N330="","",IF($T330=SMALL($T$9:$T$508,ROUNDUP(COUNT($T$9:$T$508)/2,0)),"代表",""))</f>
        <v/>
      </c>
      <c r="V330" s="26" t="str">
        <f t="shared" ref="V330:V393" si="77">IF($U330="","",$F330)</f>
        <v/>
      </c>
      <c r="W330" s="26" t="str">
        <f t="shared" ref="W330:W393" si="78">IF(OR($P330="最大",$P330="代表&amp;最大"),$G330,"")</f>
        <v/>
      </c>
      <c r="X330" s="26" t="str">
        <f t="shared" ref="X330:X393" si="79">IF($W330=MAX($W$9:$W$508),"最大","")</f>
        <v/>
      </c>
      <c r="Y330" s="26" t="str">
        <f t="shared" ref="Y330:Y393" si="80">IF($X330="","",$H330)</f>
        <v/>
      </c>
      <c r="Z330" s="26" t="str">
        <f t="shared" ref="Z330:Z393" si="81">IF($Y330=MAX($Y$9:$Y$508),"最大","")</f>
        <v/>
      </c>
      <c r="AA330" s="26" t="str">
        <f t="shared" ref="AA330:AA393" si="82">IF($Z330="","",$F330)</f>
        <v/>
      </c>
      <c r="AB330" s="26" t="str">
        <f t="shared" ref="AB330:AB393" si="83">IF($D330="","",$D330)</f>
        <v/>
      </c>
      <c r="AC330" s="5"/>
      <c r="AD330" s="5"/>
      <c r="AE330" s="14" t="str">
        <f>IF(OR('別紙1　【集計】'!$O$5="",$G330=""),"",IF($G330&lt;=基準値!M$2=TRUE,"○","×"))</f>
        <v/>
      </c>
      <c r="AF330" s="14" t="str">
        <f>IF(OR('別紙1　【集計】'!$O$5="",$H330=""),"",IF($H330&lt;=基準値!N$2=TRUE,"○","×"))</f>
        <v/>
      </c>
    </row>
    <row r="331" spans="2:32" ht="16.5" customHeight="1">
      <c r="B331" s="47">
        <v>323</v>
      </c>
      <c r="C331" s="39"/>
      <c r="D331" s="38"/>
      <c r="E331" s="38"/>
      <c r="F331" s="40"/>
      <c r="G331" s="41"/>
      <c r="H331" s="42"/>
      <c r="I331" s="43" t="str">
        <f t="shared" si="70"/>
        <v/>
      </c>
      <c r="J331" s="44"/>
      <c r="K331" s="45"/>
      <c r="L331" s="44"/>
      <c r="M331" s="45"/>
      <c r="N331" s="46" t="str">
        <f t="shared" si="71"/>
        <v/>
      </c>
      <c r="O331" s="84"/>
      <c r="P331" s="83" t="str">
        <f>IF($N331="","",IF(AND(SMALL($Q$9:$Q$508,ROUNDUP('別紙1　【集計】'!$E$5/2,0))=MAX($Q$9:$Q$508),ISNUMBER($N331),$Q331=MAX($Q$9:$Q$508)),"代表&amp;最大",IF($Q331=SMALL($Q$9:$Q$508,ROUNDUP('別紙1　【集計】'!$E$5/2,0)),"代表",IF($Q331=MAX($Q$9:$Q$508),"最大",""))))</f>
        <v/>
      </c>
      <c r="Q331" s="25" t="str">
        <f t="shared" si="72"/>
        <v/>
      </c>
      <c r="R331" s="26" t="str">
        <f t="shared" si="73"/>
        <v/>
      </c>
      <c r="S331" s="26" t="str">
        <f t="shared" si="74"/>
        <v/>
      </c>
      <c r="T331" s="26" t="str">
        <f t="shared" si="75"/>
        <v/>
      </c>
      <c r="U331" s="26" t="str">
        <f t="shared" si="76"/>
        <v/>
      </c>
      <c r="V331" s="26" t="str">
        <f t="shared" si="77"/>
        <v/>
      </c>
      <c r="W331" s="26" t="str">
        <f t="shared" si="78"/>
        <v/>
      </c>
      <c r="X331" s="26" t="str">
        <f t="shared" si="79"/>
        <v/>
      </c>
      <c r="Y331" s="26" t="str">
        <f t="shared" si="80"/>
        <v/>
      </c>
      <c r="Z331" s="26" t="str">
        <f t="shared" si="81"/>
        <v/>
      </c>
      <c r="AA331" s="26" t="str">
        <f t="shared" si="82"/>
        <v/>
      </c>
      <c r="AB331" s="26" t="str">
        <f t="shared" si="83"/>
        <v/>
      </c>
      <c r="AC331" s="5"/>
      <c r="AD331" s="5"/>
      <c r="AE331" s="14" t="str">
        <f>IF(OR('別紙1　【集計】'!$O$5="",$G331=""),"",IF($G331&lt;=基準値!M$2=TRUE,"○","×"))</f>
        <v/>
      </c>
      <c r="AF331" s="14" t="str">
        <f>IF(OR('別紙1　【集計】'!$O$5="",$H331=""),"",IF($H331&lt;=基準値!N$2=TRUE,"○","×"))</f>
        <v/>
      </c>
    </row>
    <row r="332" spans="2:32" ht="16.5" customHeight="1">
      <c r="B332" s="38">
        <v>324</v>
      </c>
      <c r="C332" s="39"/>
      <c r="D332" s="38"/>
      <c r="E332" s="38"/>
      <c r="F332" s="40"/>
      <c r="G332" s="41"/>
      <c r="H332" s="42"/>
      <c r="I332" s="43" t="str">
        <f t="shared" si="70"/>
        <v/>
      </c>
      <c r="J332" s="44"/>
      <c r="K332" s="45"/>
      <c r="L332" s="44"/>
      <c r="M332" s="45"/>
      <c r="N332" s="46" t="str">
        <f t="shared" si="71"/>
        <v/>
      </c>
      <c r="O332" s="84"/>
      <c r="P332" s="83" t="str">
        <f>IF($N332="","",IF(AND(SMALL($Q$9:$Q$508,ROUNDUP('別紙1　【集計】'!$E$5/2,0))=MAX($Q$9:$Q$508),ISNUMBER($N332),$Q332=MAX($Q$9:$Q$508)),"代表&amp;最大",IF($Q332=SMALL($Q$9:$Q$508,ROUNDUP('別紙1　【集計】'!$E$5/2,0)),"代表",IF($Q332=MAX($Q$9:$Q$508),"最大",""))))</f>
        <v/>
      </c>
      <c r="Q332" s="25" t="str">
        <f t="shared" si="72"/>
        <v/>
      </c>
      <c r="R332" s="26" t="str">
        <f t="shared" si="73"/>
        <v/>
      </c>
      <c r="S332" s="26" t="str">
        <f t="shared" si="74"/>
        <v/>
      </c>
      <c r="T332" s="26" t="str">
        <f t="shared" si="75"/>
        <v/>
      </c>
      <c r="U332" s="26" t="str">
        <f t="shared" si="76"/>
        <v/>
      </c>
      <c r="V332" s="26" t="str">
        <f t="shared" si="77"/>
        <v/>
      </c>
      <c r="W332" s="26" t="str">
        <f t="shared" si="78"/>
        <v/>
      </c>
      <c r="X332" s="26" t="str">
        <f t="shared" si="79"/>
        <v/>
      </c>
      <c r="Y332" s="26" t="str">
        <f t="shared" si="80"/>
        <v/>
      </c>
      <c r="Z332" s="26" t="str">
        <f t="shared" si="81"/>
        <v/>
      </c>
      <c r="AA332" s="26" t="str">
        <f t="shared" si="82"/>
        <v/>
      </c>
      <c r="AB332" s="26" t="str">
        <f t="shared" si="83"/>
        <v/>
      </c>
      <c r="AC332" s="5"/>
      <c r="AD332" s="5"/>
      <c r="AE332" s="14" t="str">
        <f>IF(OR('別紙1　【集計】'!$O$5="",$G332=""),"",IF($G332&lt;=基準値!M$2=TRUE,"○","×"))</f>
        <v/>
      </c>
      <c r="AF332" s="14" t="str">
        <f>IF(OR('別紙1　【集計】'!$O$5="",$H332=""),"",IF($H332&lt;=基準値!N$2=TRUE,"○","×"))</f>
        <v/>
      </c>
    </row>
    <row r="333" spans="2:32" ht="16.5" customHeight="1">
      <c r="B333" s="47">
        <v>325</v>
      </c>
      <c r="C333" s="39"/>
      <c r="D333" s="38"/>
      <c r="E333" s="38"/>
      <c r="F333" s="40"/>
      <c r="G333" s="41"/>
      <c r="H333" s="42"/>
      <c r="I333" s="43" t="str">
        <f t="shared" si="70"/>
        <v/>
      </c>
      <c r="J333" s="44"/>
      <c r="K333" s="45"/>
      <c r="L333" s="44"/>
      <c r="M333" s="45"/>
      <c r="N333" s="46" t="str">
        <f t="shared" si="71"/>
        <v/>
      </c>
      <c r="O333" s="84"/>
      <c r="P333" s="83" t="str">
        <f>IF($N333="","",IF(AND(SMALL($Q$9:$Q$508,ROUNDUP('別紙1　【集計】'!$E$5/2,0))=MAX($Q$9:$Q$508),ISNUMBER($N333),$Q333=MAX($Q$9:$Q$508)),"代表&amp;最大",IF($Q333=SMALL($Q$9:$Q$508,ROUNDUP('別紙1　【集計】'!$E$5/2,0)),"代表",IF($Q333=MAX($Q$9:$Q$508),"最大",""))))</f>
        <v/>
      </c>
      <c r="Q333" s="25" t="str">
        <f t="shared" si="72"/>
        <v/>
      </c>
      <c r="R333" s="26" t="str">
        <f t="shared" si="73"/>
        <v/>
      </c>
      <c r="S333" s="26" t="str">
        <f t="shared" si="74"/>
        <v/>
      </c>
      <c r="T333" s="26" t="str">
        <f t="shared" si="75"/>
        <v/>
      </c>
      <c r="U333" s="26" t="str">
        <f t="shared" si="76"/>
        <v/>
      </c>
      <c r="V333" s="26" t="str">
        <f t="shared" si="77"/>
        <v/>
      </c>
      <c r="W333" s="26" t="str">
        <f t="shared" si="78"/>
        <v/>
      </c>
      <c r="X333" s="26" t="str">
        <f t="shared" si="79"/>
        <v/>
      </c>
      <c r="Y333" s="26" t="str">
        <f t="shared" si="80"/>
        <v/>
      </c>
      <c r="Z333" s="26" t="str">
        <f t="shared" si="81"/>
        <v/>
      </c>
      <c r="AA333" s="26" t="str">
        <f t="shared" si="82"/>
        <v/>
      </c>
      <c r="AB333" s="26" t="str">
        <f t="shared" si="83"/>
        <v/>
      </c>
      <c r="AC333" s="5"/>
      <c r="AD333" s="5"/>
      <c r="AE333" s="14" t="str">
        <f>IF(OR('別紙1　【集計】'!$O$5="",$G333=""),"",IF($G333&lt;=基準値!M$2=TRUE,"○","×"))</f>
        <v/>
      </c>
      <c r="AF333" s="14" t="str">
        <f>IF(OR('別紙1　【集計】'!$O$5="",$H333=""),"",IF($H333&lt;=基準値!N$2=TRUE,"○","×"))</f>
        <v/>
      </c>
    </row>
    <row r="334" spans="2:32" ht="16.5" customHeight="1">
      <c r="B334" s="38">
        <v>326</v>
      </c>
      <c r="C334" s="39"/>
      <c r="D334" s="38"/>
      <c r="E334" s="38"/>
      <c r="F334" s="40"/>
      <c r="G334" s="41"/>
      <c r="H334" s="42"/>
      <c r="I334" s="43" t="str">
        <f t="shared" si="70"/>
        <v/>
      </c>
      <c r="J334" s="44"/>
      <c r="K334" s="45"/>
      <c r="L334" s="44"/>
      <c r="M334" s="45"/>
      <c r="N334" s="46" t="str">
        <f t="shared" si="71"/>
        <v/>
      </c>
      <c r="O334" s="84"/>
      <c r="P334" s="83" t="str">
        <f>IF($N334="","",IF(AND(SMALL($Q$9:$Q$508,ROUNDUP('別紙1　【集計】'!$E$5/2,0))=MAX($Q$9:$Q$508),ISNUMBER($N334),$Q334=MAX($Q$9:$Q$508)),"代表&amp;最大",IF($Q334=SMALL($Q$9:$Q$508,ROUNDUP('別紙1　【集計】'!$E$5/2,0)),"代表",IF($Q334=MAX($Q$9:$Q$508),"最大",""))))</f>
        <v/>
      </c>
      <c r="Q334" s="25" t="str">
        <f t="shared" si="72"/>
        <v/>
      </c>
      <c r="R334" s="26" t="str">
        <f t="shared" si="73"/>
        <v/>
      </c>
      <c r="S334" s="26" t="str">
        <f t="shared" si="74"/>
        <v/>
      </c>
      <c r="T334" s="26" t="str">
        <f t="shared" si="75"/>
        <v/>
      </c>
      <c r="U334" s="26" t="str">
        <f t="shared" si="76"/>
        <v/>
      </c>
      <c r="V334" s="26" t="str">
        <f t="shared" si="77"/>
        <v/>
      </c>
      <c r="W334" s="26" t="str">
        <f t="shared" si="78"/>
        <v/>
      </c>
      <c r="X334" s="26" t="str">
        <f t="shared" si="79"/>
        <v/>
      </c>
      <c r="Y334" s="26" t="str">
        <f t="shared" si="80"/>
        <v/>
      </c>
      <c r="Z334" s="26" t="str">
        <f t="shared" si="81"/>
        <v/>
      </c>
      <c r="AA334" s="26" t="str">
        <f t="shared" si="82"/>
        <v/>
      </c>
      <c r="AB334" s="26" t="str">
        <f t="shared" si="83"/>
        <v/>
      </c>
      <c r="AC334" s="5"/>
      <c r="AD334" s="5"/>
      <c r="AE334" s="14" t="str">
        <f>IF(OR('別紙1　【集計】'!$O$5="",$G334=""),"",IF($G334&lt;=基準値!M$2=TRUE,"○","×"))</f>
        <v/>
      </c>
      <c r="AF334" s="14" t="str">
        <f>IF(OR('別紙1　【集計】'!$O$5="",$H334=""),"",IF($H334&lt;=基準値!N$2=TRUE,"○","×"))</f>
        <v/>
      </c>
    </row>
    <row r="335" spans="2:32" ht="16.5" customHeight="1">
      <c r="B335" s="47">
        <v>327</v>
      </c>
      <c r="C335" s="39"/>
      <c r="D335" s="38"/>
      <c r="E335" s="38"/>
      <c r="F335" s="40"/>
      <c r="G335" s="41"/>
      <c r="H335" s="42"/>
      <c r="I335" s="43" t="str">
        <f t="shared" si="70"/>
        <v/>
      </c>
      <c r="J335" s="44"/>
      <c r="K335" s="45"/>
      <c r="L335" s="44"/>
      <c r="M335" s="45"/>
      <c r="N335" s="46" t="str">
        <f t="shared" si="71"/>
        <v/>
      </c>
      <c r="O335" s="84"/>
      <c r="P335" s="83" t="str">
        <f>IF($N335="","",IF(AND(SMALL($Q$9:$Q$508,ROUNDUP('別紙1　【集計】'!$E$5/2,0))=MAX($Q$9:$Q$508),ISNUMBER($N335),$Q335=MAX($Q$9:$Q$508)),"代表&amp;最大",IF($Q335=SMALL($Q$9:$Q$508,ROUNDUP('別紙1　【集計】'!$E$5/2,0)),"代表",IF($Q335=MAX($Q$9:$Q$508),"最大",""))))</f>
        <v/>
      </c>
      <c r="Q335" s="25" t="str">
        <f t="shared" si="72"/>
        <v/>
      </c>
      <c r="R335" s="26" t="str">
        <f t="shared" si="73"/>
        <v/>
      </c>
      <c r="S335" s="26" t="str">
        <f t="shared" si="74"/>
        <v/>
      </c>
      <c r="T335" s="26" t="str">
        <f t="shared" si="75"/>
        <v/>
      </c>
      <c r="U335" s="26" t="str">
        <f t="shared" si="76"/>
        <v/>
      </c>
      <c r="V335" s="26" t="str">
        <f t="shared" si="77"/>
        <v/>
      </c>
      <c r="W335" s="26" t="str">
        <f t="shared" si="78"/>
        <v/>
      </c>
      <c r="X335" s="26" t="str">
        <f t="shared" si="79"/>
        <v/>
      </c>
      <c r="Y335" s="26" t="str">
        <f t="shared" si="80"/>
        <v/>
      </c>
      <c r="Z335" s="26" t="str">
        <f t="shared" si="81"/>
        <v/>
      </c>
      <c r="AA335" s="26" t="str">
        <f t="shared" si="82"/>
        <v/>
      </c>
      <c r="AB335" s="26" t="str">
        <f t="shared" si="83"/>
        <v/>
      </c>
      <c r="AC335" s="5"/>
      <c r="AD335" s="5"/>
      <c r="AE335" s="14" t="str">
        <f>IF(OR('別紙1　【集計】'!$O$5="",$G335=""),"",IF($G335&lt;=基準値!M$2=TRUE,"○","×"))</f>
        <v/>
      </c>
      <c r="AF335" s="14" t="str">
        <f>IF(OR('別紙1　【集計】'!$O$5="",$H335=""),"",IF($H335&lt;=基準値!N$2=TRUE,"○","×"))</f>
        <v/>
      </c>
    </row>
    <row r="336" spans="2:32" ht="16.5" customHeight="1">
      <c r="B336" s="38">
        <v>328</v>
      </c>
      <c r="C336" s="39"/>
      <c r="D336" s="38"/>
      <c r="E336" s="38"/>
      <c r="F336" s="40"/>
      <c r="G336" s="41"/>
      <c r="H336" s="42"/>
      <c r="I336" s="43" t="str">
        <f t="shared" si="70"/>
        <v/>
      </c>
      <c r="J336" s="44"/>
      <c r="K336" s="45"/>
      <c r="L336" s="44"/>
      <c r="M336" s="45"/>
      <c r="N336" s="46" t="str">
        <f t="shared" si="71"/>
        <v/>
      </c>
      <c r="O336" s="84"/>
      <c r="P336" s="83" t="str">
        <f>IF($N336="","",IF(AND(SMALL($Q$9:$Q$508,ROUNDUP('別紙1　【集計】'!$E$5/2,0))=MAX($Q$9:$Q$508),ISNUMBER($N336),$Q336=MAX($Q$9:$Q$508)),"代表&amp;最大",IF($Q336=SMALL($Q$9:$Q$508,ROUNDUP('別紙1　【集計】'!$E$5/2,0)),"代表",IF($Q336=MAX($Q$9:$Q$508),"最大",""))))</f>
        <v/>
      </c>
      <c r="Q336" s="25" t="str">
        <f t="shared" si="72"/>
        <v/>
      </c>
      <c r="R336" s="26" t="str">
        <f t="shared" si="73"/>
        <v/>
      </c>
      <c r="S336" s="26" t="str">
        <f t="shared" si="74"/>
        <v/>
      </c>
      <c r="T336" s="26" t="str">
        <f t="shared" si="75"/>
        <v/>
      </c>
      <c r="U336" s="26" t="str">
        <f t="shared" si="76"/>
        <v/>
      </c>
      <c r="V336" s="26" t="str">
        <f t="shared" si="77"/>
        <v/>
      </c>
      <c r="W336" s="26" t="str">
        <f t="shared" si="78"/>
        <v/>
      </c>
      <c r="X336" s="26" t="str">
        <f t="shared" si="79"/>
        <v/>
      </c>
      <c r="Y336" s="26" t="str">
        <f t="shared" si="80"/>
        <v/>
      </c>
      <c r="Z336" s="26" t="str">
        <f t="shared" si="81"/>
        <v/>
      </c>
      <c r="AA336" s="26" t="str">
        <f t="shared" si="82"/>
        <v/>
      </c>
      <c r="AB336" s="26" t="str">
        <f t="shared" si="83"/>
        <v/>
      </c>
      <c r="AC336" s="5"/>
      <c r="AD336" s="5"/>
      <c r="AE336" s="14" t="str">
        <f>IF(OR('別紙1　【集計】'!$O$5="",$G336=""),"",IF($G336&lt;=基準値!M$2=TRUE,"○","×"))</f>
        <v/>
      </c>
      <c r="AF336" s="14" t="str">
        <f>IF(OR('別紙1　【集計】'!$O$5="",$H336=""),"",IF($H336&lt;=基準値!N$2=TRUE,"○","×"))</f>
        <v/>
      </c>
    </row>
    <row r="337" spans="2:32" ht="16.5" customHeight="1">
      <c r="B337" s="47">
        <v>329</v>
      </c>
      <c r="C337" s="39"/>
      <c r="D337" s="38"/>
      <c r="E337" s="38"/>
      <c r="F337" s="40"/>
      <c r="G337" s="41"/>
      <c r="H337" s="42"/>
      <c r="I337" s="43" t="str">
        <f t="shared" si="70"/>
        <v/>
      </c>
      <c r="J337" s="44"/>
      <c r="K337" s="45"/>
      <c r="L337" s="44"/>
      <c r="M337" s="45"/>
      <c r="N337" s="46" t="str">
        <f t="shared" si="71"/>
        <v/>
      </c>
      <c r="O337" s="84"/>
      <c r="P337" s="83" t="str">
        <f>IF($N337="","",IF(AND(SMALL($Q$9:$Q$508,ROUNDUP('別紙1　【集計】'!$E$5/2,0))=MAX($Q$9:$Q$508),ISNUMBER($N337),$Q337=MAX($Q$9:$Q$508)),"代表&amp;最大",IF($Q337=SMALL($Q$9:$Q$508,ROUNDUP('別紙1　【集計】'!$E$5/2,0)),"代表",IF($Q337=MAX($Q$9:$Q$508),"最大",""))))</f>
        <v/>
      </c>
      <c r="Q337" s="25" t="str">
        <f t="shared" si="72"/>
        <v/>
      </c>
      <c r="R337" s="26" t="str">
        <f t="shared" si="73"/>
        <v/>
      </c>
      <c r="S337" s="26" t="str">
        <f t="shared" si="74"/>
        <v/>
      </c>
      <c r="T337" s="26" t="str">
        <f t="shared" si="75"/>
        <v/>
      </c>
      <c r="U337" s="26" t="str">
        <f t="shared" si="76"/>
        <v/>
      </c>
      <c r="V337" s="26" t="str">
        <f t="shared" si="77"/>
        <v/>
      </c>
      <c r="W337" s="26" t="str">
        <f t="shared" si="78"/>
        <v/>
      </c>
      <c r="X337" s="26" t="str">
        <f t="shared" si="79"/>
        <v/>
      </c>
      <c r="Y337" s="26" t="str">
        <f t="shared" si="80"/>
        <v/>
      </c>
      <c r="Z337" s="26" t="str">
        <f t="shared" si="81"/>
        <v/>
      </c>
      <c r="AA337" s="26" t="str">
        <f t="shared" si="82"/>
        <v/>
      </c>
      <c r="AB337" s="26" t="str">
        <f t="shared" si="83"/>
        <v/>
      </c>
      <c r="AC337" s="5"/>
      <c r="AD337" s="5"/>
      <c r="AE337" s="14" t="str">
        <f>IF(OR('別紙1　【集計】'!$O$5="",$G337=""),"",IF($G337&lt;=基準値!M$2=TRUE,"○","×"))</f>
        <v/>
      </c>
      <c r="AF337" s="14" t="str">
        <f>IF(OR('別紙1　【集計】'!$O$5="",$H337=""),"",IF($H337&lt;=基準値!N$2=TRUE,"○","×"))</f>
        <v/>
      </c>
    </row>
    <row r="338" spans="2:32" ht="16.5" customHeight="1">
      <c r="B338" s="38">
        <v>330</v>
      </c>
      <c r="C338" s="39"/>
      <c r="D338" s="38"/>
      <c r="E338" s="38"/>
      <c r="F338" s="40"/>
      <c r="G338" s="41"/>
      <c r="H338" s="42"/>
      <c r="I338" s="43" t="str">
        <f t="shared" si="70"/>
        <v/>
      </c>
      <c r="J338" s="44"/>
      <c r="K338" s="45"/>
      <c r="L338" s="44"/>
      <c r="M338" s="45"/>
      <c r="N338" s="46" t="str">
        <f t="shared" si="71"/>
        <v/>
      </c>
      <c r="O338" s="84"/>
      <c r="P338" s="83" t="str">
        <f>IF($N338="","",IF(AND(SMALL($Q$9:$Q$508,ROUNDUP('別紙1　【集計】'!$E$5/2,0))=MAX($Q$9:$Q$508),ISNUMBER($N338),$Q338=MAX($Q$9:$Q$508)),"代表&amp;最大",IF($Q338=SMALL($Q$9:$Q$508,ROUNDUP('別紙1　【集計】'!$E$5/2,0)),"代表",IF($Q338=MAX($Q$9:$Q$508),"最大",""))))</f>
        <v/>
      </c>
      <c r="Q338" s="25" t="str">
        <f t="shared" si="72"/>
        <v/>
      </c>
      <c r="R338" s="26" t="str">
        <f t="shared" si="73"/>
        <v/>
      </c>
      <c r="S338" s="26" t="str">
        <f t="shared" si="74"/>
        <v/>
      </c>
      <c r="T338" s="26" t="str">
        <f t="shared" si="75"/>
        <v/>
      </c>
      <c r="U338" s="26" t="str">
        <f t="shared" si="76"/>
        <v/>
      </c>
      <c r="V338" s="26" t="str">
        <f t="shared" si="77"/>
        <v/>
      </c>
      <c r="W338" s="26" t="str">
        <f t="shared" si="78"/>
        <v/>
      </c>
      <c r="X338" s="26" t="str">
        <f t="shared" si="79"/>
        <v/>
      </c>
      <c r="Y338" s="26" t="str">
        <f t="shared" si="80"/>
        <v/>
      </c>
      <c r="Z338" s="26" t="str">
        <f t="shared" si="81"/>
        <v/>
      </c>
      <c r="AA338" s="26" t="str">
        <f t="shared" si="82"/>
        <v/>
      </c>
      <c r="AB338" s="26" t="str">
        <f t="shared" si="83"/>
        <v/>
      </c>
      <c r="AC338" s="5"/>
      <c r="AD338" s="5"/>
      <c r="AE338" s="14" t="str">
        <f>IF(OR('別紙1　【集計】'!$O$5="",$G338=""),"",IF($G338&lt;=基準値!M$2=TRUE,"○","×"))</f>
        <v/>
      </c>
      <c r="AF338" s="14" t="str">
        <f>IF(OR('別紙1　【集計】'!$O$5="",$H338=""),"",IF($H338&lt;=基準値!N$2=TRUE,"○","×"))</f>
        <v/>
      </c>
    </row>
    <row r="339" spans="2:32" ht="16.5" customHeight="1">
      <c r="B339" s="47">
        <v>331</v>
      </c>
      <c r="C339" s="39"/>
      <c r="D339" s="38"/>
      <c r="E339" s="38"/>
      <c r="F339" s="40"/>
      <c r="G339" s="41"/>
      <c r="H339" s="42"/>
      <c r="I339" s="43" t="str">
        <f t="shared" si="70"/>
        <v/>
      </c>
      <c r="J339" s="44"/>
      <c r="K339" s="45"/>
      <c r="L339" s="44"/>
      <c r="M339" s="45"/>
      <c r="N339" s="46" t="str">
        <f t="shared" si="71"/>
        <v/>
      </c>
      <c r="O339" s="84"/>
      <c r="P339" s="83" t="str">
        <f>IF($N339="","",IF(AND(SMALL($Q$9:$Q$508,ROUNDUP('別紙1　【集計】'!$E$5/2,0))=MAX($Q$9:$Q$508),ISNUMBER($N339),$Q339=MAX($Q$9:$Q$508)),"代表&amp;最大",IF($Q339=SMALL($Q$9:$Q$508,ROUNDUP('別紙1　【集計】'!$E$5/2,0)),"代表",IF($Q339=MAX($Q$9:$Q$508),"最大",""))))</f>
        <v/>
      </c>
      <c r="Q339" s="25" t="str">
        <f t="shared" si="72"/>
        <v/>
      </c>
      <c r="R339" s="26" t="str">
        <f t="shared" si="73"/>
        <v/>
      </c>
      <c r="S339" s="26" t="str">
        <f t="shared" si="74"/>
        <v/>
      </c>
      <c r="T339" s="26" t="str">
        <f t="shared" si="75"/>
        <v/>
      </c>
      <c r="U339" s="26" t="str">
        <f t="shared" si="76"/>
        <v/>
      </c>
      <c r="V339" s="26" t="str">
        <f t="shared" si="77"/>
        <v/>
      </c>
      <c r="W339" s="26" t="str">
        <f t="shared" si="78"/>
        <v/>
      </c>
      <c r="X339" s="26" t="str">
        <f t="shared" si="79"/>
        <v/>
      </c>
      <c r="Y339" s="26" t="str">
        <f t="shared" si="80"/>
        <v/>
      </c>
      <c r="Z339" s="26" t="str">
        <f t="shared" si="81"/>
        <v/>
      </c>
      <c r="AA339" s="26" t="str">
        <f t="shared" si="82"/>
        <v/>
      </c>
      <c r="AB339" s="26" t="str">
        <f t="shared" si="83"/>
        <v/>
      </c>
      <c r="AC339" s="5"/>
      <c r="AD339" s="5"/>
      <c r="AE339" s="14" t="str">
        <f>IF(OR('別紙1　【集計】'!$O$5="",$G339=""),"",IF($G339&lt;=基準値!M$2=TRUE,"○","×"))</f>
        <v/>
      </c>
      <c r="AF339" s="14" t="str">
        <f>IF(OR('別紙1　【集計】'!$O$5="",$H339=""),"",IF($H339&lt;=基準値!N$2=TRUE,"○","×"))</f>
        <v/>
      </c>
    </row>
    <row r="340" spans="2:32" ht="16.5" customHeight="1">
      <c r="B340" s="38">
        <v>332</v>
      </c>
      <c r="C340" s="39"/>
      <c r="D340" s="38"/>
      <c r="E340" s="38"/>
      <c r="F340" s="40"/>
      <c r="G340" s="41"/>
      <c r="H340" s="42"/>
      <c r="I340" s="43" t="str">
        <f t="shared" si="70"/>
        <v/>
      </c>
      <c r="J340" s="44"/>
      <c r="K340" s="45"/>
      <c r="L340" s="44"/>
      <c r="M340" s="45"/>
      <c r="N340" s="46" t="str">
        <f t="shared" si="71"/>
        <v/>
      </c>
      <c r="O340" s="84"/>
      <c r="P340" s="83" t="str">
        <f>IF($N340="","",IF(AND(SMALL($Q$9:$Q$508,ROUNDUP('別紙1　【集計】'!$E$5/2,0))=MAX($Q$9:$Q$508),ISNUMBER($N340),$Q340=MAX($Q$9:$Q$508)),"代表&amp;最大",IF($Q340=SMALL($Q$9:$Q$508,ROUNDUP('別紙1　【集計】'!$E$5/2,0)),"代表",IF($Q340=MAX($Q$9:$Q$508),"最大",""))))</f>
        <v/>
      </c>
      <c r="Q340" s="25" t="str">
        <f t="shared" si="72"/>
        <v/>
      </c>
      <c r="R340" s="26" t="str">
        <f t="shared" si="73"/>
        <v/>
      </c>
      <c r="S340" s="26" t="str">
        <f t="shared" si="74"/>
        <v/>
      </c>
      <c r="T340" s="26" t="str">
        <f t="shared" si="75"/>
        <v/>
      </c>
      <c r="U340" s="26" t="str">
        <f t="shared" si="76"/>
        <v/>
      </c>
      <c r="V340" s="26" t="str">
        <f t="shared" si="77"/>
        <v/>
      </c>
      <c r="W340" s="26" t="str">
        <f t="shared" si="78"/>
        <v/>
      </c>
      <c r="X340" s="26" t="str">
        <f t="shared" si="79"/>
        <v/>
      </c>
      <c r="Y340" s="26" t="str">
        <f t="shared" si="80"/>
        <v/>
      </c>
      <c r="Z340" s="26" t="str">
        <f t="shared" si="81"/>
        <v/>
      </c>
      <c r="AA340" s="26" t="str">
        <f t="shared" si="82"/>
        <v/>
      </c>
      <c r="AB340" s="26" t="str">
        <f t="shared" si="83"/>
        <v/>
      </c>
      <c r="AC340" s="5"/>
      <c r="AD340" s="5"/>
      <c r="AE340" s="14" t="str">
        <f>IF(OR('別紙1　【集計】'!$O$5="",$G340=""),"",IF($G340&lt;=基準値!M$2=TRUE,"○","×"))</f>
        <v/>
      </c>
      <c r="AF340" s="14" t="str">
        <f>IF(OR('別紙1　【集計】'!$O$5="",$H340=""),"",IF($H340&lt;=基準値!N$2=TRUE,"○","×"))</f>
        <v/>
      </c>
    </row>
    <row r="341" spans="2:32" ht="16.5" customHeight="1">
      <c r="B341" s="47">
        <v>333</v>
      </c>
      <c r="C341" s="39"/>
      <c r="D341" s="38"/>
      <c r="E341" s="38"/>
      <c r="F341" s="40"/>
      <c r="G341" s="41"/>
      <c r="H341" s="42"/>
      <c r="I341" s="43" t="str">
        <f t="shared" si="70"/>
        <v/>
      </c>
      <c r="J341" s="44"/>
      <c r="K341" s="45"/>
      <c r="L341" s="44"/>
      <c r="M341" s="45"/>
      <c r="N341" s="46" t="str">
        <f t="shared" si="71"/>
        <v/>
      </c>
      <c r="O341" s="84"/>
      <c r="P341" s="83" t="str">
        <f>IF($N341="","",IF(AND(SMALL($Q$9:$Q$508,ROUNDUP('別紙1　【集計】'!$E$5/2,0))=MAX($Q$9:$Q$508),ISNUMBER($N341),$Q341=MAX($Q$9:$Q$508)),"代表&amp;最大",IF($Q341=SMALL($Q$9:$Q$508,ROUNDUP('別紙1　【集計】'!$E$5/2,0)),"代表",IF($Q341=MAX($Q$9:$Q$508),"最大",""))))</f>
        <v/>
      </c>
      <c r="Q341" s="25" t="str">
        <f t="shared" si="72"/>
        <v/>
      </c>
      <c r="R341" s="26" t="str">
        <f t="shared" si="73"/>
        <v/>
      </c>
      <c r="S341" s="26" t="str">
        <f t="shared" si="74"/>
        <v/>
      </c>
      <c r="T341" s="26" t="str">
        <f t="shared" si="75"/>
        <v/>
      </c>
      <c r="U341" s="26" t="str">
        <f t="shared" si="76"/>
        <v/>
      </c>
      <c r="V341" s="26" t="str">
        <f t="shared" si="77"/>
        <v/>
      </c>
      <c r="W341" s="26" t="str">
        <f t="shared" si="78"/>
        <v/>
      </c>
      <c r="X341" s="26" t="str">
        <f t="shared" si="79"/>
        <v/>
      </c>
      <c r="Y341" s="26" t="str">
        <f t="shared" si="80"/>
        <v/>
      </c>
      <c r="Z341" s="26" t="str">
        <f t="shared" si="81"/>
        <v/>
      </c>
      <c r="AA341" s="26" t="str">
        <f t="shared" si="82"/>
        <v/>
      </c>
      <c r="AB341" s="26" t="str">
        <f t="shared" si="83"/>
        <v/>
      </c>
      <c r="AC341" s="5"/>
      <c r="AD341" s="5"/>
      <c r="AE341" s="14" t="str">
        <f>IF(OR('別紙1　【集計】'!$O$5="",$G341=""),"",IF($G341&lt;=基準値!M$2=TRUE,"○","×"))</f>
        <v/>
      </c>
      <c r="AF341" s="14" t="str">
        <f>IF(OR('別紙1　【集計】'!$O$5="",$H341=""),"",IF($H341&lt;=基準値!N$2=TRUE,"○","×"))</f>
        <v/>
      </c>
    </row>
    <row r="342" spans="2:32" ht="16.5" customHeight="1">
      <c r="B342" s="38">
        <v>334</v>
      </c>
      <c r="C342" s="39"/>
      <c r="D342" s="38"/>
      <c r="E342" s="38"/>
      <c r="F342" s="40"/>
      <c r="G342" s="41"/>
      <c r="H342" s="42"/>
      <c r="I342" s="43" t="str">
        <f t="shared" si="70"/>
        <v/>
      </c>
      <c r="J342" s="44"/>
      <c r="K342" s="45"/>
      <c r="L342" s="44"/>
      <c r="M342" s="45"/>
      <c r="N342" s="46" t="str">
        <f t="shared" si="71"/>
        <v/>
      </c>
      <c r="O342" s="84"/>
      <c r="P342" s="83" t="str">
        <f>IF($N342="","",IF(AND(SMALL($Q$9:$Q$508,ROUNDUP('別紙1　【集計】'!$E$5/2,0))=MAX($Q$9:$Q$508),ISNUMBER($N342),$Q342=MAX($Q$9:$Q$508)),"代表&amp;最大",IF($Q342=SMALL($Q$9:$Q$508,ROUNDUP('別紙1　【集計】'!$E$5/2,0)),"代表",IF($Q342=MAX($Q$9:$Q$508),"最大",""))))</f>
        <v/>
      </c>
      <c r="Q342" s="25" t="str">
        <f t="shared" si="72"/>
        <v/>
      </c>
      <c r="R342" s="26" t="str">
        <f t="shared" si="73"/>
        <v/>
      </c>
      <c r="S342" s="26" t="str">
        <f t="shared" si="74"/>
        <v/>
      </c>
      <c r="T342" s="26" t="str">
        <f t="shared" si="75"/>
        <v/>
      </c>
      <c r="U342" s="26" t="str">
        <f t="shared" si="76"/>
        <v/>
      </c>
      <c r="V342" s="26" t="str">
        <f t="shared" si="77"/>
        <v/>
      </c>
      <c r="W342" s="26" t="str">
        <f t="shared" si="78"/>
        <v/>
      </c>
      <c r="X342" s="26" t="str">
        <f t="shared" si="79"/>
        <v/>
      </c>
      <c r="Y342" s="26" t="str">
        <f t="shared" si="80"/>
        <v/>
      </c>
      <c r="Z342" s="26" t="str">
        <f t="shared" si="81"/>
        <v/>
      </c>
      <c r="AA342" s="26" t="str">
        <f t="shared" si="82"/>
        <v/>
      </c>
      <c r="AB342" s="26" t="str">
        <f t="shared" si="83"/>
        <v/>
      </c>
      <c r="AC342" s="5"/>
      <c r="AD342" s="5"/>
      <c r="AE342" s="14" t="str">
        <f>IF(OR('別紙1　【集計】'!$O$5="",$G342=""),"",IF($G342&lt;=基準値!M$2=TRUE,"○","×"))</f>
        <v/>
      </c>
      <c r="AF342" s="14" t="str">
        <f>IF(OR('別紙1　【集計】'!$O$5="",$H342=""),"",IF($H342&lt;=基準値!N$2=TRUE,"○","×"))</f>
        <v/>
      </c>
    </row>
    <row r="343" spans="2:32" ht="16.5" customHeight="1">
      <c r="B343" s="47">
        <v>335</v>
      </c>
      <c r="C343" s="39"/>
      <c r="D343" s="38"/>
      <c r="E343" s="38"/>
      <c r="F343" s="40"/>
      <c r="G343" s="41"/>
      <c r="H343" s="42"/>
      <c r="I343" s="43" t="str">
        <f t="shared" si="70"/>
        <v/>
      </c>
      <c r="J343" s="44"/>
      <c r="K343" s="45"/>
      <c r="L343" s="44"/>
      <c r="M343" s="45"/>
      <c r="N343" s="46" t="str">
        <f t="shared" si="71"/>
        <v/>
      </c>
      <c r="O343" s="84"/>
      <c r="P343" s="83" t="str">
        <f>IF($N343="","",IF(AND(SMALL($Q$9:$Q$508,ROUNDUP('別紙1　【集計】'!$E$5/2,0))=MAX($Q$9:$Q$508),ISNUMBER($N343),$Q343=MAX($Q$9:$Q$508)),"代表&amp;最大",IF($Q343=SMALL($Q$9:$Q$508,ROUNDUP('別紙1　【集計】'!$E$5/2,0)),"代表",IF($Q343=MAX($Q$9:$Q$508),"最大",""))))</f>
        <v/>
      </c>
      <c r="Q343" s="25" t="str">
        <f t="shared" si="72"/>
        <v/>
      </c>
      <c r="R343" s="26" t="str">
        <f t="shared" si="73"/>
        <v/>
      </c>
      <c r="S343" s="26" t="str">
        <f t="shared" si="74"/>
        <v/>
      </c>
      <c r="T343" s="26" t="str">
        <f t="shared" si="75"/>
        <v/>
      </c>
      <c r="U343" s="26" t="str">
        <f t="shared" si="76"/>
        <v/>
      </c>
      <c r="V343" s="26" t="str">
        <f t="shared" si="77"/>
        <v/>
      </c>
      <c r="W343" s="26" t="str">
        <f t="shared" si="78"/>
        <v/>
      </c>
      <c r="X343" s="26" t="str">
        <f t="shared" si="79"/>
        <v/>
      </c>
      <c r="Y343" s="26" t="str">
        <f t="shared" si="80"/>
        <v/>
      </c>
      <c r="Z343" s="26" t="str">
        <f t="shared" si="81"/>
        <v/>
      </c>
      <c r="AA343" s="26" t="str">
        <f t="shared" si="82"/>
        <v/>
      </c>
      <c r="AB343" s="26" t="str">
        <f t="shared" si="83"/>
        <v/>
      </c>
      <c r="AC343" s="5"/>
      <c r="AD343" s="5"/>
      <c r="AE343" s="14" t="str">
        <f>IF(OR('別紙1　【集計】'!$O$5="",$G343=""),"",IF($G343&lt;=基準値!M$2=TRUE,"○","×"))</f>
        <v/>
      </c>
      <c r="AF343" s="14" t="str">
        <f>IF(OR('別紙1　【集計】'!$O$5="",$H343=""),"",IF($H343&lt;=基準値!N$2=TRUE,"○","×"))</f>
        <v/>
      </c>
    </row>
    <row r="344" spans="2:32" ht="16.5" customHeight="1">
      <c r="B344" s="38">
        <v>336</v>
      </c>
      <c r="C344" s="39"/>
      <c r="D344" s="38"/>
      <c r="E344" s="38"/>
      <c r="F344" s="40"/>
      <c r="G344" s="41"/>
      <c r="H344" s="42"/>
      <c r="I344" s="43" t="str">
        <f t="shared" si="70"/>
        <v/>
      </c>
      <c r="J344" s="44"/>
      <c r="K344" s="45"/>
      <c r="L344" s="44"/>
      <c r="M344" s="45"/>
      <c r="N344" s="46" t="str">
        <f t="shared" si="71"/>
        <v/>
      </c>
      <c r="O344" s="84"/>
      <c r="P344" s="83" t="str">
        <f>IF($N344="","",IF(AND(SMALL($Q$9:$Q$508,ROUNDUP('別紙1　【集計】'!$E$5/2,0))=MAX($Q$9:$Q$508),ISNUMBER($N344),$Q344=MAX($Q$9:$Q$508)),"代表&amp;最大",IF($Q344=SMALL($Q$9:$Q$508,ROUNDUP('別紙1　【集計】'!$E$5/2,0)),"代表",IF($Q344=MAX($Q$9:$Q$508),"最大",""))))</f>
        <v/>
      </c>
      <c r="Q344" s="25" t="str">
        <f t="shared" si="72"/>
        <v/>
      </c>
      <c r="R344" s="26" t="str">
        <f t="shared" si="73"/>
        <v/>
      </c>
      <c r="S344" s="26" t="str">
        <f t="shared" si="74"/>
        <v/>
      </c>
      <c r="T344" s="26" t="str">
        <f t="shared" si="75"/>
        <v/>
      </c>
      <c r="U344" s="26" t="str">
        <f t="shared" si="76"/>
        <v/>
      </c>
      <c r="V344" s="26" t="str">
        <f t="shared" si="77"/>
        <v/>
      </c>
      <c r="W344" s="26" t="str">
        <f t="shared" si="78"/>
        <v/>
      </c>
      <c r="X344" s="26" t="str">
        <f t="shared" si="79"/>
        <v/>
      </c>
      <c r="Y344" s="26" t="str">
        <f t="shared" si="80"/>
        <v/>
      </c>
      <c r="Z344" s="26" t="str">
        <f t="shared" si="81"/>
        <v/>
      </c>
      <c r="AA344" s="26" t="str">
        <f t="shared" si="82"/>
        <v/>
      </c>
      <c r="AB344" s="26" t="str">
        <f t="shared" si="83"/>
        <v/>
      </c>
      <c r="AC344" s="5"/>
      <c r="AD344" s="5"/>
      <c r="AE344" s="14" t="str">
        <f>IF(OR('別紙1　【集計】'!$O$5="",$G344=""),"",IF($G344&lt;=基準値!M$2=TRUE,"○","×"))</f>
        <v/>
      </c>
      <c r="AF344" s="14" t="str">
        <f>IF(OR('別紙1　【集計】'!$O$5="",$H344=""),"",IF($H344&lt;=基準値!N$2=TRUE,"○","×"))</f>
        <v/>
      </c>
    </row>
    <row r="345" spans="2:32" ht="16.5" customHeight="1">
      <c r="B345" s="47">
        <v>337</v>
      </c>
      <c r="C345" s="39"/>
      <c r="D345" s="38"/>
      <c r="E345" s="38"/>
      <c r="F345" s="40"/>
      <c r="G345" s="41"/>
      <c r="H345" s="42"/>
      <c r="I345" s="43" t="str">
        <f t="shared" si="70"/>
        <v/>
      </c>
      <c r="J345" s="44"/>
      <c r="K345" s="45"/>
      <c r="L345" s="44"/>
      <c r="M345" s="45"/>
      <c r="N345" s="46" t="str">
        <f t="shared" si="71"/>
        <v/>
      </c>
      <c r="O345" s="84"/>
      <c r="P345" s="83" t="str">
        <f>IF($N345="","",IF(AND(SMALL($Q$9:$Q$508,ROUNDUP('別紙1　【集計】'!$E$5/2,0))=MAX($Q$9:$Q$508),ISNUMBER($N345),$Q345=MAX($Q$9:$Q$508)),"代表&amp;最大",IF($Q345=SMALL($Q$9:$Q$508,ROUNDUP('別紙1　【集計】'!$E$5/2,0)),"代表",IF($Q345=MAX($Q$9:$Q$508),"最大",""))))</f>
        <v/>
      </c>
      <c r="Q345" s="25" t="str">
        <f t="shared" si="72"/>
        <v/>
      </c>
      <c r="R345" s="26" t="str">
        <f t="shared" si="73"/>
        <v/>
      </c>
      <c r="S345" s="26" t="str">
        <f t="shared" si="74"/>
        <v/>
      </c>
      <c r="T345" s="26" t="str">
        <f t="shared" si="75"/>
        <v/>
      </c>
      <c r="U345" s="26" t="str">
        <f t="shared" si="76"/>
        <v/>
      </c>
      <c r="V345" s="26" t="str">
        <f t="shared" si="77"/>
        <v/>
      </c>
      <c r="W345" s="26" t="str">
        <f t="shared" si="78"/>
        <v/>
      </c>
      <c r="X345" s="26" t="str">
        <f t="shared" si="79"/>
        <v/>
      </c>
      <c r="Y345" s="26" t="str">
        <f t="shared" si="80"/>
        <v/>
      </c>
      <c r="Z345" s="26" t="str">
        <f t="shared" si="81"/>
        <v/>
      </c>
      <c r="AA345" s="26" t="str">
        <f t="shared" si="82"/>
        <v/>
      </c>
      <c r="AB345" s="26" t="str">
        <f t="shared" si="83"/>
        <v/>
      </c>
      <c r="AC345" s="5"/>
      <c r="AD345" s="5"/>
      <c r="AE345" s="14" t="str">
        <f>IF(OR('別紙1　【集計】'!$O$5="",$G345=""),"",IF($G345&lt;=基準値!M$2=TRUE,"○","×"))</f>
        <v/>
      </c>
      <c r="AF345" s="14" t="str">
        <f>IF(OR('別紙1　【集計】'!$O$5="",$H345=""),"",IF($H345&lt;=基準値!N$2=TRUE,"○","×"))</f>
        <v/>
      </c>
    </row>
    <row r="346" spans="2:32" ht="16.5" customHeight="1">
      <c r="B346" s="38">
        <v>338</v>
      </c>
      <c r="C346" s="39"/>
      <c r="D346" s="38"/>
      <c r="E346" s="38"/>
      <c r="F346" s="40"/>
      <c r="G346" s="41"/>
      <c r="H346" s="42"/>
      <c r="I346" s="43" t="str">
        <f t="shared" si="70"/>
        <v/>
      </c>
      <c r="J346" s="44"/>
      <c r="K346" s="45"/>
      <c r="L346" s="44"/>
      <c r="M346" s="45"/>
      <c r="N346" s="46" t="str">
        <f t="shared" si="71"/>
        <v/>
      </c>
      <c r="O346" s="84"/>
      <c r="P346" s="83" t="str">
        <f>IF($N346="","",IF(AND(SMALL($Q$9:$Q$508,ROUNDUP('別紙1　【集計】'!$E$5/2,0))=MAX($Q$9:$Q$508),ISNUMBER($N346),$Q346=MAX($Q$9:$Q$508)),"代表&amp;最大",IF($Q346=SMALL($Q$9:$Q$508,ROUNDUP('別紙1　【集計】'!$E$5/2,0)),"代表",IF($Q346=MAX($Q$9:$Q$508),"最大",""))))</f>
        <v/>
      </c>
      <c r="Q346" s="25" t="str">
        <f t="shared" si="72"/>
        <v/>
      </c>
      <c r="R346" s="26" t="str">
        <f t="shared" si="73"/>
        <v/>
      </c>
      <c r="S346" s="26" t="str">
        <f t="shared" si="74"/>
        <v/>
      </c>
      <c r="T346" s="26" t="str">
        <f t="shared" si="75"/>
        <v/>
      </c>
      <c r="U346" s="26" t="str">
        <f t="shared" si="76"/>
        <v/>
      </c>
      <c r="V346" s="26" t="str">
        <f t="shared" si="77"/>
        <v/>
      </c>
      <c r="W346" s="26" t="str">
        <f t="shared" si="78"/>
        <v/>
      </c>
      <c r="X346" s="26" t="str">
        <f t="shared" si="79"/>
        <v/>
      </c>
      <c r="Y346" s="26" t="str">
        <f t="shared" si="80"/>
        <v/>
      </c>
      <c r="Z346" s="26" t="str">
        <f t="shared" si="81"/>
        <v/>
      </c>
      <c r="AA346" s="26" t="str">
        <f t="shared" si="82"/>
        <v/>
      </c>
      <c r="AB346" s="26" t="str">
        <f t="shared" si="83"/>
        <v/>
      </c>
      <c r="AC346" s="5"/>
      <c r="AD346" s="5"/>
      <c r="AE346" s="14" t="str">
        <f>IF(OR('別紙1　【集計】'!$O$5="",$G346=""),"",IF($G346&lt;=基準値!M$2=TRUE,"○","×"))</f>
        <v/>
      </c>
      <c r="AF346" s="14" t="str">
        <f>IF(OR('別紙1　【集計】'!$O$5="",$H346=""),"",IF($H346&lt;=基準値!N$2=TRUE,"○","×"))</f>
        <v/>
      </c>
    </row>
    <row r="347" spans="2:32" ht="16.5" customHeight="1">
      <c r="B347" s="47">
        <v>339</v>
      </c>
      <c r="C347" s="39"/>
      <c r="D347" s="38"/>
      <c r="E347" s="38"/>
      <c r="F347" s="40"/>
      <c r="G347" s="41"/>
      <c r="H347" s="42"/>
      <c r="I347" s="43" t="str">
        <f t="shared" si="70"/>
        <v/>
      </c>
      <c r="J347" s="44"/>
      <c r="K347" s="45"/>
      <c r="L347" s="44"/>
      <c r="M347" s="45"/>
      <c r="N347" s="46" t="str">
        <f t="shared" si="71"/>
        <v/>
      </c>
      <c r="O347" s="84"/>
      <c r="P347" s="83" t="str">
        <f>IF($N347="","",IF(AND(SMALL($Q$9:$Q$508,ROUNDUP('別紙1　【集計】'!$E$5/2,0))=MAX($Q$9:$Q$508),ISNUMBER($N347),$Q347=MAX($Q$9:$Q$508)),"代表&amp;最大",IF($Q347=SMALL($Q$9:$Q$508,ROUNDUP('別紙1　【集計】'!$E$5/2,0)),"代表",IF($Q347=MAX($Q$9:$Q$508),"最大",""))))</f>
        <v/>
      </c>
      <c r="Q347" s="25" t="str">
        <f t="shared" si="72"/>
        <v/>
      </c>
      <c r="R347" s="26" t="str">
        <f t="shared" si="73"/>
        <v/>
      </c>
      <c r="S347" s="26" t="str">
        <f t="shared" si="74"/>
        <v/>
      </c>
      <c r="T347" s="26" t="str">
        <f t="shared" si="75"/>
        <v/>
      </c>
      <c r="U347" s="26" t="str">
        <f t="shared" si="76"/>
        <v/>
      </c>
      <c r="V347" s="26" t="str">
        <f t="shared" si="77"/>
        <v/>
      </c>
      <c r="W347" s="26" t="str">
        <f t="shared" si="78"/>
        <v/>
      </c>
      <c r="X347" s="26" t="str">
        <f t="shared" si="79"/>
        <v/>
      </c>
      <c r="Y347" s="26" t="str">
        <f t="shared" si="80"/>
        <v/>
      </c>
      <c r="Z347" s="26" t="str">
        <f t="shared" si="81"/>
        <v/>
      </c>
      <c r="AA347" s="26" t="str">
        <f t="shared" si="82"/>
        <v/>
      </c>
      <c r="AB347" s="26" t="str">
        <f t="shared" si="83"/>
        <v/>
      </c>
      <c r="AC347" s="5"/>
      <c r="AD347" s="5"/>
      <c r="AE347" s="14" t="str">
        <f>IF(OR('別紙1　【集計】'!$O$5="",$G347=""),"",IF($G347&lt;=基準値!M$2=TRUE,"○","×"))</f>
        <v/>
      </c>
      <c r="AF347" s="14" t="str">
        <f>IF(OR('別紙1　【集計】'!$O$5="",$H347=""),"",IF($H347&lt;=基準値!N$2=TRUE,"○","×"))</f>
        <v/>
      </c>
    </row>
    <row r="348" spans="2:32" ht="16.5" customHeight="1">
      <c r="B348" s="38">
        <v>340</v>
      </c>
      <c r="C348" s="39"/>
      <c r="D348" s="38"/>
      <c r="E348" s="38"/>
      <c r="F348" s="40"/>
      <c r="G348" s="41"/>
      <c r="H348" s="42"/>
      <c r="I348" s="43" t="str">
        <f t="shared" si="70"/>
        <v/>
      </c>
      <c r="J348" s="44"/>
      <c r="K348" s="45"/>
      <c r="L348" s="44"/>
      <c r="M348" s="45"/>
      <c r="N348" s="46" t="str">
        <f t="shared" si="71"/>
        <v/>
      </c>
      <c r="O348" s="84"/>
      <c r="P348" s="83" t="str">
        <f>IF($N348="","",IF(AND(SMALL($Q$9:$Q$508,ROUNDUP('別紙1　【集計】'!$E$5/2,0))=MAX($Q$9:$Q$508),ISNUMBER($N348),$Q348=MAX($Q$9:$Q$508)),"代表&amp;最大",IF($Q348=SMALL($Q$9:$Q$508,ROUNDUP('別紙1　【集計】'!$E$5/2,0)),"代表",IF($Q348=MAX($Q$9:$Q$508),"最大",""))))</f>
        <v/>
      </c>
      <c r="Q348" s="25" t="str">
        <f t="shared" si="72"/>
        <v/>
      </c>
      <c r="R348" s="26" t="str">
        <f t="shared" si="73"/>
        <v/>
      </c>
      <c r="S348" s="26" t="str">
        <f t="shared" si="74"/>
        <v/>
      </c>
      <c r="T348" s="26" t="str">
        <f t="shared" si="75"/>
        <v/>
      </c>
      <c r="U348" s="26" t="str">
        <f t="shared" si="76"/>
        <v/>
      </c>
      <c r="V348" s="26" t="str">
        <f t="shared" si="77"/>
        <v/>
      </c>
      <c r="W348" s="26" t="str">
        <f t="shared" si="78"/>
        <v/>
      </c>
      <c r="X348" s="26" t="str">
        <f t="shared" si="79"/>
        <v/>
      </c>
      <c r="Y348" s="26" t="str">
        <f t="shared" si="80"/>
        <v/>
      </c>
      <c r="Z348" s="26" t="str">
        <f t="shared" si="81"/>
        <v/>
      </c>
      <c r="AA348" s="26" t="str">
        <f t="shared" si="82"/>
        <v/>
      </c>
      <c r="AB348" s="26" t="str">
        <f t="shared" si="83"/>
        <v/>
      </c>
      <c r="AC348" s="5"/>
      <c r="AD348" s="5"/>
      <c r="AE348" s="14" t="str">
        <f>IF(OR('別紙1　【集計】'!$O$5="",$G348=""),"",IF($G348&lt;=基準値!M$2=TRUE,"○","×"))</f>
        <v/>
      </c>
      <c r="AF348" s="14" t="str">
        <f>IF(OR('別紙1　【集計】'!$O$5="",$H348=""),"",IF($H348&lt;=基準値!N$2=TRUE,"○","×"))</f>
        <v/>
      </c>
    </row>
    <row r="349" spans="2:32" ht="16.5" customHeight="1">
      <c r="B349" s="47">
        <v>341</v>
      </c>
      <c r="C349" s="39"/>
      <c r="D349" s="38"/>
      <c r="E349" s="38"/>
      <c r="F349" s="40"/>
      <c r="G349" s="41"/>
      <c r="H349" s="42"/>
      <c r="I349" s="43" t="str">
        <f t="shared" si="70"/>
        <v/>
      </c>
      <c r="J349" s="44"/>
      <c r="K349" s="45"/>
      <c r="L349" s="44"/>
      <c r="M349" s="45"/>
      <c r="N349" s="46" t="str">
        <f t="shared" si="71"/>
        <v/>
      </c>
      <c r="O349" s="84"/>
      <c r="P349" s="83" t="str">
        <f>IF($N349="","",IF(AND(SMALL($Q$9:$Q$508,ROUNDUP('別紙1　【集計】'!$E$5/2,0))=MAX($Q$9:$Q$508),ISNUMBER($N349),$Q349=MAX($Q$9:$Q$508)),"代表&amp;最大",IF($Q349=SMALL($Q$9:$Q$508,ROUNDUP('別紙1　【集計】'!$E$5/2,0)),"代表",IF($Q349=MAX($Q$9:$Q$508),"最大",""))))</f>
        <v/>
      </c>
      <c r="Q349" s="25" t="str">
        <f t="shared" si="72"/>
        <v/>
      </c>
      <c r="R349" s="26" t="str">
        <f t="shared" si="73"/>
        <v/>
      </c>
      <c r="S349" s="26" t="str">
        <f t="shared" si="74"/>
        <v/>
      </c>
      <c r="T349" s="26" t="str">
        <f t="shared" si="75"/>
        <v/>
      </c>
      <c r="U349" s="26" t="str">
        <f t="shared" si="76"/>
        <v/>
      </c>
      <c r="V349" s="26" t="str">
        <f t="shared" si="77"/>
        <v/>
      </c>
      <c r="W349" s="26" t="str">
        <f t="shared" si="78"/>
        <v/>
      </c>
      <c r="X349" s="26" t="str">
        <f t="shared" si="79"/>
        <v/>
      </c>
      <c r="Y349" s="26" t="str">
        <f t="shared" si="80"/>
        <v/>
      </c>
      <c r="Z349" s="26" t="str">
        <f t="shared" si="81"/>
        <v/>
      </c>
      <c r="AA349" s="26" t="str">
        <f t="shared" si="82"/>
        <v/>
      </c>
      <c r="AB349" s="26" t="str">
        <f t="shared" si="83"/>
        <v/>
      </c>
      <c r="AC349" s="5"/>
      <c r="AD349" s="5"/>
      <c r="AE349" s="14" t="str">
        <f>IF(OR('別紙1　【集計】'!$O$5="",$G349=""),"",IF($G349&lt;=基準値!M$2=TRUE,"○","×"))</f>
        <v/>
      </c>
      <c r="AF349" s="14" t="str">
        <f>IF(OR('別紙1　【集計】'!$O$5="",$H349=""),"",IF($H349&lt;=基準値!N$2=TRUE,"○","×"))</f>
        <v/>
      </c>
    </row>
    <row r="350" spans="2:32" ht="16.5" customHeight="1">
      <c r="B350" s="38">
        <v>342</v>
      </c>
      <c r="C350" s="39"/>
      <c r="D350" s="38"/>
      <c r="E350" s="38"/>
      <c r="F350" s="40"/>
      <c r="G350" s="41"/>
      <c r="H350" s="42"/>
      <c r="I350" s="43" t="str">
        <f t="shared" si="70"/>
        <v/>
      </c>
      <c r="J350" s="44"/>
      <c r="K350" s="45"/>
      <c r="L350" s="44"/>
      <c r="M350" s="45"/>
      <c r="N350" s="46" t="str">
        <f t="shared" si="71"/>
        <v/>
      </c>
      <c r="O350" s="84"/>
      <c r="P350" s="83" t="str">
        <f>IF($N350="","",IF(AND(SMALL($Q$9:$Q$508,ROUNDUP('別紙1　【集計】'!$E$5/2,0))=MAX($Q$9:$Q$508),ISNUMBER($N350),$Q350=MAX($Q$9:$Q$508)),"代表&amp;最大",IF($Q350=SMALL($Q$9:$Q$508,ROUNDUP('別紙1　【集計】'!$E$5/2,0)),"代表",IF($Q350=MAX($Q$9:$Q$508),"最大",""))))</f>
        <v/>
      </c>
      <c r="Q350" s="25" t="str">
        <f t="shared" si="72"/>
        <v/>
      </c>
      <c r="R350" s="26" t="str">
        <f t="shared" si="73"/>
        <v/>
      </c>
      <c r="S350" s="26" t="str">
        <f t="shared" si="74"/>
        <v/>
      </c>
      <c r="T350" s="26" t="str">
        <f t="shared" si="75"/>
        <v/>
      </c>
      <c r="U350" s="26" t="str">
        <f t="shared" si="76"/>
        <v/>
      </c>
      <c r="V350" s="26" t="str">
        <f t="shared" si="77"/>
        <v/>
      </c>
      <c r="W350" s="26" t="str">
        <f t="shared" si="78"/>
        <v/>
      </c>
      <c r="X350" s="26" t="str">
        <f t="shared" si="79"/>
        <v/>
      </c>
      <c r="Y350" s="26" t="str">
        <f t="shared" si="80"/>
        <v/>
      </c>
      <c r="Z350" s="26" t="str">
        <f t="shared" si="81"/>
        <v/>
      </c>
      <c r="AA350" s="26" t="str">
        <f t="shared" si="82"/>
        <v/>
      </c>
      <c r="AB350" s="26" t="str">
        <f t="shared" si="83"/>
        <v/>
      </c>
      <c r="AC350" s="5"/>
      <c r="AD350" s="5"/>
      <c r="AE350" s="14" t="str">
        <f>IF(OR('別紙1　【集計】'!$O$5="",$G350=""),"",IF($G350&lt;=基準値!M$2=TRUE,"○","×"))</f>
        <v/>
      </c>
      <c r="AF350" s="14" t="str">
        <f>IF(OR('別紙1　【集計】'!$O$5="",$H350=""),"",IF($H350&lt;=基準値!N$2=TRUE,"○","×"))</f>
        <v/>
      </c>
    </row>
    <row r="351" spans="2:32" ht="16.5" customHeight="1">
      <c r="B351" s="47">
        <v>343</v>
      </c>
      <c r="C351" s="39"/>
      <c r="D351" s="38"/>
      <c r="E351" s="38"/>
      <c r="F351" s="40"/>
      <c r="G351" s="41"/>
      <c r="H351" s="42"/>
      <c r="I351" s="43" t="str">
        <f t="shared" si="70"/>
        <v/>
      </c>
      <c r="J351" s="44"/>
      <c r="K351" s="45"/>
      <c r="L351" s="44"/>
      <c r="M351" s="45"/>
      <c r="N351" s="46" t="str">
        <f t="shared" si="71"/>
        <v/>
      </c>
      <c r="O351" s="84"/>
      <c r="P351" s="83" t="str">
        <f>IF($N351="","",IF(AND(SMALL($Q$9:$Q$508,ROUNDUP('別紙1　【集計】'!$E$5/2,0))=MAX($Q$9:$Q$508),ISNUMBER($N351),$Q351=MAX($Q$9:$Q$508)),"代表&amp;最大",IF($Q351=SMALL($Q$9:$Q$508,ROUNDUP('別紙1　【集計】'!$E$5/2,0)),"代表",IF($Q351=MAX($Q$9:$Q$508),"最大",""))))</f>
        <v/>
      </c>
      <c r="Q351" s="25" t="str">
        <f t="shared" si="72"/>
        <v/>
      </c>
      <c r="R351" s="26" t="str">
        <f t="shared" si="73"/>
        <v/>
      </c>
      <c r="S351" s="26" t="str">
        <f t="shared" si="74"/>
        <v/>
      </c>
      <c r="T351" s="26" t="str">
        <f t="shared" si="75"/>
        <v/>
      </c>
      <c r="U351" s="26" t="str">
        <f t="shared" si="76"/>
        <v/>
      </c>
      <c r="V351" s="26" t="str">
        <f t="shared" si="77"/>
        <v/>
      </c>
      <c r="W351" s="26" t="str">
        <f t="shared" si="78"/>
        <v/>
      </c>
      <c r="X351" s="26" t="str">
        <f t="shared" si="79"/>
        <v/>
      </c>
      <c r="Y351" s="26" t="str">
        <f t="shared" si="80"/>
        <v/>
      </c>
      <c r="Z351" s="26" t="str">
        <f t="shared" si="81"/>
        <v/>
      </c>
      <c r="AA351" s="26" t="str">
        <f t="shared" si="82"/>
        <v/>
      </c>
      <c r="AB351" s="26" t="str">
        <f t="shared" si="83"/>
        <v/>
      </c>
      <c r="AC351" s="5"/>
      <c r="AD351" s="5"/>
      <c r="AE351" s="14" t="str">
        <f>IF(OR('別紙1　【集計】'!$O$5="",$G351=""),"",IF($G351&lt;=基準値!M$2=TRUE,"○","×"))</f>
        <v/>
      </c>
      <c r="AF351" s="14" t="str">
        <f>IF(OR('別紙1　【集計】'!$O$5="",$H351=""),"",IF($H351&lt;=基準値!N$2=TRUE,"○","×"))</f>
        <v/>
      </c>
    </row>
    <row r="352" spans="2:32" ht="16.5" customHeight="1">
      <c r="B352" s="38">
        <v>344</v>
      </c>
      <c r="C352" s="39"/>
      <c r="D352" s="38"/>
      <c r="E352" s="38"/>
      <c r="F352" s="40"/>
      <c r="G352" s="41"/>
      <c r="H352" s="42"/>
      <c r="I352" s="43" t="str">
        <f t="shared" si="70"/>
        <v/>
      </c>
      <c r="J352" s="44"/>
      <c r="K352" s="45"/>
      <c r="L352" s="44"/>
      <c r="M352" s="45"/>
      <c r="N352" s="46" t="str">
        <f t="shared" si="71"/>
        <v/>
      </c>
      <c r="O352" s="84"/>
      <c r="P352" s="83" t="str">
        <f>IF($N352="","",IF(AND(SMALL($Q$9:$Q$508,ROUNDUP('別紙1　【集計】'!$E$5/2,0))=MAX($Q$9:$Q$508),ISNUMBER($N352),$Q352=MAX($Q$9:$Q$508)),"代表&amp;最大",IF($Q352=SMALL($Q$9:$Q$508,ROUNDUP('別紙1　【集計】'!$E$5/2,0)),"代表",IF($Q352=MAX($Q$9:$Q$508),"最大",""))))</f>
        <v/>
      </c>
      <c r="Q352" s="25" t="str">
        <f t="shared" si="72"/>
        <v/>
      </c>
      <c r="R352" s="26" t="str">
        <f t="shared" si="73"/>
        <v/>
      </c>
      <c r="S352" s="26" t="str">
        <f t="shared" si="74"/>
        <v/>
      </c>
      <c r="T352" s="26" t="str">
        <f t="shared" si="75"/>
        <v/>
      </c>
      <c r="U352" s="26" t="str">
        <f t="shared" si="76"/>
        <v/>
      </c>
      <c r="V352" s="26" t="str">
        <f t="shared" si="77"/>
        <v/>
      </c>
      <c r="W352" s="26" t="str">
        <f t="shared" si="78"/>
        <v/>
      </c>
      <c r="X352" s="26" t="str">
        <f t="shared" si="79"/>
        <v/>
      </c>
      <c r="Y352" s="26" t="str">
        <f t="shared" si="80"/>
        <v/>
      </c>
      <c r="Z352" s="26" t="str">
        <f t="shared" si="81"/>
        <v/>
      </c>
      <c r="AA352" s="26" t="str">
        <f t="shared" si="82"/>
        <v/>
      </c>
      <c r="AB352" s="26" t="str">
        <f t="shared" si="83"/>
        <v/>
      </c>
      <c r="AC352" s="5"/>
      <c r="AD352" s="5"/>
      <c r="AE352" s="14" t="str">
        <f>IF(OR('別紙1　【集計】'!$O$5="",$G352=""),"",IF($G352&lt;=基準値!M$2=TRUE,"○","×"))</f>
        <v/>
      </c>
      <c r="AF352" s="14" t="str">
        <f>IF(OR('別紙1　【集計】'!$O$5="",$H352=""),"",IF($H352&lt;=基準値!N$2=TRUE,"○","×"))</f>
        <v/>
      </c>
    </row>
    <row r="353" spans="2:32" ht="16.5" customHeight="1">
      <c r="B353" s="47">
        <v>345</v>
      </c>
      <c r="C353" s="39"/>
      <c r="D353" s="38"/>
      <c r="E353" s="38"/>
      <c r="F353" s="40"/>
      <c r="G353" s="41"/>
      <c r="H353" s="42"/>
      <c r="I353" s="43" t="str">
        <f t="shared" si="70"/>
        <v/>
      </c>
      <c r="J353" s="44"/>
      <c r="K353" s="45"/>
      <c r="L353" s="44"/>
      <c r="M353" s="45"/>
      <c r="N353" s="46" t="str">
        <f t="shared" si="71"/>
        <v/>
      </c>
      <c r="O353" s="84"/>
      <c r="P353" s="83" t="str">
        <f>IF($N353="","",IF(AND(SMALL($Q$9:$Q$508,ROUNDUP('別紙1　【集計】'!$E$5/2,0))=MAX($Q$9:$Q$508),ISNUMBER($N353),$Q353=MAX($Q$9:$Q$508)),"代表&amp;最大",IF($Q353=SMALL($Q$9:$Q$508,ROUNDUP('別紙1　【集計】'!$E$5/2,0)),"代表",IF($Q353=MAX($Q$9:$Q$508),"最大",""))))</f>
        <v/>
      </c>
      <c r="Q353" s="25" t="str">
        <f t="shared" si="72"/>
        <v/>
      </c>
      <c r="R353" s="26" t="str">
        <f t="shared" si="73"/>
        <v/>
      </c>
      <c r="S353" s="26" t="str">
        <f t="shared" si="74"/>
        <v/>
      </c>
      <c r="T353" s="26" t="str">
        <f t="shared" si="75"/>
        <v/>
      </c>
      <c r="U353" s="26" t="str">
        <f t="shared" si="76"/>
        <v/>
      </c>
      <c r="V353" s="26" t="str">
        <f t="shared" si="77"/>
        <v/>
      </c>
      <c r="W353" s="26" t="str">
        <f t="shared" si="78"/>
        <v/>
      </c>
      <c r="X353" s="26" t="str">
        <f t="shared" si="79"/>
        <v/>
      </c>
      <c r="Y353" s="26" t="str">
        <f t="shared" si="80"/>
        <v/>
      </c>
      <c r="Z353" s="26" t="str">
        <f t="shared" si="81"/>
        <v/>
      </c>
      <c r="AA353" s="26" t="str">
        <f t="shared" si="82"/>
        <v/>
      </c>
      <c r="AB353" s="26" t="str">
        <f t="shared" si="83"/>
        <v/>
      </c>
      <c r="AC353" s="5"/>
      <c r="AD353" s="5"/>
      <c r="AE353" s="14" t="str">
        <f>IF(OR('別紙1　【集計】'!$O$5="",$G353=""),"",IF($G353&lt;=基準値!M$2=TRUE,"○","×"))</f>
        <v/>
      </c>
      <c r="AF353" s="14" t="str">
        <f>IF(OR('別紙1　【集計】'!$O$5="",$H353=""),"",IF($H353&lt;=基準値!N$2=TRUE,"○","×"))</f>
        <v/>
      </c>
    </row>
    <row r="354" spans="2:32" ht="16.5" customHeight="1">
      <c r="B354" s="38">
        <v>346</v>
      </c>
      <c r="C354" s="39"/>
      <c r="D354" s="38"/>
      <c r="E354" s="38"/>
      <c r="F354" s="40"/>
      <c r="G354" s="41"/>
      <c r="H354" s="42"/>
      <c r="I354" s="43" t="str">
        <f t="shared" si="70"/>
        <v/>
      </c>
      <c r="J354" s="44"/>
      <c r="K354" s="45"/>
      <c r="L354" s="44"/>
      <c r="M354" s="45"/>
      <c r="N354" s="46" t="str">
        <f t="shared" si="71"/>
        <v/>
      </c>
      <c r="O354" s="84"/>
      <c r="P354" s="83" t="str">
        <f>IF($N354="","",IF(AND(SMALL($Q$9:$Q$508,ROUNDUP('別紙1　【集計】'!$E$5/2,0))=MAX($Q$9:$Q$508),ISNUMBER($N354),$Q354=MAX($Q$9:$Q$508)),"代表&amp;最大",IF($Q354=SMALL($Q$9:$Q$508,ROUNDUP('別紙1　【集計】'!$E$5/2,0)),"代表",IF($Q354=MAX($Q$9:$Q$508),"最大",""))))</f>
        <v/>
      </c>
      <c r="Q354" s="25" t="str">
        <f t="shared" si="72"/>
        <v/>
      </c>
      <c r="R354" s="26" t="str">
        <f t="shared" si="73"/>
        <v/>
      </c>
      <c r="S354" s="26" t="str">
        <f t="shared" si="74"/>
        <v/>
      </c>
      <c r="T354" s="26" t="str">
        <f t="shared" si="75"/>
        <v/>
      </c>
      <c r="U354" s="26" t="str">
        <f t="shared" si="76"/>
        <v/>
      </c>
      <c r="V354" s="26" t="str">
        <f t="shared" si="77"/>
        <v/>
      </c>
      <c r="W354" s="26" t="str">
        <f t="shared" si="78"/>
        <v/>
      </c>
      <c r="X354" s="26" t="str">
        <f t="shared" si="79"/>
        <v/>
      </c>
      <c r="Y354" s="26" t="str">
        <f t="shared" si="80"/>
        <v/>
      </c>
      <c r="Z354" s="26" t="str">
        <f t="shared" si="81"/>
        <v/>
      </c>
      <c r="AA354" s="26" t="str">
        <f t="shared" si="82"/>
        <v/>
      </c>
      <c r="AB354" s="26" t="str">
        <f t="shared" si="83"/>
        <v/>
      </c>
      <c r="AC354" s="5"/>
      <c r="AD354" s="5"/>
      <c r="AE354" s="14" t="str">
        <f>IF(OR('別紙1　【集計】'!$O$5="",$G354=""),"",IF($G354&lt;=基準値!M$2=TRUE,"○","×"))</f>
        <v/>
      </c>
      <c r="AF354" s="14" t="str">
        <f>IF(OR('別紙1　【集計】'!$O$5="",$H354=""),"",IF($H354&lt;=基準値!N$2=TRUE,"○","×"))</f>
        <v/>
      </c>
    </row>
    <row r="355" spans="2:32" ht="16.5" customHeight="1">
      <c r="B355" s="47">
        <v>347</v>
      </c>
      <c r="C355" s="39"/>
      <c r="D355" s="38"/>
      <c r="E355" s="38"/>
      <c r="F355" s="40"/>
      <c r="G355" s="41"/>
      <c r="H355" s="42"/>
      <c r="I355" s="43" t="str">
        <f t="shared" si="70"/>
        <v/>
      </c>
      <c r="J355" s="44"/>
      <c r="K355" s="45"/>
      <c r="L355" s="44"/>
      <c r="M355" s="45"/>
      <c r="N355" s="46" t="str">
        <f t="shared" si="71"/>
        <v/>
      </c>
      <c r="O355" s="84"/>
      <c r="P355" s="83" t="str">
        <f>IF($N355="","",IF(AND(SMALL($Q$9:$Q$508,ROUNDUP('別紙1　【集計】'!$E$5/2,0))=MAX($Q$9:$Q$508),ISNUMBER($N355),$Q355=MAX($Q$9:$Q$508)),"代表&amp;最大",IF($Q355=SMALL($Q$9:$Q$508,ROUNDUP('別紙1　【集計】'!$E$5/2,0)),"代表",IF($Q355=MAX($Q$9:$Q$508),"最大",""))))</f>
        <v/>
      </c>
      <c r="Q355" s="25" t="str">
        <f t="shared" si="72"/>
        <v/>
      </c>
      <c r="R355" s="26" t="str">
        <f t="shared" si="73"/>
        <v/>
      </c>
      <c r="S355" s="26" t="str">
        <f t="shared" si="74"/>
        <v/>
      </c>
      <c r="T355" s="26" t="str">
        <f t="shared" si="75"/>
        <v/>
      </c>
      <c r="U355" s="26" t="str">
        <f t="shared" si="76"/>
        <v/>
      </c>
      <c r="V355" s="26" t="str">
        <f t="shared" si="77"/>
        <v/>
      </c>
      <c r="W355" s="26" t="str">
        <f t="shared" si="78"/>
        <v/>
      </c>
      <c r="X355" s="26" t="str">
        <f t="shared" si="79"/>
        <v/>
      </c>
      <c r="Y355" s="26" t="str">
        <f t="shared" si="80"/>
        <v/>
      </c>
      <c r="Z355" s="26" t="str">
        <f t="shared" si="81"/>
        <v/>
      </c>
      <c r="AA355" s="26" t="str">
        <f t="shared" si="82"/>
        <v/>
      </c>
      <c r="AB355" s="26" t="str">
        <f t="shared" si="83"/>
        <v/>
      </c>
      <c r="AC355" s="5"/>
      <c r="AD355" s="5"/>
      <c r="AE355" s="14" t="str">
        <f>IF(OR('別紙1　【集計】'!$O$5="",$G355=""),"",IF($G355&lt;=基準値!M$2=TRUE,"○","×"))</f>
        <v/>
      </c>
      <c r="AF355" s="14" t="str">
        <f>IF(OR('別紙1　【集計】'!$O$5="",$H355=""),"",IF($H355&lt;=基準値!N$2=TRUE,"○","×"))</f>
        <v/>
      </c>
    </row>
    <row r="356" spans="2:32" ht="16.5" customHeight="1">
      <c r="B356" s="38">
        <v>348</v>
      </c>
      <c r="C356" s="39"/>
      <c r="D356" s="38"/>
      <c r="E356" s="38"/>
      <c r="F356" s="40"/>
      <c r="G356" s="41"/>
      <c r="H356" s="42"/>
      <c r="I356" s="43" t="str">
        <f t="shared" si="70"/>
        <v/>
      </c>
      <c r="J356" s="44"/>
      <c r="K356" s="45"/>
      <c r="L356" s="44"/>
      <c r="M356" s="45"/>
      <c r="N356" s="46" t="str">
        <f t="shared" si="71"/>
        <v/>
      </c>
      <c r="O356" s="84"/>
      <c r="P356" s="83" t="str">
        <f>IF($N356="","",IF(AND(SMALL($Q$9:$Q$508,ROUNDUP('別紙1　【集計】'!$E$5/2,0))=MAX($Q$9:$Q$508),ISNUMBER($N356),$Q356=MAX($Q$9:$Q$508)),"代表&amp;最大",IF($Q356=SMALL($Q$9:$Q$508,ROUNDUP('別紙1　【集計】'!$E$5/2,0)),"代表",IF($Q356=MAX($Q$9:$Q$508),"最大",""))))</f>
        <v/>
      </c>
      <c r="Q356" s="25" t="str">
        <f t="shared" si="72"/>
        <v/>
      </c>
      <c r="R356" s="26" t="str">
        <f t="shared" si="73"/>
        <v/>
      </c>
      <c r="S356" s="26" t="str">
        <f t="shared" si="74"/>
        <v/>
      </c>
      <c r="T356" s="26" t="str">
        <f t="shared" si="75"/>
        <v/>
      </c>
      <c r="U356" s="26" t="str">
        <f t="shared" si="76"/>
        <v/>
      </c>
      <c r="V356" s="26" t="str">
        <f t="shared" si="77"/>
        <v/>
      </c>
      <c r="W356" s="26" t="str">
        <f t="shared" si="78"/>
        <v/>
      </c>
      <c r="X356" s="26" t="str">
        <f t="shared" si="79"/>
        <v/>
      </c>
      <c r="Y356" s="26" t="str">
        <f t="shared" si="80"/>
        <v/>
      </c>
      <c r="Z356" s="26" t="str">
        <f t="shared" si="81"/>
        <v/>
      </c>
      <c r="AA356" s="26" t="str">
        <f t="shared" si="82"/>
        <v/>
      </c>
      <c r="AB356" s="26" t="str">
        <f t="shared" si="83"/>
        <v/>
      </c>
      <c r="AC356" s="5"/>
      <c r="AD356" s="5"/>
      <c r="AE356" s="14" t="str">
        <f>IF(OR('別紙1　【集計】'!$O$5="",$G356=""),"",IF($G356&lt;=基準値!M$2=TRUE,"○","×"))</f>
        <v/>
      </c>
      <c r="AF356" s="14" t="str">
        <f>IF(OR('別紙1　【集計】'!$O$5="",$H356=""),"",IF($H356&lt;=基準値!N$2=TRUE,"○","×"))</f>
        <v/>
      </c>
    </row>
    <row r="357" spans="2:32" ht="16.5" customHeight="1">
      <c r="B357" s="47">
        <v>349</v>
      </c>
      <c r="C357" s="39"/>
      <c r="D357" s="38"/>
      <c r="E357" s="38"/>
      <c r="F357" s="40"/>
      <c r="G357" s="41"/>
      <c r="H357" s="42"/>
      <c r="I357" s="43" t="str">
        <f t="shared" si="70"/>
        <v/>
      </c>
      <c r="J357" s="44"/>
      <c r="K357" s="45"/>
      <c r="L357" s="44"/>
      <c r="M357" s="45"/>
      <c r="N357" s="46" t="str">
        <f t="shared" si="71"/>
        <v/>
      </c>
      <c r="O357" s="84"/>
      <c r="P357" s="83" t="str">
        <f>IF($N357="","",IF(AND(SMALL($Q$9:$Q$508,ROUNDUP('別紙1　【集計】'!$E$5/2,0))=MAX($Q$9:$Q$508),ISNUMBER($N357),$Q357=MAX($Q$9:$Q$508)),"代表&amp;最大",IF($Q357=SMALL($Q$9:$Q$508,ROUNDUP('別紙1　【集計】'!$E$5/2,0)),"代表",IF($Q357=MAX($Q$9:$Q$508),"最大",""))))</f>
        <v/>
      </c>
      <c r="Q357" s="25" t="str">
        <f t="shared" si="72"/>
        <v/>
      </c>
      <c r="R357" s="26" t="str">
        <f t="shared" si="73"/>
        <v/>
      </c>
      <c r="S357" s="26" t="str">
        <f t="shared" si="74"/>
        <v/>
      </c>
      <c r="T357" s="26" t="str">
        <f t="shared" si="75"/>
        <v/>
      </c>
      <c r="U357" s="26" t="str">
        <f t="shared" si="76"/>
        <v/>
      </c>
      <c r="V357" s="26" t="str">
        <f t="shared" si="77"/>
        <v/>
      </c>
      <c r="W357" s="26" t="str">
        <f t="shared" si="78"/>
        <v/>
      </c>
      <c r="X357" s="26" t="str">
        <f t="shared" si="79"/>
        <v/>
      </c>
      <c r="Y357" s="26" t="str">
        <f t="shared" si="80"/>
        <v/>
      </c>
      <c r="Z357" s="26" t="str">
        <f t="shared" si="81"/>
        <v/>
      </c>
      <c r="AA357" s="26" t="str">
        <f t="shared" si="82"/>
        <v/>
      </c>
      <c r="AB357" s="26" t="str">
        <f t="shared" si="83"/>
        <v/>
      </c>
      <c r="AC357" s="5"/>
      <c r="AD357" s="5"/>
      <c r="AE357" s="14" t="str">
        <f>IF(OR('別紙1　【集計】'!$O$5="",$G357=""),"",IF($G357&lt;=基準値!M$2=TRUE,"○","×"))</f>
        <v/>
      </c>
      <c r="AF357" s="14" t="str">
        <f>IF(OR('別紙1　【集計】'!$O$5="",$H357=""),"",IF($H357&lt;=基準値!N$2=TRUE,"○","×"))</f>
        <v/>
      </c>
    </row>
    <row r="358" spans="2:32" ht="16.5" customHeight="1">
      <c r="B358" s="38">
        <v>350</v>
      </c>
      <c r="C358" s="39"/>
      <c r="D358" s="38"/>
      <c r="E358" s="38"/>
      <c r="F358" s="40"/>
      <c r="G358" s="41"/>
      <c r="H358" s="42"/>
      <c r="I358" s="43" t="str">
        <f t="shared" si="70"/>
        <v/>
      </c>
      <c r="J358" s="44"/>
      <c r="K358" s="45"/>
      <c r="L358" s="44"/>
      <c r="M358" s="45"/>
      <c r="N358" s="46" t="str">
        <f t="shared" si="71"/>
        <v/>
      </c>
      <c r="O358" s="84"/>
      <c r="P358" s="83" t="str">
        <f>IF($N358="","",IF(AND(SMALL($Q$9:$Q$508,ROUNDUP('別紙1　【集計】'!$E$5/2,0))=MAX($Q$9:$Q$508),ISNUMBER($N358),$Q358=MAX($Q$9:$Q$508)),"代表&amp;最大",IF($Q358=SMALL($Q$9:$Q$508,ROUNDUP('別紙1　【集計】'!$E$5/2,0)),"代表",IF($Q358=MAX($Q$9:$Q$508),"最大",""))))</f>
        <v/>
      </c>
      <c r="Q358" s="25" t="str">
        <f t="shared" si="72"/>
        <v/>
      </c>
      <c r="R358" s="26" t="str">
        <f t="shared" si="73"/>
        <v/>
      </c>
      <c r="S358" s="26" t="str">
        <f t="shared" si="74"/>
        <v/>
      </c>
      <c r="T358" s="26" t="str">
        <f t="shared" si="75"/>
        <v/>
      </c>
      <c r="U358" s="26" t="str">
        <f t="shared" si="76"/>
        <v/>
      </c>
      <c r="V358" s="26" t="str">
        <f t="shared" si="77"/>
        <v/>
      </c>
      <c r="W358" s="26" t="str">
        <f t="shared" si="78"/>
        <v/>
      </c>
      <c r="X358" s="26" t="str">
        <f t="shared" si="79"/>
        <v/>
      </c>
      <c r="Y358" s="26" t="str">
        <f t="shared" si="80"/>
        <v/>
      </c>
      <c r="Z358" s="26" t="str">
        <f t="shared" si="81"/>
        <v/>
      </c>
      <c r="AA358" s="26" t="str">
        <f t="shared" si="82"/>
        <v/>
      </c>
      <c r="AB358" s="26" t="str">
        <f t="shared" si="83"/>
        <v/>
      </c>
      <c r="AC358" s="5"/>
      <c r="AD358" s="5"/>
      <c r="AE358" s="14" t="str">
        <f>IF(OR('別紙1　【集計】'!$O$5="",$G358=""),"",IF($G358&lt;=基準値!M$2=TRUE,"○","×"))</f>
        <v/>
      </c>
      <c r="AF358" s="14" t="str">
        <f>IF(OR('別紙1　【集計】'!$O$5="",$H358=""),"",IF($H358&lt;=基準値!N$2=TRUE,"○","×"))</f>
        <v/>
      </c>
    </row>
    <row r="359" spans="2:32" ht="16.5" customHeight="1">
      <c r="B359" s="47">
        <v>351</v>
      </c>
      <c r="C359" s="39"/>
      <c r="D359" s="38"/>
      <c r="E359" s="38"/>
      <c r="F359" s="40"/>
      <c r="G359" s="41"/>
      <c r="H359" s="42"/>
      <c r="I359" s="43" t="str">
        <f t="shared" si="70"/>
        <v/>
      </c>
      <c r="J359" s="44"/>
      <c r="K359" s="45"/>
      <c r="L359" s="44"/>
      <c r="M359" s="45"/>
      <c r="N359" s="46" t="str">
        <f t="shared" si="71"/>
        <v/>
      </c>
      <c r="O359" s="84"/>
      <c r="P359" s="83" t="str">
        <f>IF($N359="","",IF(AND(SMALL($Q$9:$Q$508,ROUNDUP('別紙1　【集計】'!$E$5/2,0))=MAX($Q$9:$Q$508),ISNUMBER($N359),$Q359=MAX($Q$9:$Q$508)),"代表&amp;最大",IF($Q359=SMALL($Q$9:$Q$508,ROUNDUP('別紙1　【集計】'!$E$5/2,0)),"代表",IF($Q359=MAX($Q$9:$Q$508),"最大",""))))</f>
        <v/>
      </c>
      <c r="Q359" s="25" t="str">
        <f t="shared" si="72"/>
        <v/>
      </c>
      <c r="R359" s="26" t="str">
        <f t="shared" si="73"/>
        <v/>
      </c>
      <c r="S359" s="26" t="str">
        <f t="shared" si="74"/>
        <v/>
      </c>
      <c r="T359" s="26" t="str">
        <f t="shared" si="75"/>
        <v/>
      </c>
      <c r="U359" s="26" t="str">
        <f t="shared" si="76"/>
        <v/>
      </c>
      <c r="V359" s="26" t="str">
        <f t="shared" si="77"/>
        <v/>
      </c>
      <c r="W359" s="26" t="str">
        <f t="shared" si="78"/>
        <v/>
      </c>
      <c r="X359" s="26" t="str">
        <f t="shared" si="79"/>
        <v/>
      </c>
      <c r="Y359" s="26" t="str">
        <f t="shared" si="80"/>
        <v/>
      </c>
      <c r="Z359" s="26" t="str">
        <f t="shared" si="81"/>
        <v/>
      </c>
      <c r="AA359" s="26" t="str">
        <f t="shared" si="82"/>
        <v/>
      </c>
      <c r="AB359" s="26" t="str">
        <f t="shared" si="83"/>
        <v/>
      </c>
      <c r="AC359" s="5"/>
      <c r="AD359" s="5"/>
      <c r="AE359" s="14" t="str">
        <f>IF(OR('別紙1　【集計】'!$O$5="",$G359=""),"",IF($G359&lt;=基準値!M$2=TRUE,"○","×"))</f>
        <v/>
      </c>
      <c r="AF359" s="14" t="str">
        <f>IF(OR('別紙1　【集計】'!$O$5="",$H359=""),"",IF($H359&lt;=基準値!N$2=TRUE,"○","×"))</f>
        <v/>
      </c>
    </row>
    <row r="360" spans="2:32" ht="16.5" customHeight="1">
      <c r="B360" s="38">
        <v>352</v>
      </c>
      <c r="C360" s="39"/>
      <c r="D360" s="38"/>
      <c r="E360" s="38"/>
      <c r="F360" s="40"/>
      <c r="G360" s="41"/>
      <c r="H360" s="42"/>
      <c r="I360" s="43" t="str">
        <f t="shared" si="70"/>
        <v/>
      </c>
      <c r="J360" s="44"/>
      <c r="K360" s="45"/>
      <c r="L360" s="44"/>
      <c r="M360" s="45"/>
      <c r="N360" s="46" t="str">
        <f t="shared" si="71"/>
        <v/>
      </c>
      <c r="O360" s="84"/>
      <c r="P360" s="83" t="str">
        <f>IF($N360="","",IF(AND(SMALL($Q$9:$Q$508,ROUNDUP('別紙1　【集計】'!$E$5/2,0))=MAX($Q$9:$Q$508),ISNUMBER($N360),$Q360=MAX($Q$9:$Q$508)),"代表&amp;最大",IF($Q360=SMALL($Q$9:$Q$508,ROUNDUP('別紙1　【集計】'!$E$5/2,0)),"代表",IF($Q360=MAX($Q$9:$Q$508),"最大",""))))</f>
        <v/>
      </c>
      <c r="Q360" s="25" t="str">
        <f t="shared" si="72"/>
        <v/>
      </c>
      <c r="R360" s="26" t="str">
        <f t="shared" si="73"/>
        <v/>
      </c>
      <c r="S360" s="26" t="str">
        <f t="shared" si="74"/>
        <v/>
      </c>
      <c r="T360" s="26" t="str">
        <f t="shared" si="75"/>
        <v/>
      </c>
      <c r="U360" s="26" t="str">
        <f t="shared" si="76"/>
        <v/>
      </c>
      <c r="V360" s="26" t="str">
        <f t="shared" si="77"/>
        <v/>
      </c>
      <c r="W360" s="26" t="str">
        <f t="shared" si="78"/>
        <v/>
      </c>
      <c r="X360" s="26" t="str">
        <f t="shared" si="79"/>
        <v/>
      </c>
      <c r="Y360" s="26" t="str">
        <f t="shared" si="80"/>
        <v/>
      </c>
      <c r="Z360" s="26" t="str">
        <f t="shared" si="81"/>
        <v/>
      </c>
      <c r="AA360" s="26" t="str">
        <f t="shared" si="82"/>
        <v/>
      </c>
      <c r="AB360" s="26" t="str">
        <f t="shared" si="83"/>
        <v/>
      </c>
      <c r="AC360" s="5"/>
      <c r="AD360" s="5"/>
      <c r="AE360" s="14" t="str">
        <f>IF(OR('別紙1　【集計】'!$O$5="",$G360=""),"",IF($G360&lt;=基準値!M$2=TRUE,"○","×"))</f>
        <v/>
      </c>
      <c r="AF360" s="14" t="str">
        <f>IF(OR('別紙1　【集計】'!$O$5="",$H360=""),"",IF($H360&lt;=基準値!N$2=TRUE,"○","×"))</f>
        <v/>
      </c>
    </row>
    <row r="361" spans="2:32" ht="16.5" customHeight="1">
      <c r="B361" s="47">
        <v>353</v>
      </c>
      <c r="C361" s="39"/>
      <c r="D361" s="38"/>
      <c r="E361" s="38"/>
      <c r="F361" s="40"/>
      <c r="G361" s="41"/>
      <c r="H361" s="42"/>
      <c r="I361" s="43" t="str">
        <f t="shared" si="70"/>
        <v/>
      </c>
      <c r="J361" s="44"/>
      <c r="K361" s="45"/>
      <c r="L361" s="44"/>
      <c r="M361" s="45"/>
      <c r="N361" s="46" t="str">
        <f t="shared" si="71"/>
        <v/>
      </c>
      <c r="O361" s="84"/>
      <c r="P361" s="83" t="str">
        <f>IF($N361="","",IF(AND(SMALL($Q$9:$Q$508,ROUNDUP('別紙1　【集計】'!$E$5/2,0))=MAX($Q$9:$Q$508),ISNUMBER($N361),$Q361=MAX($Q$9:$Q$508)),"代表&amp;最大",IF($Q361=SMALL($Q$9:$Q$508,ROUNDUP('別紙1　【集計】'!$E$5/2,0)),"代表",IF($Q361=MAX($Q$9:$Q$508),"最大",""))))</f>
        <v/>
      </c>
      <c r="Q361" s="25" t="str">
        <f t="shared" si="72"/>
        <v/>
      </c>
      <c r="R361" s="26" t="str">
        <f t="shared" si="73"/>
        <v/>
      </c>
      <c r="S361" s="26" t="str">
        <f t="shared" si="74"/>
        <v/>
      </c>
      <c r="T361" s="26" t="str">
        <f t="shared" si="75"/>
        <v/>
      </c>
      <c r="U361" s="26" t="str">
        <f t="shared" si="76"/>
        <v/>
      </c>
      <c r="V361" s="26" t="str">
        <f t="shared" si="77"/>
        <v/>
      </c>
      <c r="W361" s="26" t="str">
        <f t="shared" si="78"/>
        <v/>
      </c>
      <c r="X361" s="26" t="str">
        <f t="shared" si="79"/>
        <v/>
      </c>
      <c r="Y361" s="26" t="str">
        <f t="shared" si="80"/>
        <v/>
      </c>
      <c r="Z361" s="26" t="str">
        <f t="shared" si="81"/>
        <v/>
      </c>
      <c r="AA361" s="26" t="str">
        <f t="shared" si="82"/>
        <v/>
      </c>
      <c r="AB361" s="26" t="str">
        <f t="shared" si="83"/>
        <v/>
      </c>
      <c r="AC361" s="5"/>
      <c r="AD361" s="5"/>
      <c r="AE361" s="14" t="str">
        <f>IF(OR('別紙1　【集計】'!$O$5="",$G361=""),"",IF($G361&lt;=基準値!M$2=TRUE,"○","×"))</f>
        <v/>
      </c>
      <c r="AF361" s="14" t="str">
        <f>IF(OR('別紙1　【集計】'!$O$5="",$H361=""),"",IF($H361&lt;=基準値!N$2=TRUE,"○","×"))</f>
        <v/>
      </c>
    </row>
    <row r="362" spans="2:32" ht="16.5" customHeight="1">
      <c r="B362" s="38">
        <v>354</v>
      </c>
      <c r="C362" s="39"/>
      <c r="D362" s="38"/>
      <c r="E362" s="38"/>
      <c r="F362" s="40"/>
      <c r="G362" s="41"/>
      <c r="H362" s="42"/>
      <c r="I362" s="43" t="str">
        <f t="shared" si="70"/>
        <v/>
      </c>
      <c r="J362" s="44"/>
      <c r="K362" s="45"/>
      <c r="L362" s="44"/>
      <c r="M362" s="45"/>
      <c r="N362" s="46" t="str">
        <f t="shared" si="71"/>
        <v/>
      </c>
      <c r="O362" s="84"/>
      <c r="P362" s="83" t="str">
        <f>IF($N362="","",IF(AND(SMALL($Q$9:$Q$508,ROUNDUP('別紙1　【集計】'!$E$5/2,0))=MAX($Q$9:$Q$508),ISNUMBER($N362),$Q362=MAX($Q$9:$Q$508)),"代表&amp;最大",IF($Q362=SMALL($Q$9:$Q$508,ROUNDUP('別紙1　【集計】'!$E$5/2,0)),"代表",IF($Q362=MAX($Q$9:$Q$508),"最大",""))))</f>
        <v/>
      </c>
      <c r="Q362" s="25" t="str">
        <f t="shared" si="72"/>
        <v/>
      </c>
      <c r="R362" s="26" t="str">
        <f t="shared" si="73"/>
        <v/>
      </c>
      <c r="S362" s="26" t="str">
        <f t="shared" si="74"/>
        <v/>
      </c>
      <c r="T362" s="26" t="str">
        <f t="shared" si="75"/>
        <v/>
      </c>
      <c r="U362" s="26" t="str">
        <f t="shared" si="76"/>
        <v/>
      </c>
      <c r="V362" s="26" t="str">
        <f t="shared" si="77"/>
        <v/>
      </c>
      <c r="W362" s="26" t="str">
        <f t="shared" si="78"/>
        <v/>
      </c>
      <c r="X362" s="26" t="str">
        <f t="shared" si="79"/>
        <v/>
      </c>
      <c r="Y362" s="26" t="str">
        <f t="shared" si="80"/>
        <v/>
      </c>
      <c r="Z362" s="26" t="str">
        <f t="shared" si="81"/>
        <v/>
      </c>
      <c r="AA362" s="26" t="str">
        <f t="shared" si="82"/>
        <v/>
      </c>
      <c r="AB362" s="26" t="str">
        <f t="shared" si="83"/>
        <v/>
      </c>
      <c r="AC362" s="5"/>
      <c r="AD362" s="5"/>
      <c r="AE362" s="14" t="str">
        <f>IF(OR('別紙1　【集計】'!$O$5="",$G362=""),"",IF($G362&lt;=基準値!M$2=TRUE,"○","×"))</f>
        <v/>
      </c>
      <c r="AF362" s="14" t="str">
        <f>IF(OR('別紙1　【集計】'!$O$5="",$H362=""),"",IF($H362&lt;=基準値!N$2=TRUE,"○","×"))</f>
        <v/>
      </c>
    </row>
    <row r="363" spans="2:32" ht="16.5" customHeight="1">
      <c r="B363" s="47">
        <v>355</v>
      </c>
      <c r="C363" s="39"/>
      <c r="D363" s="38"/>
      <c r="E363" s="38"/>
      <c r="F363" s="40"/>
      <c r="G363" s="41"/>
      <c r="H363" s="42"/>
      <c r="I363" s="43" t="str">
        <f t="shared" si="70"/>
        <v/>
      </c>
      <c r="J363" s="44"/>
      <c r="K363" s="45"/>
      <c r="L363" s="44"/>
      <c r="M363" s="45"/>
      <c r="N363" s="46" t="str">
        <f t="shared" si="71"/>
        <v/>
      </c>
      <c r="O363" s="84"/>
      <c r="P363" s="83" t="str">
        <f>IF($N363="","",IF(AND(SMALL($Q$9:$Q$508,ROUNDUP('別紙1　【集計】'!$E$5/2,0))=MAX($Q$9:$Q$508),ISNUMBER($N363),$Q363=MAX($Q$9:$Q$508)),"代表&amp;最大",IF($Q363=SMALL($Q$9:$Q$508,ROUNDUP('別紙1　【集計】'!$E$5/2,0)),"代表",IF($Q363=MAX($Q$9:$Q$508),"最大",""))))</f>
        <v/>
      </c>
      <c r="Q363" s="25" t="str">
        <f t="shared" si="72"/>
        <v/>
      </c>
      <c r="R363" s="26" t="str">
        <f t="shared" si="73"/>
        <v/>
      </c>
      <c r="S363" s="26" t="str">
        <f t="shared" si="74"/>
        <v/>
      </c>
      <c r="T363" s="26" t="str">
        <f t="shared" si="75"/>
        <v/>
      </c>
      <c r="U363" s="26" t="str">
        <f t="shared" si="76"/>
        <v/>
      </c>
      <c r="V363" s="26" t="str">
        <f t="shared" si="77"/>
        <v/>
      </c>
      <c r="W363" s="26" t="str">
        <f t="shared" si="78"/>
        <v/>
      </c>
      <c r="X363" s="26" t="str">
        <f t="shared" si="79"/>
        <v/>
      </c>
      <c r="Y363" s="26" t="str">
        <f t="shared" si="80"/>
        <v/>
      </c>
      <c r="Z363" s="26" t="str">
        <f t="shared" si="81"/>
        <v/>
      </c>
      <c r="AA363" s="26" t="str">
        <f t="shared" si="82"/>
        <v/>
      </c>
      <c r="AB363" s="26" t="str">
        <f t="shared" si="83"/>
        <v/>
      </c>
      <c r="AC363" s="5"/>
      <c r="AD363" s="5"/>
      <c r="AE363" s="14" t="str">
        <f>IF(OR('別紙1　【集計】'!$O$5="",$G363=""),"",IF($G363&lt;=基準値!M$2=TRUE,"○","×"))</f>
        <v/>
      </c>
      <c r="AF363" s="14" t="str">
        <f>IF(OR('別紙1　【集計】'!$O$5="",$H363=""),"",IF($H363&lt;=基準値!N$2=TRUE,"○","×"))</f>
        <v/>
      </c>
    </row>
    <row r="364" spans="2:32" ht="16.5" customHeight="1">
      <c r="B364" s="38">
        <v>356</v>
      </c>
      <c r="C364" s="39"/>
      <c r="D364" s="38"/>
      <c r="E364" s="38"/>
      <c r="F364" s="40"/>
      <c r="G364" s="41"/>
      <c r="H364" s="42"/>
      <c r="I364" s="43" t="str">
        <f t="shared" si="70"/>
        <v/>
      </c>
      <c r="J364" s="44"/>
      <c r="K364" s="45"/>
      <c r="L364" s="44"/>
      <c r="M364" s="45"/>
      <c r="N364" s="46" t="str">
        <f t="shared" si="71"/>
        <v/>
      </c>
      <c r="O364" s="84"/>
      <c r="P364" s="83" t="str">
        <f>IF($N364="","",IF(AND(SMALL($Q$9:$Q$508,ROUNDUP('別紙1　【集計】'!$E$5/2,0))=MAX($Q$9:$Q$508),ISNUMBER($N364),$Q364=MAX($Q$9:$Q$508)),"代表&amp;最大",IF($Q364=SMALL($Q$9:$Q$508,ROUNDUP('別紙1　【集計】'!$E$5/2,0)),"代表",IF($Q364=MAX($Q$9:$Q$508),"最大",""))))</f>
        <v/>
      </c>
      <c r="Q364" s="25" t="str">
        <f t="shared" si="72"/>
        <v/>
      </c>
      <c r="R364" s="26" t="str">
        <f t="shared" si="73"/>
        <v/>
      </c>
      <c r="S364" s="26" t="str">
        <f t="shared" si="74"/>
        <v/>
      </c>
      <c r="T364" s="26" t="str">
        <f t="shared" si="75"/>
        <v/>
      </c>
      <c r="U364" s="26" t="str">
        <f t="shared" si="76"/>
        <v/>
      </c>
      <c r="V364" s="26" t="str">
        <f t="shared" si="77"/>
        <v/>
      </c>
      <c r="W364" s="26" t="str">
        <f t="shared" si="78"/>
        <v/>
      </c>
      <c r="X364" s="26" t="str">
        <f t="shared" si="79"/>
        <v/>
      </c>
      <c r="Y364" s="26" t="str">
        <f t="shared" si="80"/>
        <v/>
      </c>
      <c r="Z364" s="26" t="str">
        <f t="shared" si="81"/>
        <v/>
      </c>
      <c r="AA364" s="26" t="str">
        <f t="shared" si="82"/>
        <v/>
      </c>
      <c r="AB364" s="26" t="str">
        <f t="shared" si="83"/>
        <v/>
      </c>
      <c r="AC364" s="5"/>
      <c r="AD364" s="5"/>
      <c r="AE364" s="14" t="str">
        <f>IF(OR('別紙1　【集計】'!$O$5="",$G364=""),"",IF($G364&lt;=基準値!M$2=TRUE,"○","×"))</f>
        <v/>
      </c>
      <c r="AF364" s="14" t="str">
        <f>IF(OR('別紙1　【集計】'!$O$5="",$H364=""),"",IF($H364&lt;=基準値!N$2=TRUE,"○","×"))</f>
        <v/>
      </c>
    </row>
    <row r="365" spans="2:32" ht="16.5" customHeight="1">
      <c r="B365" s="47">
        <v>357</v>
      </c>
      <c r="C365" s="39"/>
      <c r="D365" s="38"/>
      <c r="E365" s="38"/>
      <c r="F365" s="40"/>
      <c r="G365" s="41"/>
      <c r="H365" s="42"/>
      <c r="I365" s="43" t="str">
        <f t="shared" si="70"/>
        <v/>
      </c>
      <c r="J365" s="44"/>
      <c r="K365" s="45"/>
      <c r="L365" s="44"/>
      <c r="M365" s="45"/>
      <c r="N365" s="46" t="str">
        <f t="shared" si="71"/>
        <v/>
      </c>
      <c r="O365" s="84"/>
      <c r="P365" s="83" t="str">
        <f>IF($N365="","",IF(AND(SMALL($Q$9:$Q$508,ROUNDUP('別紙1　【集計】'!$E$5/2,0))=MAX($Q$9:$Q$508),ISNUMBER($N365),$Q365=MAX($Q$9:$Q$508)),"代表&amp;最大",IF($Q365=SMALL($Q$9:$Q$508,ROUNDUP('別紙1　【集計】'!$E$5/2,0)),"代表",IF($Q365=MAX($Q$9:$Q$508),"最大",""))))</f>
        <v/>
      </c>
      <c r="Q365" s="25" t="str">
        <f t="shared" si="72"/>
        <v/>
      </c>
      <c r="R365" s="26" t="str">
        <f t="shared" si="73"/>
        <v/>
      </c>
      <c r="S365" s="26" t="str">
        <f t="shared" si="74"/>
        <v/>
      </c>
      <c r="T365" s="26" t="str">
        <f t="shared" si="75"/>
        <v/>
      </c>
      <c r="U365" s="26" t="str">
        <f t="shared" si="76"/>
        <v/>
      </c>
      <c r="V365" s="26" t="str">
        <f t="shared" si="77"/>
        <v/>
      </c>
      <c r="W365" s="26" t="str">
        <f t="shared" si="78"/>
        <v/>
      </c>
      <c r="X365" s="26" t="str">
        <f t="shared" si="79"/>
        <v/>
      </c>
      <c r="Y365" s="26" t="str">
        <f t="shared" si="80"/>
        <v/>
      </c>
      <c r="Z365" s="26" t="str">
        <f t="shared" si="81"/>
        <v/>
      </c>
      <c r="AA365" s="26" t="str">
        <f t="shared" si="82"/>
        <v/>
      </c>
      <c r="AB365" s="26" t="str">
        <f t="shared" si="83"/>
        <v/>
      </c>
      <c r="AC365" s="5"/>
      <c r="AD365" s="5"/>
      <c r="AE365" s="14" t="str">
        <f>IF(OR('別紙1　【集計】'!$O$5="",$G365=""),"",IF($G365&lt;=基準値!M$2=TRUE,"○","×"))</f>
        <v/>
      </c>
      <c r="AF365" s="14" t="str">
        <f>IF(OR('別紙1　【集計】'!$O$5="",$H365=""),"",IF($H365&lt;=基準値!N$2=TRUE,"○","×"))</f>
        <v/>
      </c>
    </row>
    <row r="366" spans="2:32" ht="16.5" customHeight="1">
      <c r="B366" s="38">
        <v>358</v>
      </c>
      <c r="C366" s="39"/>
      <c r="D366" s="38"/>
      <c r="E366" s="38"/>
      <c r="F366" s="40"/>
      <c r="G366" s="41"/>
      <c r="H366" s="42"/>
      <c r="I366" s="43" t="str">
        <f t="shared" si="70"/>
        <v/>
      </c>
      <c r="J366" s="44"/>
      <c r="K366" s="45"/>
      <c r="L366" s="44"/>
      <c r="M366" s="45"/>
      <c r="N366" s="46" t="str">
        <f t="shared" si="71"/>
        <v/>
      </c>
      <c r="O366" s="84"/>
      <c r="P366" s="83" t="str">
        <f>IF($N366="","",IF(AND(SMALL($Q$9:$Q$508,ROUNDUP('別紙1　【集計】'!$E$5/2,0))=MAX($Q$9:$Q$508),ISNUMBER($N366),$Q366=MAX($Q$9:$Q$508)),"代表&amp;最大",IF($Q366=SMALL($Q$9:$Q$508,ROUNDUP('別紙1　【集計】'!$E$5/2,0)),"代表",IF($Q366=MAX($Q$9:$Q$508),"最大",""))))</f>
        <v/>
      </c>
      <c r="Q366" s="25" t="str">
        <f t="shared" si="72"/>
        <v/>
      </c>
      <c r="R366" s="26" t="str">
        <f t="shared" si="73"/>
        <v/>
      </c>
      <c r="S366" s="26" t="str">
        <f t="shared" si="74"/>
        <v/>
      </c>
      <c r="T366" s="26" t="str">
        <f t="shared" si="75"/>
        <v/>
      </c>
      <c r="U366" s="26" t="str">
        <f t="shared" si="76"/>
        <v/>
      </c>
      <c r="V366" s="26" t="str">
        <f t="shared" si="77"/>
        <v/>
      </c>
      <c r="W366" s="26" t="str">
        <f t="shared" si="78"/>
        <v/>
      </c>
      <c r="X366" s="26" t="str">
        <f t="shared" si="79"/>
        <v/>
      </c>
      <c r="Y366" s="26" t="str">
        <f t="shared" si="80"/>
        <v/>
      </c>
      <c r="Z366" s="26" t="str">
        <f t="shared" si="81"/>
        <v/>
      </c>
      <c r="AA366" s="26" t="str">
        <f t="shared" si="82"/>
        <v/>
      </c>
      <c r="AB366" s="26" t="str">
        <f t="shared" si="83"/>
        <v/>
      </c>
      <c r="AC366" s="5"/>
      <c r="AD366" s="5"/>
      <c r="AE366" s="14" t="str">
        <f>IF(OR('別紙1　【集計】'!$O$5="",$G366=""),"",IF($G366&lt;=基準値!M$2=TRUE,"○","×"))</f>
        <v/>
      </c>
      <c r="AF366" s="14" t="str">
        <f>IF(OR('別紙1　【集計】'!$O$5="",$H366=""),"",IF($H366&lt;=基準値!N$2=TRUE,"○","×"))</f>
        <v/>
      </c>
    </row>
    <row r="367" spans="2:32" ht="16.5" customHeight="1">
      <c r="B367" s="47">
        <v>359</v>
      </c>
      <c r="C367" s="39"/>
      <c r="D367" s="38"/>
      <c r="E367" s="38"/>
      <c r="F367" s="40"/>
      <c r="G367" s="41"/>
      <c r="H367" s="42"/>
      <c r="I367" s="43" t="str">
        <f t="shared" si="70"/>
        <v/>
      </c>
      <c r="J367" s="44"/>
      <c r="K367" s="45"/>
      <c r="L367" s="44"/>
      <c r="M367" s="45"/>
      <c r="N367" s="46" t="str">
        <f t="shared" si="71"/>
        <v/>
      </c>
      <c r="O367" s="84"/>
      <c r="P367" s="83" t="str">
        <f>IF($N367="","",IF(AND(SMALL($Q$9:$Q$508,ROUNDUP('別紙1　【集計】'!$E$5/2,0))=MAX($Q$9:$Q$508),ISNUMBER($N367),$Q367=MAX($Q$9:$Q$508)),"代表&amp;最大",IF($Q367=SMALL($Q$9:$Q$508,ROUNDUP('別紙1　【集計】'!$E$5/2,0)),"代表",IF($Q367=MAX($Q$9:$Q$508),"最大",""))))</f>
        <v/>
      </c>
      <c r="Q367" s="25" t="str">
        <f t="shared" si="72"/>
        <v/>
      </c>
      <c r="R367" s="26" t="str">
        <f t="shared" si="73"/>
        <v/>
      </c>
      <c r="S367" s="26" t="str">
        <f t="shared" si="74"/>
        <v/>
      </c>
      <c r="T367" s="26" t="str">
        <f t="shared" si="75"/>
        <v/>
      </c>
      <c r="U367" s="26" t="str">
        <f t="shared" si="76"/>
        <v/>
      </c>
      <c r="V367" s="26" t="str">
        <f t="shared" si="77"/>
        <v/>
      </c>
      <c r="W367" s="26" t="str">
        <f t="shared" si="78"/>
        <v/>
      </c>
      <c r="X367" s="26" t="str">
        <f t="shared" si="79"/>
        <v/>
      </c>
      <c r="Y367" s="26" t="str">
        <f t="shared" si="80"/>
        <v/>
      </c>
      <c r="Z367" s="26" t="str">
        <f t="shared" si="81"/>
        <v/>
      </c>
      <c r="AA367" s="26" t="str">
        <f t="shared" si="82"/>
        <v/>
      </c>
      <c r="AB367" s="26" t="str">
        <f t="shared" si="83"/>
        <v/>
      </c>
      <c r="AC367" s="5"/>
      <c r="AD367" s="5"/>
      <c r="AE367" s="14" t="str">
        <f>IF(OR('別紙1　【集計】'!$O$5="",$G367=""),"",IF($G367&lt;=基準値!M$2=TRUE,"○","×"))</f>
        <v/>
      </c>
      <c r="AF367" s="14" t="str">
        <f>IF(OR('別紙1　【集計】'!$O$5="",$H367=""),"",IF($H367&lt;=基準値!N$2=TRUE,"○","×"))</f>
        <v/>
      </c>
    </row>
    <row r="368" spans="2:32" ht="16.5" customHeight="1">
      <c r="B368" s="38">
        <v>360</v>
      </c>
      <c r="C368" s="39"/>
      <c r="D368" s="38"/>
      <c r="E368" s="38"/>
      <c r="F368" s="40"/>
      <c r="G368" s="41"/>
      <c r="H368" s="42"/>
      <c r="I368" s="43" t="str">
        <f t="shared" si="70"/>
        <v/>
      </c>
      <c r="J368" s="44"/>
      <c r="K368" s="45"/>
      <c r="L368" s="44"/>
      <c r="M368" s="45"/>
      <c r="N368" s="46" t="str">
        <f t="shared" si="71"/>
        <v/>
      </c>
      <c r="O368" s="84"/>
      <c r="P368" s="83" t="str">
        <f>IF($N368="","",IF(AND(SMALL($Q$9:$Q$508,ROUNDUP('別紙1　【集計】'!$E$5/2,0))=MAX($Q$9:$Q$508),ISNUMBER($N368),$Q368=MAX($Q$9:$Q$508)),"代表&amp;最大",IF($Q368=SMALL($Q$9:$Q$508,ROUNDUP('別紙1　【集計】'!$E$5/2,0)),"代表",IF($Q368=MAX($Q$9:$Q$508),"最大",""))))</f>
        <v/>
      </c>
      <c r="Q368" s="25" t="str">
        <f t="shared" si="72"/>
        <v/>
      </c>
      <c r="R368" s="26" t="str">
        <f t="shared" si="73"/>
        <v/>
      </c>
      <c r="S368" s="26" t="str">
        <f t="shared" si="74"/>
        <v/>
      </c>
      <c r="T368" s="26" t="str">
        <f t="shared" si="75"/>
        <v/>
      </c>
      <c r="U368" s="26" t="str">
        <f t="shared" si="76"/>
        <v/>
      </c>
      <c r="V368" s="26" t="str">
        <f t="shared" si="77"/>
        <v/>
      </c>
      <c r="W368" s="26" t="str">
        <f t="shared" si="78"/>
        <v/>
      </c>
      <c r="X368" s="26" t="str">
        <f t="shared" si="79"/>
        <v/>
      </c>
      <c r="Y368" s="26" t="str">
        <f t="shared" si="80"/>
        <v/>
      </c>
      <c r="Z368" s="26" t="str">
        <f t="shared" si="81"/>
        <v/>
      </c>
      <c r="AA368" s="26" t="str">
        <f t="shared" si="82"/>
        <v/>
      </c>
      <c r="AB368" s="26" t="str">
        <f t="shared" si="83"/>
        <v/>
      </c>
      <c r="AC368" s="5"/>
      <c r="AD368" s="5"/>
      <c r="AE368" s="14" t="str">
        <f>IF(OR('別紙1　【集計】'!$O$5="",$G368=""),"",IF($G368&lt;=基準値!M$2=TRUE,"○","×"))</f>
        <v/>
      </c>
      <c r="AF368" s="14" t="str">
        <f>IF(OR('別紙1　【集計】'!$O$5="",$H368=""),"",IF($H368&lt;=基準値!N$2=TRUE,"○","×"))</f>
        <v/>
      </c>
    </row>
    <row r="369" spans="2:32" ht="16.5" customHeight="1">
      <c r="B369" s="47">
        <v>361</v>
      </c>
      <c r="C369" s="39"/>
      <c r="D369" s="38"/>
      <c r="E369" s="38"/>
      <c r="F369" s="40"/>
      <c r="G369" s="41"/>
      <c r="H369" s="42"/>
      <c r="I369" s="43" t="str">
        <f t="shared" si="70"/>
        <v/>
      </c>
      <c r="J369" s="44"/>
      <c r="K369" s="45"/>
      <c r="L369" s="44"/>
      <c r="M369" s="45"/>
      <c r="N369" s="46" t="str">
        <f t="shared" si="71"/>
        <v/>
      </c>
      <c r="O369" s="84"/>
      <c r="P369" s="83" t="str">
        <f>IF($N369="","",IF(AND(SMALL($Q$9:$Q$508,ROUNDUP('別紙1　【集計】'!$E$5/2,0))=MAX($Q$9:$Q$508),ISNUMBER($N369),$Q369=MAX($Q$9:$Q$508)),"代表&amp;最大",IF($Q369=SMALL($Q$9:$Q$508,ROUNDUP('別紙1　【集計】'!$E$5/2,0)),"代表",IF($Q369=MAX($Q$9:$Q$508),"最大",""))))</f>
        <v/>
      </c>
      <c r="Q369" s="25" t="str">
        <f t="shared" si="72"/>
        <v/>
      </c>
      <c r="R369" s="26" t="str">
        <f t="shared" si="73"/>
        <v/>
      </c>
      <c r="S369" s="26" t="str">
        <f t="shared" si="74"/>
        <v/>
      </c>
      <c r="T369" s="26" t="str">
        <f t="shared" si="75"/>
        <v/>
      </c>
      <c r="U369" s="26" t="str">
        <f t="shared" si="76"/>
        <v/>
      </c>
      <c r="V369" s="26" t="str">
        <f t="shared" si="77"/>
        <v/>
      </c>
      <c r="W369" s="26" t="str">
        <f t="shared" si="78"/>
        <v/>
      </c>
      <c r="X369" s="26" t="str">
        <f t="shared" si="79"/>
        <v/>
      </c>
      <c r="Y369" s="26" t="str">
        <f t="shared" si="80"/>
        <v/>
      </c>
      <c r="Z369" s="26" t="str">
        <f t="shared" si="81"/>
        <v/>
      </c>
      <c r="AA369" s="26" t="str">
        <f t="shared" si="82"/>
        <v/>
      </c>
      <c r="AB369" s="26" t="str">
        <f t="shared" si="83"/>
        <v/>
      </c>
      <c r="AC369" s="5"/>
      <c r="AD369" s="5"/>
      <c r="AE369" s="14" t="str">
        <f>IF(OR('別紙1　【集計】'!$O$5="",$G369=""),"",IF($G369&lt;=基準値!M$2=TRUE,"○","×"))</f>
        <v/>
      </c>
      <c r="AF369" s="14" t="str">
        <f>IF(OR('別紙1　【集計】'!$O$5="",$H369=""),"",IF($H369&lt;=基準値!N$2=TRUE,"○","×"))</f>
        <v/>
      </c>
    </row>
    <row r="370" spans="2:32" ht="16.5" customHeight="1">
      <c r="B370" s="38">
        <v>362</v>
      </c>
      <c r="C370" s="39"/>
      <c r="D370" s="38"/>
      <c r="E370" s="38"/>
      <c r="F370" s="40"/>
      <c r="G370" s="41"/>
      <c r="H370" s="42"/>
      <c r="I370" s="43" t="str">
        <f t="shared" si="70"/>
        <v/>
      </c>
      <c r="J370" s="44"/>
      <c r="K370" s="45"/>
      <c r="L370" s="44"/>
      <c r="M370" s="45"/>
      <c r="N370" s="46" t="str">
        <f t="shared" si="71"/>
        <v/>
      </c>
      <c r="O370" s="84"/>
      <c r="P370" s="83" t="str">
        <f>IF($N370="","",IF(AND(SMALL($Q$9:$Q$508,ROUNDUP('別紙1　【集計】'!$E$5/2,0))=MAX($Q$9:$Q$508),ISNUMBER($N370),$Q370=MAX($Q$9:$Q$508)),"代表&amp;最大",IF($Q370=SMALL($Q$9:$Q$508,ROUNDUP('別紙1　【集計】'!$E$5/2,0)),"代表",IF($Q370=MAX($Q$9:$Q$508),"最大",""))))</f>
        <v/>
      </c>
      <c r="Q370" s="25" t="str">
        <f t="shared" si="72"/>
        <v/>
      </c>
      <c r="R370" s="26" t="str">
        <f t="shared" si="73"/>
        <v/>
      </c>
      <c r="S370" s="26" t="str">
        <f t="shared" si="74"/>
        <v/>
      </c>
      <c r="T370" s="26" t="str">
        <f t="shared" si="75"/>
        <v/>
      </c>
      <c r="U370" s="26" t="str">
        <f t="shared" si="76"/>
        <v/>
      </c>
      <c r="V370" s="26" t="str">
        <f t="shared" si="77"/>
        <v/>
      </c>
      <c r="W370" s="26" t="str">
        <f t="shared" si="78"/>
        <v/>
      </c>
      <c r="X370" s="26" t="str">
        <f t="shared" si="79"/>
        <v/>
      </c>
      <c r="Y370" s="26" t="str">
        <f t="shared" si="80"/>
        <v/>
      </c>
      <c r="Z370" s="26" t="str">
        <f t="shared" si="81"/>
        <v/>
      </c>
      <c r="AA370" s="26" t="str">
        <f t="shared" si="82"/>
        <v/>
      </c>
      <c r="AB370" s="26" t="str">
        <f t="shared" si="83"/>
        <v/>
      </c>
      <c r="AC370" s="5"/>
      <c r="AD370" s="5"/>
      <c r="AE370" s="14" t="str">
        <f>IF(OR('別紙1　【集計】'!$O$5="",$G370=""),"",IF($G370&lt;=基準値!M$2=TRUE,"○","×"))</f>
        <v/>
      </c>
      <c r="AF370" s="14" t="str">
        <f>IF(OR('別紙1　【集計】'!$O$5="",$H370=""),"",IF($H370&lt;=基準値!N$2=TRUE,"○","×"))</f>
        <v/>
      </c>
    </row>
    <row r="371" spans="2:32" ht="16.5" customHeight="1">
      <c r="B371" s="47">
        <v>363</v>
      </c>
      <c r="C371" s="39"/>
      <c r="D371" s="38"/>
      <c r="E371" s="38"/>
      <c r="F371" s="40"/>
      <c r="G371" s="41"/>
      <c r="H371" s="42"/>
      <c r="I371" s="43" t="str">
        <f t="shared" si="70"/>
        <v/>
      </c>
      <c r="J371" s="44"/>
      <c r="K371" s="45"/>
      <c r="L371" s="44"/>
      <c r="M371" s="45"/>
      <c r="N371" s="46" t="str">
        <f t="shared" si="71"/>
        <v/>
      </c>
      <c r="O371" s="84"/>
      <c r="P371" s="83" t="str">
        <f>IF($N371="","",IF(AND(SMALL($Q$9:$Q$508,ROUNDUP('別紙1　【集計】'!$E$5/2,0))=MAX($Q$9:$Q$508),ISNUMBER($N371),$Q371=MAX($Q$9:$Q$508)),"代表&amp;最大",IF($Q371=SMALL($Q$9:$Q$508,ROUNDUP('別紙1　【集計】'!$E$5/2,0)),"代表",IF($Q371=MAX($Q$9:$Q$508),"最大",""))))</f>
        <v/>
      </c>
      <c r="Q371" s="25" t="str">
        <f t="shared" si="72"/>
        <v/>
      </c>
      <c r="R371" s="26" t="str">
        <f t="shared" si="73"/>
        <v/>
      </c>
      <c r="S371" s="26" t="str">
        <f t="shared" si="74"/>
        <v/>
      </c>
      <c r="T371" s="26" t="str">
        <f t="shared" si="75"/>
        <v/>
      </c>
      <c r="U371" s="26" t="str">
        <f t="shared" si="76"/>
        <v/>
      </c>
      <c r="V371" s="26" t="str">
        <f t="shared" si="77"/>
        <v/>
      </c>
      <c r="W371" s="26" t="str">
        <f t="shared" si="78"/>
        <v/>
      </c>
      <c r="X371" s="26" t="str">
        <f t="shared" si="79"/>
        <v/>
      </c>
      <c r="Y371" s="26" t="str">
        <f t="shared" si="80"/>
        <v/>
      </c>
      <c r="Z371" s="26" t="str">
        <f t="shared" si="81"/>
        <v/>
      </c>
      <c r="AA371" s="26" t="str">
        <f t="shared" si="82"/>
        <v/>
      </c>
      <c r="AB371" s="26" t="str">
        <f t="shared" si="83"/>
        <v/>
      </c>
      <c r="AC371" s="5"/>
      <c r="AD371" s="5"/>
      <c r="AE371" s="14" t="str">
        <f>IF(OR('別紙1　【集計】'!$O$5="",$G371=""),"",IF($G371&lt;=基準値!M$2=TRUE,"○","×"))</f>
        <v/>
      </c>
      <c r="AF371" s="14" t="str">
        <f>IF(OR('別紙1　【集計】'!$O$5="",$H371=""),"",IF($H371&lt;=基準値!N$2=TRUE,"○","×"))</f>
        <v/>
      </c>
    </row>
    <row r="372" spans="2:32" ht="16.5" customHeight="1">
      <c r="B372" s="38">
        <v>364</v>
      </c>
      <c r="C372" s="39"/>
      <c r="D372" s="38"/>
      <c r="E372" s="38"/>
      <c r="F372" s="40"/>
      <c r="G372" s="41"/>
      <c r="H372" s="42"/>
      <c r="I372" s="43" t="str">
        <f t="shared" si="70"/>
        <v/>
      </c>
      <c r="J372" s="44"/>
      <c r="K372" s="45"/>
      <c r="L372" s="44"/>
      <c r="M372" s="45"/>
      <c r="N372" s="46" t="str">
        <f t="shared" si="71"/>
        <v/>
      </c>
      <c r="O372" s="84"/>
      <c r="P372" s="83" t="str">
        <f>IF($N372="","",IF(AND(SMALL($Q$9:$Q$508,ROUNDUP('別紙1　【集計】'!$E$5/2,0))=MAX($Q$9:$Q$508),ISNUMBER($N372),$Q372=MAX($Q$9:$Q$508)),"代表&amp;最大",IF($Q372=SMALL($Q$9:$Q$508,ROUNDUP('別紙1　【集計】'!$E$5/2,0)),"代表",IF($Q372=MAX($Q$9:$Q$508),"最大",""))))</f>
        <v/>
      </c>
      <c r="Q372" s="25" t="str">
        <f t="shared" si="72"/>
        <v/>
      </c>
      <c r="R372" s="26" t="str">
        <f t="shared" si="73"/>
        <v/>
      </c>
      <c r="S372" s="26" t="str">
        <f t="shared" si="74"/>
        <v/>
      </c>
      <c r="T372" s="26" t="str">
        <f t="shared" si="75"/>
        <v/>
      </c>
      <c r="U372" s="26" t="str">
        <f t="shared" si="76"/>
        <v/>
      </c>
      <c r="V372" s="26" t="str">
        <f t="shared" si="77"/>
        <v/>
      </c>
      <c r="W372" s="26" t="str">
        <f t="shared" si="78"/>
        <v/>
      </c>
      <c r="X372" s="26" t="str">
        <f t="shared" si="79"/>
        <v/>
      </c>
      <c r="Y372" s="26" t="str">
        <f t="shared" si="80"/>
        <v/>
      </c>
      <c r="Z372" s="26" t="str">
        <f t="shared" si="81"/>
        <v/>
      </c>
      <c r="AA372" s="26" t="str">
        <f t="shared" si="82"/>
        <v/>
      </c>
      <c r="AB372" s="26" t="str">
        <f t="shared" si="83"/>
        <v/>
      </c>
      <c r="AC372" s="5"/>
      <c r="AD372" s="5"/>
      <c r="AE372" s="14" t="str">
        <f>IF(OR('別紙1　【集計】'!$O$5="",$G372=""),"",IF($G372&lt;=基準値!M$2=TRUE,"○","×"))</f>
        <v/>
      </c>
      <c r="AF372" s="14" t="str">
        <f>IF(OR('別紙1　【集計】'!$O$5="",$H372=""),"",IF($H372&lt;=基準値!N$2=TRUE,"○","×"))</f>
        <v/>
      </c>
    </row>
    <row r="373" spans="2:32" ht="16.5" customHeight="1">
      <c r="B373" s="47">
        <v>365</v>
      </c>
      <c r="C373" s="39"/>
      <c r="D373" s="38"/>
      <c r="E373" s="38"/>
      <c r="F373" s="40"/>
      <c r="G373" s="41"/>
      <c r="H373" s="42"/>
      <c r="I373" s="43" t="str">
        <f t="shared" si="70"/>
        <v/>
      </c>
      <c r="J373" s="44"/>
      <c r="K373" s="45"/>
      <c r="L373" s="44"/>
      <c r="M373" s="45"/>
      <c r="N373" s="46" t="str">
        <f t="shared" si="71"/>
        <v/>
      </c>
      <c r="O373" s="84"/>
      <c r="P373" s="83" t="str">
        <f>IF($N373="","",IF(AND(SMALL($Q$9:$Q$508,ROUNDUP('別紙1　【集計】'!$E$5/2,0))=MAX($Q$9:$Q$508),ISNUMBER($N373),$Q373=MAX($Q$9:$Q$508)),"代表&amp;最大",IF($Q373=SMALL($Q$9:$Q$508,ROUNDUP('別紙1　【集計】'!$E$5/2,0)),"代表",IF($Q373=MAX($Q$9:$Q$508),"最大",""))))</f>
        <v/>
      </c>
      <c r="Q373" s="25" t="str">
        <f t="shared" si="72"/>
        <v/>
      </c>
      <c r="R373" s="26" t="str">
        <f t="shared" si="73"/>
        <v/>
      </c>
      <c r="S373" s="26" t="str">
        <f t="shared" si="74"/>
        <v/>
      </c>
      <c r="T373" s="26" t="str">
        <f t="shared" si="75"/>
        <v/>
      </c>
      <c r="U373" s="26" t="str">
        <f t="shared" si="76"/>
        <v/>
      </c>
      <c r="V373" s="26" t="str">
        <f t="shared" si="77"/>
        <v/>
      </c>
      <c r="W373" s="26" t="str">
        <f t="shared" si="78"/>
        <v/>
      </c>
      <c r="X373" s="26" t="str">
        <f t="shared" si="79"/>
        <v/>
      </c>
      <c r="Y373" s="26" t="str">
        <f t="shared" si="80"/>
        <v/>
      </c>
      <c r="Z373" s="26" t="str">
        <f t="shared" si="81"/>
        <v/>
      </c>
      <c r="AA373" s="26" t="str">
        <f t="shared" si="82"/>
        <v/>
      </c>
      <c r="AB373" s="26" t="str">
        <f t="shared" si="83"/>
        <v/>
      </c>
      <c r="AC373" s="5"/>
      <c r="AD373" s="5"/>
      <c r="AE373" s="14" t="str">
        <f>IF(OR('別紙1　【集計】'!$O$5="",$G373=""),"",IF($G373&lt;=基準値!M$2=TRUE,"○","×"))</f>
        <v/>
      </c>
      <c r="AF373" s="14" t="str">
        <f>IF(OR('別紙1　【集計】'!$O$5="",$H373=""),"",IF($H373&lt;=基準値!N$2=TRUE,"○","×"))</f>
        <v/>
      </c>
    </row>
    <row r="374" spans="2:32" ht="16.5" customHeight="1">
      <c r="B374" s="38">
        <v>366</v>
      </c>
      <c r="C374" s="39"/>
      <c r="D374" s="38"/>
      <c r="E374" s="38"/>
      <c r="F374" s="40"/>
      <c r="G374" s="41"/>
      <c r="H374" s="42"/>
      <c r="I374" s="43" t="str">
        <f t="shared" si="70"/>
        <v/>
      </c>
      <c r="J374" s="44"/>
      <c r="K374" s="45"/>
      <c r="L374" s="44"/>
      <c r="M374" s="45"/>
      <c r="N374" s="46" t="str">
        <f t="shared" si="71"/>
        <v/>
      </c>
      <c r="O374" s="84"/>
      <c r="P374" s="83" t="str">
        <f>IF($N374="","",IF(AND(SMALL($Q$9:$Q$508,ROUNDUP('別紙1　【集計】'!$E$5/2,0))=MAX($Q$9:$Q$508),ISNUMBER($N374),$Q374=MAX($Q$9:$Q$508)),"代表&amp;最大",IF($Q374=SMALL($Q$9:$Q$508,ROUNDUP('別紙1　【集計】'!$E$5/2,0)),"代表",IF($Q374=MAX($Q$9:$Q$508),"最大",""))))</f>
        <v/>
      </c>
      <c r="Q374" s="25" t="str">
        <f t="shared" si="72"/>
        <v/>
      </c>
      <c r="R374" s="26" t="str">
        <f t="shared" si="73"/>
        <v/>
      </c>
      <c r="S374" s="26" t="str">
        <f t="shared" si="74"/>
        <v/>
      </c>
      <c r="T374" s="26" t="str">
        <f t="shared" si="75"/>
        <v/>
      </c>
      <c r="U374" s="26" t="str">
        <f t="shared" si="76"/>
        <v/>
      </c>
      <c r="V374" s="26" t="str">
        <f t="shared" si="77"/>
        <v/>
      </c>
      <c r="W374" s="26" t="str">
        <f t="shared" si="78"/>
        <v/>
      </c>
      <c r="X374" s="26" t="str">
        <f t="shared" si="79"/>
        <v/>
      </c>
      <c r="Y374" s="26" t="str">
        <f t="shared" si="80"/>
        <v/>
      </c>
      <c r="Z374" s="26" t="str">
        <f t="shared" si="81"/>
        <v/>
      </c>
      <c r="AA374" s="26" t="str">
        <f t="shared" si="82"/>
        <v/>
      </c>
      <c r="AB374" s="26" t="str">
        <f t="shared" si="83"/>
        <v/>
      </c>
      <c r="AC374" s="5"/>
      <c r="AD374" s="5"/>
      <c r="AE374" s="14" t="str">
        <f>IF(OR('別紙1　【集計】'!$O$5="",$G374=""),"",IF($G374&lt;=基準値!M$2=TRUE,"○","×"))</f>
        <v/>
      </c>
      <c r="AF374" s="14" t="str">
        <f>IF(OR('別紙1　【集計】'!$O$5="",$H374=""),"",IF($H374&lt;=基準値!N$2=TRUE,"○","×"))</f>
        <v/>
      </c>
    </row>
    <row r="375" spans="2:32" ht="16.5" customHeight="1">
      <c r="B375" s="47">
        <v>367</v>
      </c>
      <c r="C375" s="39"/>
      <c r="D375" s="38"/>
      <c r="E375" s="38"/>
      <c r="F375" s="40"/>
      <c r="G375" s="41"/>
      <c r="H375" s="42"/>
      <c r="I375" s="43" t="str">
        <f t="shared" si="70"/>
        <v/>
      </c>
      <c r="J375" s="44"/>
      <c r="K375" s="45"/>
      <c r="L375" s="44"/>
      <c r="M375" s="45"/>
      <c r="N375" s="46" t="str">
        <f t="shared" si="71"/>
        <v/>
      </c>
      <c r="O375" s="84"/>
      <c r="P375" s="83" t="str">
        <f>IF($N375="","",IF(AND(SMALL($Q$9:$Q$508,ROUNDUP('別紙1　【集計】'!$E$5/2,0))=MAX($Q$9:$Q$508),ISNUMBER($N375),$Q375=MAX($Q$9:$Q$508)),"代表&amp;最大",IF($Q375=SMALL($Q$9:$Q$508,ROUNDUP('別紙1　【集計】'!$E$5/2,0)),"代表",IF($Q375=MAX($Q$9:$Q$508),"最大",""))))</f>
        <v/>
      </c>
      <c r="Q375" s="25" t="str">
        <f t="shared" si="72"/>
        <v/>
      </c>
      <c r="R375" s="26" t="str">
        <f t="shared" si="73"/>
        <v/>
      </c>
      <c r="S375" s="26" t="str">
        <f t="shared" si="74"/>
        <v/>
      </c>
      <c r="T375" s="26" t="str">
        <f t="shared" si="75"/>
        <v/>
      </c>
      <c r="U375" s="26" t="str">
        <f t="shared" si="76"/>
        <v/>
      </c>
      <c r="V375" s="26" t="str">
        <f t="shared" si="77"/>
        <v/>
      </c>
      <c r="W375" s="26" t="str">
        <f t="shared" si="78"/>
        <v/>
      </c>
      <c r="X375" s="26" t="str">
        <f t="shared" si="79"/>
        <v/>
      </c>
      <c r="Y375" s="26" t="str">
        <f t="shared" si="80"/>
        <v/>
      </c>
      <c r="Z375" s="26" t="str">
        <f t="shared" si="81"/>
        <v/>
      </c>
      <c r="AA375" s="26" t="str">
        <f t="shared" si="82"/>
        <v/>
      </c>
      <c r="AB375" s="26" t="str">
        <f t="shared" si="83"/>
        <v/>
      </c>
      <c r="AC375" s="5"/>
      <c r="AD375" s="5"/>
      <c r="AE375" s="14" t="str">
        <f>IF(OR('別紙1　【集計】'!$O$5="",$G375=""),"",IF($G375&lt;=基準値!M$2=TRUE,"○","×"))</f>
        <v/>
      </c>
      <c r="AF375" s="14" t="str">
        <f>IF(OR('別紙1　【集計】'!$O$5="",$H375=""),"",IF($H375&lt;=基準値!N$2=TRUE,"○","×"))</f>
        <v/>
      </c>
    </row>
    <row r="376" spans="2:32" ht="16.5" customHeight="1">
      <c r="B376" s="38">
        <v>368</v>
      </c>
      <c r="C376" s="39"/>
      <c r="D376" s="38"/>
      <c r="E376" s="38"/>
      <c r="F376" s="40"/>
      <c r="G376" s="41"/>
      <c r="H376" s="42"/>
      <c r="I376" s="43" t="str">
        <f t="shared" si="70"/>
        <v/>
      </c>
      <c r="J376" s="44"/>
      <c r="K376" s="45"/>
      <c r="L376" s="44"/>
      <c r="M376" s="45"/>
      <c r="N376" s="46" t="str">
        <f t="shared" si="71"/>
        <v/>
      </c>
      <c r="O376" s="84"/>
      <c r="P376" s="83" t="str">
        <f>IF($N376="","",IF(AND(SMALL($Q$9:$Q$508,ROUNDUP('別紙1　【集計】'!$E$5/2,0))=MAX($Q$9:$Q$508),ISNUMBER($N376),$Q376=MAX($Q$9:$Q$508)),"代表&amp;最大",IF($Q376=SMALL($Q$9:$Q$508,ROUNDUP('別紙1　【集計】'!$E$5/2,0)),"代表",IF($Q376=MAX($Q$9:$Q$508),"最大",""))))</f>
        <v/>
      </c>
      <c r="Q376" s="25" t="str">
        <f t="shared" si="72"/>
        <v/>
      </c>
      <c r="R376" s="26" t="str">
        <f t="shared" si="73"/>
        <v/>
      </c>
      <c r="S376" s="26" t="str">
        <f t="shared" si="74"/>
        <v/>
      </c>
      <c r="T376" s="26" t="str">
        <f t="shared" si="75"/>
        <v/>
      </c>
      <c r="U376" s="26" t="str">
        <f t="shared" si="76"/>
        <v/>
      </c>
      <c r="V376" s="26" t="str">
        <f t="shared" si="77"/>
        <v/>
      </c>
      <c r="W376" s="26" t="str">
        <f t="shared" si="78"/>
        <v/>
      </c>
      <c r="X376" s="26" t="str">
        <f t="shared" si="79"/>
        <v/>
      </c>
      <c r="Y376" s="26" t="str">
        <f t="shared" si="80"/>
        <v/>
      </c>
      <c r="Z376" s="26" t="str">
        <f t="shared" si="81"/>
        <v/>
      </c>
      <c r="AA376" s="26" t="str">
        <f t="shared" si="82"/>
        <v/>
      </c>
      <c r="AB376" s="26" t="str">
        <f t="shared" si="83"/>
        <v/>
      </c>
      <c r="AC376" s="5"/>
      <c r="AD376" s="5"/>
      <c r="AE376" s="14" t="str">
        <f>IF(OR('別紙1　【集計】'!$O$5="",$G376=""),"",IF($G376&lt;=基準値!M$2=TRUE,"○","×"))</f>
        <v/>
      </c>
      <c r="AF376" s="14" t="str">
        <f>IF(OR('別紙1　【集計】'!$O$5="",$H376=""),"",IF($H376&lt;=基準値!N$2=TRUE,"○","×"))</f>
        <v/>
      </c>
    </row>
    <row r="377" spans="2:32" ht="16.5" customHeight="1">
      <c r="B377" s="47">
        <v>369</v>
      </c>
      <c r="C377" s="39"/>
      <c r="D377" s="38"/>
      <c r="E377" s="38"/>
      <c r="F377" s="40"/>
      <c r="G377" s="41"/>
      <c r="H377" s="42"/>
      <c r="I377" s="43" t="str">
        <f t="shared" si="70"/>
        <v/>
      </c>
      <c r="J377" s="44"/>
      <c r="K377" s="45"/>
      <c r="L377" s="44"/>
      <c r="M377" s="45"/>
      <c r="N377" s="46" t="str">
        <f t="shared" si="71"/>
        <v/>
      </c>
      <c r="O377" s="84"/>
      <c r="P377" s="83" t="str">
        <f>IF($N377="","",IF(AND(SMALL($Q$9:$Q$508,ROUNDUP('別紙1　【集計】'!$E$5/2,0))=MAX($Q$9:$Q$508),ISNUMBER($N377),$Q377=MAX($Q$9:$Q$508)),"代表&amp;最大",IF($Q377=SMALL($Q$9:$Q$508,ROUNDUP('別紙1　【集計】'!$E$5/2,0)),"代表",IF($Q377=MAX($Q$9:$Q$508),"最大",""))))</f>
        <v/>
      </c>
      <c r="Q377" s="25" t="str">
        <f t="shared" si="72"/>
        <v/>
      </c>
      <c r="R377" s="26" t="str">
        <f t="shared" si="73"/>
        <v/>
      </c>
      <c r="S377" s="26" t="str">
        <f t="shared" si="74"/>
        <v/>
      </c>
      <c r="T377" s="26" t="str">
        <f t="shared" si="75"/>
        <v/>
      </c>
      <c r="U377" s="26" t="str">
        <f t="shared" si="76"/>
        <v/>
      </c>
      <c r="V377" s="26" t="str">
        <f t="shared" si="77"/>
        <v/>
      </c>
      <c r="W377" s="26" t="str">
        <f t="shared" si="78"/>
        <v/>
      </c>
      <c r="X377" s="26" t="str">
        <f t="shared" si="79"/>
        <v/>
      </c>
      <c r="Y377" s="26" t="str">
        <f t="shared" si="80"/>
        <v/>
      </c>
      <c r="Z377" s="26" t="str">
        <f t="shared" si="81"/>
        <v/>
      </c>
      <c r="AA377" s="26" t="str">
        <f t="shared" si="82"/>
        <v/>
      </c>
      <c r="AB377" s="26" t="str">
        <f t="shared" si="83"/>
        <v/>
      </c>
      <c r="AC377" s="5"/>
      <c r="AD377" s="5"/>
      <c r="AE377" s="14" t="str">
        <f>IF(OR('別紙1　【集計】'!$O$5="",$G377=""),"",IF($G377&lt;=基準値!M$2=TRUE,"○","×"))</f>
        <v/>
      </c>
      <c r="AF377" s="14" t="str">
        <f>IF(OR('別紙1　【集計】'!$O$5="",$H377=""),"",IF($H377&lt;=基準値!N$2=TRUE,"○","×"))</f>
        <v/>
      </c>
    </row>
    <row r="378" spans="2:32" ht="16.5" customHeight="1">
      <c r="B378" s="38">
        <v>370</v>
      </c>
      <c r="C378" s="39"/>
      <c r="D378" s="38"/>
      <c r="E378" s="38"/>
      <c r="F378" s="40"/>
      <c r="G378" s="41"/>
      <c r="H378" s="42"/>
      <c r="I378" s="43" t="str">
        <f t="shared" si="70"/>
        <v/>
      </c>
      <c r="J378" s="44"/>
      <c r="K378" s="45"/>
      <c r="L378" s="44"/>
      <c r="M378" s="45"/>
      <c r="N378" s="46" t="str">
        <f t="shared" si="71"/>
        <v/>
      </c>
      <c r="O378" s="84"/>
      <c r="P378" s="83" t="str">
        <f>IF($N378="","",IF(AND(SMALL($Q$9:$Q$508,ROUNDUP('別紙1　【集計】'!$E$5/2,0))=MAX($Q$9:$Q$508),ISNUMBER($N378),$Q378=MAX($Q$9:$Q$508)),"代表&amp;最大",IF($Q378=SMALL($Q$9:$Q$508,ROUNDUP('別紙1　【集計】'!$E$5/2,0)),"代表",IF($Q378=MAX($Q$9:$Q$508),"最大",""))))</f>
        <v/>
      </c>
      <c r="Q378" s="25" t="str">
        <f t="shared" si="72"/>
        <v/>
      </c>
      <c r="R378" s="26" t="str">
        <f t="shared" si="73"/>
        <v/>
      </c>
      <c r="S378" s="26" t="str">
        <f t="shared" si="74"/>
        <v/>
      </c>
      <c r="T378" s="26" t="str">
        <f t="shared" si="75"/>
        <v/>
      </c>
      <c r="U378" s="26" t="str">
        <f t="shared" si="76"/>
        <v/>
      </c>
      <c r="V378" s="26" t="str">
        <f t="shared" si="77"/>
        <v/>
      </c>
      <c r="W378" s="26" t="str">
        <f t="shared" si="78"/>
        <v/>
      </c>
      <c r="X378" s="26" t="str">
        <f t="shared" si="79"/>
        <v/>
      </c>
      <c r="Y378" s="26" t="str">
        <f t="shared" si="80"/>
        <v/>
      </c>
      <c r="Z378" s="26" t="str">
        <f t="shared" si="81"/>
        <v/>
      </c>
      <c r="AA378" s="26" t="str">
        <f t="shared" si="82"/>
        <v/>
      </c>
      <c r="AB378" s="26" t="str">
        <f t="shared" si="83"/>
        <v/>
      </c>
      <c r="AC378" s="5"/>
      <c r="AD378" s="5"/>
      <c r="AE378" s="14" t="str">
        <f>IF(OR('別紙1　【集計】'!$O$5="",$G378=""),"",IF($G378&lt;=基準値!M$2=TRUE,"○","×"))</f>
        <v/>
      </c>
      <c r="AF378" s="14" t="str">
        <f>IF(OR('別紙1　【集計】'!$O$5="",$H378=""),"",IF($H378&lt;=基準値!N$2=TRUE,"○","×"))</f>
        <v/>
      </c>
    </row>
    <row r="379" spans="2:32" ht="16.5" customHeight="1">
      <c r="B379" s="47">
        <v>371</v>
      </c>
      <c r="C379" s="39"/>
      <c r="D379" s="38"/>
      <c r="E379" s="38"/>
      <c r="F379" s="40"/>
      <c r="G379" s="41"/>
      <c r="H379" s="42"/>
      <c r="I379" s="43" t="str">
        <f t="shared" si="70"/>
        <v/>
      </c>
      <c r="J379" s="44"/>
      <c r="K379" s="45"/>
      <c r="L379" s="44"/>
      <c r="M379" s="45"/>
      <c r="N379" s="46" t="str">
        <f t="shared" si="71"/>
        <v/>
      </c>
      <c r="O379" s="84"/>
      <c r="P379" s="83" t="str">
        <f>IF($N379="","",IF(AND(SMALL($Q$9:$Q$508,ROUNDUP('別紙1　【集計】'!$E$5/2,0))=MAX($Q$9:$Q$508),ISNUMBER($N379),$Q379=MAX($Q$9:$Q$508)),"代表&amp;最大",IF($Q379=SMALL($Q$9:$Q$508,ROUNDUP('別紙1　【集計】'!$E$5/2,0)),"代表",IF($Q379=MAX($Q$9:$Q$508),"最大",""))))</f>
        <v/>
      </c>
      <c r="Q379" s="25" t="str">
        <f t="shared" si="72"/>
        <v/>
      </c>
      <c r="R379" s="26" t="str">
        <f t="shared" si="73"/>
        <v/>
      </c>
      <c r="S379" s="26" t="str">
        <f t="shared" si="74"/>
        <v/>
      </c>
      <c r="T379" s="26" t="str">
        <f t="shared" si="75"/>
        <v/>
      </c>
      <c r="U379" s="26" t="str">
        <f t="shared" si="76"/>
        <v/>
      </c>
      <c r="V379" s="26" t="str">
        <f t="shared" si="77"/>
        <v/>
      </c>
      <c r="W379" s="26" t="str">
        <f t="shared" si="78"/>
        <v/>
      </c>
      <c r="X379" s="26" t="str">
        <f t="shared" si="79"/>
        <v/>
      </c>
      <c r="Y379" s="26" t="str">
        <f t="shared" si="80"/>
        <v/>
      </c>
      <c r="Z379" s="26" t="str">
        <f t="shared" si="81"/>
        <v/>
      </c>
      <c r="AA379" s="26" t="str">
        <f t="shared" si="82"/>
        <v/>
      </c>
      <c r="AB379" s="26" t="str">
        <f t="shared" si="83"/>
        <v/>
      </c>
      <c r="AC379" s="5"/>
      <c r="AD379" s="5"/>
      <c r="AE379" s="14" t="str">
        <f>IF(OR('別紙1　【集計】'!$O$5="",$G379=""),"",IF($G379&lt;=基準値!M$2=TRUE,"○","×"))</f>
        <v/>
      </c>
      <c r="AF379" s="14" t="str">
        <f>IF(OR('別紙1　【集計】'!$O$5="",$H379=""),"",IF($H379&lt;=基準値!N$2=TRUE,"○","×"))</f>
        <v/>
      </c>
    </row>
    <row r="380" spans="2:32" ht="16.5" customHeight="1">
      <c r="B380" s="38">
        <v>372</v>
      </c>
      <c r="C380" s="39"/>
      <c r="D380" s="38"/>
      <c r="E380" s="38"/>
      <c r="F380" s="40"/>
      <c r="G380" s="41"/>
      <c r="H380" s="42"/>
      <c r="I380" s="43" t="str">
        <f t="shared" si="70"/>
        <v/>
      </c>
      <c r="J380" s="44"/>
      <c r="K380" s="45"/>
      <c r="L380" s="44"/>
      <c r="M380" s="45"/>
      <c r="N380" s="46" t="str">
        <f t="shared" si="71"/>
        <v/>
      </c>
      <c r="O380" s="84"/>
      <c r="P380" s="83" t="str">
        <f>IF($N380="","",IF(AND(SMALL($Q$9:$Q$508,ROUNDUP('別紙1　【集計】'!$E$5/2,0))=MAX($Q$9:$Q$508),ISNUMBER($N380),$Q380=MAX($Q$9:$Q$508)),"代表&amp;最大",IF($Q380=SMALL($Q$9:$Q$508,ROUNDUP('別紙1　【集計】'!$E$5/2,0)),"代表",IF($Q380=MAX($Q$9:$Q$508),"最大",""))))</f>
        <v/>
      </c>
      <c r="Q380" s="25" t="str">
        <f t="shared" si="72"/>
        <v/>
      </c>
      <c r="R380" s="26" t="str">
        <f t="shared" si="73"/>
        <v/>
      </c>
      <c r="S380" s="26" t="str">
        <f t="shared" si="74"/>
        <v/>
      </c>
      <c r="T380" s="26" t="str">
        <f t="shared" si="75"/>
        <v/>
      </c>
      <c r="U380" s="26" t="str">
        <f t="shared" si="76"/>
        <v/>
      </c>
      <c r="V380" s="26" t="str">
        <f t="shared" si="77"/>
        <v/>
      </c>
      <c r="W380" s="26" t="str">
        <f t="shared" si="78"/>
        <v/>
      </c>
      <c r="X380" s="26" t="str">
        <f t="shared" si="79"/>
        <v/>
      </c>
      <c r="Y380" s="26" t="str">
        <f t="shared" si="80"/>
        <v/>
      </c>
      <c r="Z380" s="26" t="str">
        <f t="shared" si="81"/>
        <v/>
      </c>
      <c r="AA380" s="26" t="str">
        <f t="shared" si="82"/>
        <v/>
      </c>
      <c r="AB380" s="26" t="str">
        <f t="shared" si="83"/>
        <v/>
      </c>
      <c r="AC380" s="5"/>
      <c r="AD380" s="5"/>
      <c r="AE380" s="14" t="str">
        <f>IF(OR('別紙1　【集計】'!$O$5="",$G380=""),"",IF($G380&lt;=基準値!M$2=TRUE,"○","×"))</f>
        <v/>
      </c>
      <c r="AF380" s="14" t="str">
        <f>IF(OR('別紙1　【集計】'!$O$5="",$H380=""),"",IF($H380&lt;=基準値!N$2=TRUE,"○","×"))</f>
        <v/>
      </c>
    </row>
    <row r="381" spans="2:32" ht="16.5" customHeight="1">
      <c r="B381" s="47">
        <v>373</v>
      </c>
      <c r="C381" s="39"/>
      <c r="D381" s="38"/>
      <c r="E381" s="38"/>
      <c r="F381" s="40"/>
      <c r="G381" s="41"/>
      <c r="H381" s="42"/>
      <c r="I381" s="43" t="str">
        <f t="shared" si="70"/>
        <v/>
      </c>
      <c r="J381" s="44"/>
      <c r="K381" s="45"/>
      <c r="L381" s="44"/>
      <c r="M381" s="45"/>
      <c r="N381" s="46" t="str">
        <f t="shared" si="71"/>
        <v/>
      </c>
      <c r="O381" s="84"/>
      <c r="P381" s="83" t="str">
        <f>IF($N381="","",IF(AND(SMALL($Q$9:$Q$508,ROUNDUP('別紙1　【集計】'!$E$5/2,0))=MAX($Q$9:$Q$508),ISNUMBER($N381),$Q381=MAX($Q$9:$Q$508)),"代表&amp;最大",IF($Q381=SMALL($Q$9:$Q$508,ROUNDUP('別紙1　【集計】'!$E$5/2,0)),"代表",IF($Q381=MAX($Q$9:$Q$508),"最大",""))))</f>
        <v/>
      </c>
      <c r="Q381" s="25" t="str">
        <f t="shared" si="72"/>
        <v/>
      </c>
      <c r="R381" s="26" t="str">
        <f t="shared" si="73"/>
        <v/>
      </c>
      <c r="S381" s="26" t="str">
        <f t="shared" si="74"/>
        <v/>
      </c>
      <c r="T381" s="26" t="str">
        <f t="shared" si="75"/>
        <v/>
      </c>
      <c r="U381" s="26" t="str">
        <f t="shared" si="76"/>
        <v/>
      </c>
      <c r="V381" s="26" t="str">
        <f t="shared" si="77"/>
        <v/>
      </c>
      <c r="W381" s="26" t="str">
        <f t="shared" si="78"/>
        <v/>
      </c>
      <c r="X381" s="26" t="str">
        <f t="shared" si="79"/>
        <v/>
      </c>
      <c r="Y381" s="26" t="str">
        <f t="shared" si="80"/>
        <v/>
      </c>
      <c r="Z381" s="26" t="str">
        <f t="shared" si="81"/>
        <v/>
      </c>
      <c r="AA381" s="26" t="str">
        <f t="shared" si="82"/>
        <v/>
      </c>
      <c r="AB381" s="26" t="str">
        <f t="shared" si="83"/>
        <v/>
      </c>
      <c r="AC381" s="5"/>
      <c r="AD381" s="5"/>
      <c r="AE381" s="14" t="str">
        <f>IF(OR('別紙1　【集計】'!$O$5="",$G381=""),"",IF($G381&lt;=基準値!M$2=TRUE,"○","×"))</f>
        <v/>
      </c>
      <c r="AF381" s="14" t="str">
        <f>IF(OR('別紙1　【集計】'!$O$5="",$H381=""),"",IF($H381&lt;=基準値!N$2=TRUE,"○","×"))</f>
        <v/>
      </c>
    </row>
    <row r="382" spans="2:32" ht="16.5" customHeight="1">
      <c r="B382" s="38">
        <v>374</v>
      </c>
      <c r="C382" s="39"/>
      <c r="D382" s="38"/>
      <c r="E382" s="38"/>
      <c r="F382" s="40"/>
      <c r="G382" s="41"/>
      <c r="H382" s="42"/>
      <c r="I382" s="43" t="str">
        <f t="shared" si="70"/>
        <v/>
      </c>
      <c r="J382" s="44"/>
      <c r="K382" s="45"/>
      <c r="L382" s="44"/>
      <c r="M382" s="45"/>
      <c r="N382" s="46" t="str">
        <f t="shared" si="71"/>
        <v/>
      </c>
      <c r="O382" s="84"/>
      <c r="P382" s="83" t="str">
        <f>IF($N382="","",IF(AND(SMALL($Q$9:$Q$508,ROUNDUP('別紙1　【集計】'!$E$5/2,0))=MAX($Q$9:$Q$508),ISNUMBER($N382),$Q382=MAX($Q$9:$Q$508)),"代表&amp;最大",IF($Q382=SMALL($Q$9:$Q$508,ROUNDUP('別紙1　【集計】'!$E$5/2,0)),"代表",IF($Q382=MAX($Q$9:$Q$508),"最大",""))))</f>
        <v/>
      </c>
      <c r="Q382" s="25" t="str">
        <f t="shared" si="72"/>
        <v/>
      </c>
      <c r="R382" s="26" t="str">
        <f t="shared" si="73"/>
        <v/>
      </c>
      <c r="S382" s="26" t="str">
        <f t="shared" si="74"/>
        <v/>
      </c>
      <c r="T382" s="26" t="str">
        <f t="shared" si="75"/>
        <v/>
      </c>
      <c r="U382" s="26" t="str">
        <f t="shared" si="76"/>
        <v/>
      </c>
      <c r="V382" s="26" t="str">
        <f t="shared" si="77"/>
        <v/>
      </c>
      <c r="W382" s="26" t="str">
        <f t="shared" si="78"/>
        <v/>
      </c>
      <c r="X382" s="26" t="str">
        <f t="shared" si="79"/>
        <v/>
      </c>
      <c r="Y382" s="26" t="str">
        <f t="shared" si="80"/>
        <v/>
      </c>
      <c r="Z382" s="26" t="str">
        <f t="shared" si="81"/>
        <v/>
      </c>
      <c r="AA382" s="26" t="str">
        <f t="shared" si="82"/>
        <v/>
      </c>
      <c r="AB382" s="26" t="str">
        <f t="shared" si="83"/>
        <v/>
      </c>
      <c r="AC382" s="5"/>
      <c r="AD382" s="5"/>
      <c r="AE382" s="14" t="str">
        <f>IF(OR('別紙1　【集計】'!$O$5="",$G382=""),"",IF($G382&lt;=基準値!M$2=TRUE,"○","×"))</f>
        <v/>
      </c>
      <c r="AF382" s="14" t="str">
        <f>IF(OR('別紙1　【集計】'!$O$5="",$H382=""),"",IF($H382&lt;=基準値!N$2=TRUE,"○","×"))</f>
        <v/>
      </c>
    </row>
    <row r="383" spans="2:32" ht="16.5" customHeight="1">
      <c r="B383" s="47">
        <v>375</v>
      </c>
      <c r="C383" s="39"/>
      <c r="D383" s="38"/>
      <c r="E383" s="38"/>
      <c r="F383" s="40"/>
      <c r="G383" s="41"/>
      <c r="H383" s="42"/>
      <c r="I383" s="43" t="str">
        <f t="shared" si="70"/>
        <v/>
      </c>
      <c r="J383" s="44"/>
      <c r="K383" s="45"/>
      <c r="L383" s="44"/>
      <c r="M383" s="45"/>
      <c r="N383" s="46" t="str">
        <f t="shared" si="71"/>
        <v/>
      </c>
      <c r="O383" s="84"/>
      <c r="P383" s="83" t="str">
        <f>IF($N383="","",IF(AND(SMALL($Q$9:$Q$508,ROUNDUP('別紙1　【集計】'!$E$5/2,0))=MAX($Q$9:$Q$508),ISNUMBER($N383),$Q383=MAX($Q$9:$Q$508)),"代表&amp;最大",IF($Q383=SMALL($Q$9:$Q$508,ROUNDUP('別紙1　【集計】'!$E$5/2,0)),"代表",IF($Q383=MAX($Q$9:$Q$508),"最大",""))))</f>
        <v/>
      </c>
      <c r="Q383" s="25" t="str">
        <f t="shared" si="72"/>
        <v/>
      </c>
      <c r="R383" s="26" t="str">
        <f t="shared" si="73"/>
        <v/>
      </c>
      <c r="S383" s="26" t="str">
        <f t="shared" si="74"/>
        <v/>
      </c>
      <c r="T383" s="26" t="str">
        <f t="shared" si="75"/>
        <v/>
      </c>
      <c r="U383" s="26" t="str">
        <f t="shared" si="76"/>
        <v/>
      </c>
      <c r="V383" s="26" t="str">
        <f t="shared" si="77"/>
        <v/>
      </c>
      <c r="W383" s="26" t="str">
        <f t="shared" si="78"/>
        <v/>
      </c>
      <c r="X383" s="26" t="str">
        <f t="shared" si="79"/>
        <v/>
      </c>
      <c r="Y383" s="26" t="str">
        <f t="shared" si="80"/>
        <v/>
      </c>
      <c r="Z383" s="26" t="str">
        <f t="shared" si="81"/>
        <v/>
      </c>
      <c r="AA383" s="26" t="str">
        <f t="shared" si="82"/>
        <v/>
      </c>
      <c r="AB383" s="26" t="str">
        <f t="shared" si="83"/>
        <v/>
      </c>
      <c r="AC383" s="5"/>
      <c r="AD383" s="5"/>
      <c r="AE383" s="14" t="str">
        <f>IF(OR('別紙1　【集計】'!$O$5="",$G383=""),"",IF($G383&lt;=基準値!M$2=TRUE,"○","×"))</f>
        <v/>
      </c>
      <c r="AF383" s="14" t="str">
        <f>IF(OR('別紙1　【集計】'!$O$5="",$H383=""),"",IF($H383&lt;=基準値!N$2=TRUE,"○","×"))</f>
        <v/>
      </c>
    </row>
    <row r="384" spans="2:32" ht="16.5" customHeight="1">
      <c r="B384" s="38">
        <v>376</v>
      </c>
      <c r="C384" s="39"/>
      <c r="D384" s="38"/>
      <c r="E384" s="38"/>
      <c r="F384" s="40"/>
      <c r="G384" s="41"/>
      <c r="H384" s="42"/>
      <c r="I384" s="43" t="str">
        <f t="shared" si="70"/>
        <v/>
      </c>
      <c r="J384" s="44"/>
      <c r="K384" s="45"/>
      <c r="L384" s="44"/>
      <c r="M384" s="45"/>
      <c r="N384" s="46" t="str">
        <f t="shared" si="71"/>
        <v/>
      </c>
      <c r="O384" s="84"/>
      <c r="P384" s="83" t="str">
        <f>IF($N384="","",IF(AND(SMALL($Q$9:$Q$508,ROUNDUP('別紙1　【集計】'!$E$5/2,0))=MAX($Q$9:$Q$508),ISNUMBER($N384),$Q384=MAX($Q$9:$Q$508)),"代表&amp;最大",IF($Q384=SMALL($Q$9:$Q$508,ROUNDUP('別紙1　【集計】'!$E$5/2,0)),"代表",IF($Q384=MAX($Q$9:$Q$508),"最大",""))))</f>
        <v/>
      </c>
      <c r="Q384" s="25" t="str">
        <f t="shared" si="72"/>
        <v/>
      </c>
      <c r="R384" s="26" t="str">
        <f t="shared" si="73"/>
        <v/>
      </c>
      <c r="S384" s="26" t="str">
        <f t="shared" si="74"/>
        <v/>
      </c>
      <c r="T384" s="26" t="str">
        <f t="shared" si="75"/>
        <v/>
      </c>
      <c r="U384" s="26" t="str">
        <f t="shared" si="76"/>
        <v/>
      </c>
      <c r="V384" s="26" t="str">
        <f t="shared" si="77"/>
        <v/>
      </c>
      <c r="W384" s="26" t="str">
        <f t="shared" si="78"/>
        <v/>
      </c>
      <c r="X384" s="26" t="str">
        <f t="shared" si="79"/>
        <v/>
      </c>
      <c r="Y384" s="26" t="str">
        <f t="shared" si="80"/>
        <v/>
      </c>
      <c r="Z384" s="26" t="str">
        <f t="shared" si="81"/>
        <v/>
      </c>
      <c r="AA384" s="26" t="str">
        <f t="shared" si="82"/>
        <v/>
      </c>
      <c r="AB384" s="26" t="str">
        <f t="shared" si="83"/>
        <v/>
      </c>
      <c r="AC384" s="5"/>
      <c r="AD384" s="5"/>
      <c r="AE384" s="14" t="str">
        <f>IF(OR('別紙1　【集計】'!$O$5="",$G384=""),"",IF($G384&lt;=基準値!M$2=TRUE,"○","×"))</f>
        <v/>
      </c>
      <c r="AF384" s="14" t="str">
        <f>IF(OR('別紙1　【集計】'!$O$5="",$H384=""),"",IF($H384&lt;=基準値!N$2=TRUE,"○","×"))</f>
        <v/>
      </c>
    </row>
    <row r="385" spans="2:32" ht="16.5" customHeight="1">
      <c r="B385" s="47">
        <v>377</v>
      </c>
      <c r="C385" s="39"/>
      <c r="D385" s="38"/>
      <c r="E385" s="38"/>
      <c r="F385" s="40"/>
      <c r="G385" s="41"/>
      <c r="H385" s="42"/>
      <c r="I385" s="43" t="str">
        <f t="shared" si="70"/>
        <v/>
      </c>
      <c r="J385" s="44"/>
      <c r="K385" s="45"/>
      <c r="L385" s="44"/>
      <c r="M385" s="45"/>
      <c r="N385" s="46" t="str">
        <f t="shared" si="71"/>
        <v/>
      </c>
      <c r="O385" s="84"/>
      <c r="P385" s="83" t="str">
        <f>IF($N385="","",IF(AND(SMALL($Q$9:$Q$508,ROUNDUP('別紙1　【集計】'!$E$5/2,0))=MAX($Q$9:$Q$508),ISNUMBER($N385),$Q385=MAX($Q$9:$Q$508)),"代表&amp;最大",IF($Q385=SMALL($Q$9:$Q$508,ROUNDUP('別紙1　【集計】'!$E$5/2,0)),"代表",IF($Q385=MAX($Q$9:$Q$508),"最大",""))))</f>
        <v/>
      </c>
      <c r="Q385" s="25" t="str">
        <f t="shared" si="72"/>
        <v/>
      </c>
      <c r="R385" s="26" t="str">
        <f t="shared" si="73"/>
        <v/>
      </c>
      <c r="S385" s="26" t="str">
        <f t="shared" si="74"/>
        <v/>
      </c>
      <c r="T385" s="26" t="str">
        <f t="shared" si="75"/>
        <v/>
      </c>
      <c r="U385" s="26" t="str">
        <f t="shared" si="76"/>
        <v/>
      </c>
      <c r="V385" s="26" t="str">
        <f t="shared" si="77"/>
        <v/>
      </c>
      <c r="W385" s="26" t="str">
        <f t="shared" si="78"/>
        <v/>
      </c>
      <c r="X385" s="26" t="str">
        <f t="shared" si="79"/>
        <v/>
      </c>
      <c r="Y385" s="26" t="str">
        <f t="shared" si="80"/>
        <v/>
      </c>
      <c r="Z385" s="26" t="str">
        <f t="shared" si="81"/>
        <v/>
      </c>
      <c r="AA385" s="26" t="str">
        <f t="shared" si="82"/>
        <v/>
      </c>
      <c r="AB385" s="26" t="str">
        <f t="shared" si="83"/>
        <v/>
      </c>
      <c r="AC385" s="5"/>
      <c r="AD385" s="5"/>
      <c r="AE385" s="14" t="str">
        <f>IF(OR('別紙1　【集計】'!$O$5="",$G385=""),"",IF($G385&lt;=基準値!M$2=TRUE,"○","×"))</f>
        <v/>
      </c>
      <c r="AF385" s="14" t="str">
        <f>IF(OR('別紙1　【集計】'!$O$5="",$H385=""),"",IF($H385&lt;=基準値!N$2=TRUE,"○","×"))</f>
        <v/>
      </c>
    </row>
    <row r="386" spans="2:32" ht="16.5" customHeight="1">
      <c r="B386" s="38">
        <v>378</v>
      </c>
      <c r="C386" s="39"/>
      <c r="D386" s="38"/>
      <c r="E386" s="38"/>
      <c r="F386" s="40"/>
      <c r="G386" s="41"/>
      <c r="H386" s="42"/>
      <c r="I386" s="43" t="str">
        <f t="shared" si="70"/>
        <v/>
      </c>
      <c r="J386" s="44"/>
      <c r="K386" s="45"/>
      <c r="L386" s="44"/>
      <c r="M386" s="45"/>
      <c r="N386" s="46" t="str">
        <f t="shared" si="71"/>
        <v/>
      </c>
      <c r="O386" s="84"/>
      <c r="P386" s="83" t="str">
        <f>IF($N386="","",IF(AND(SMALL($Q$9:$Q$508,ROUNDUP('別紙1　【集計】'!$E$5/2,0))=MAX($Q$9:$Q$508),ISNUMBER($N386),$Q386=MAX($Q$9:$Q$508)),"代表&amp;最大",IF($Q386=SMALL($Q$9:$Q$508,ROUNDUP('別紙1　【集計】'!$E$5/2,0)),"代表",IF($Q386=MAX($Q$9:$Q$508),"最大",""))))</f>
        <v/>
      </c>
      <c r="Q386" s="25" t="str">
        <f t="shared" si="72"/>
        <v/>
      </c>
      <c r="R386" s="26" t="str">
        <f t="shared" si="73"/>
        <v/>
      </c>
      <c r="S386" s="26" t="str">
        <f t="shared" si="74"/>
        <v/>
      </c>
      <c r="T386" s="26" t="str">
        <f t="shared" si="75"/>
        <v/>
      </c>
      <c r="U386" s="26" t="str">
        <f t="shared" si="76"/>
        <v/>
      </c>
      <c r="V386" s="26" t="str">
        <f t="shared" si="77"/>
        <v/>
      </c>
      <c r="W386" s="26" t="str">
        <f t="shared" si="78"/>
        <v/>
      </c>
      <c r="X386" s="26" t="str">
        <f t="shared" si="79"/>
        <v/>
      </c>
      <c r="Y386" s="26" t="str">
        <f t="shared" si="80"/>
        <v/>
      </c>
      <c r="Z386" s="26" t="str">
        <f t="shared" si="81"/>
        <v/>
      </c>
      <c r="AA386" s="26" t="str">
        <f t="shared" si="82"/>
        <v/>
      </c>
      <c r="AB386" s="26" t="str">
        <f t="shared" si="83"/>
        <v/>
      </c>
      <c r="AC386" s="5"/>
      <c r="AD386" s="5"/>
      <c r="AE386" s="14" t="str">
        <f>IF(OR('別紙1　【集計】'!$O$5="",$G386=""),"",IF($G386&lt;=基準値!M$2=TRUE,"○","×"))</f>
        <v/>
      </c>
      <c r="AF386" s="14" t="str">
        <f>IF(OR('別紙1　【集計】'!$O$5="",$H386=""),"",IF($H386&lt;=基準値!N$2=TRUE,"○","×"))</f>
        <v/>
      </c>
    </row>
    <row r="387" spans="2:32" ht="16.5" customHeight="1">
      <c r="B387" s="47">
        <v>379</v>
      </c>
      <c r="C387" s="39"/>
      <c r="D387" s="38"/>
      <c r="E387" s="38"/>
      <c r="F387" s="40"/>
      <c r="G387" s="41"/>
      <c r="H387" s="42"/>
      <c r="I387" s="43" t="str">
        <f t="shared" si="70"/>
        <v/>
      </c>
      <c r="J387" s="44"/>
      <c r="K387" s="45"/>
      <c r="L387" s="44"/>
      <c r="M387" s="45"/>
      <c r="N387" s="46" t="str">
        <f t="shared" si="71"/>
        <v/>
      </c>
      <c r="O387" s="84"/>
      <c r="P387" s="83" t="str">
        <f>IF($N387="","",IF(AND(SMALL($Q$9:$Q$508,ROUNDUP('別紙1　【集計】'!$E$5/2,0))=MAX($Q$9:$Q$508),ISNUMBER($N387),$Q387=MAX($Q$9:$Q$508)),"代表&amp;最大",IF($Q387=SMALL($Q$9:$Q$508,ROUNDUP('別紙1　【集計】'!$E$5/2,0)),"代表",IF($Q387=MAX($Q$9:$Q$508),"最大",""))))</f>
        <v/>
      </c>
      <c r="Q387" s="25" t="str">
        <f t="shared" si="72"/>
        <v/>
      </c>
      <c r="R387" s="26" t="str">
        <f t="shared" si="73"/>
        <v/>
      </c>
      <c r="S387" s="26" t="str">
        <f t="shared" si="74"/>
        <v/>
      </c>
      <c r="T387" s="26" t="str">
        <f t="shared" si="75"/>
        <v/>
      </c>
      <c r="U387" s="26" t="str">
        <f t="shared" si="76"/>
        <v/>
      </c>
      <c r="V387" s="26" t="str">
        <f t="shared" si="77"/>
        <v/>
      </c>
      <c r="W387" s="26" t="str">
        <f t="shared" si="78"/>
        <v/>
      </c>
      <c r="X387" s="26" t="str">
        <f t="shared" si="79"/>
        <v/>
      </c>
      <c r="Y387" s="26" t="str">
        <f t="shared" si="80"/>
        <v/>
      </c>
      <c r="Z387" s="26" t="str">
        <f t="shared" si="81"/>
        <v/>
      </c>
      <c r="AA387" s="26" t="str">
        <f t="shared" si="82"/>
        <v/>
      </c>
      <c r="AB387" s="26" t="str">
        <f t="shared" si="83"/>
        <v/>
      </c>
      <c r="AC387" s="5"/>
      <c r="AD387" s="5"/>
      <c r="AE387" s="14" t="str">
        <f>IF(OR('別紙1　【集計】'!$O$5="",$G387=""),"",IF($G387&lt;=基準値!M$2=TRUE,"○","×"))</f>
        <v/>
      </c>
      <c r="AF387" s="14" t="str">
        <f>IF(OR('別紙1　【集計】'!$O$5="",$H387=""),"",IF($H387&lt;=基準値!N$2=TRUE,"○","×"))</f>
        <v/>
      </c>
    </row>
    <row r="388" spans="2:32" ht="16.5" customHeight="1">
      <c r="B388" s="38">
        <v>380</v>
      </c>
      <c r="C388" s="39"/>
      <c r="D388" s="38"/>
      <c r="E388" s="38"/>
      <c r="F388" s="40"/>
      <c r="G388" s="41"/>
      <c r="H388" s="42"/>
      <c r="I388" s="43" t="str">
        <f t="shared" si="70"/>
        <v/>
      </c>
      <c r="J388" s="44"/>
      <c r="K388" s="45"/>
      <c r="L388" s="44"/>
      <c r="M388" s="45"/>
      <c r="N388" s="46" t="str">
        <f t="shared" si="71"/>
        <v/>
      </c>
      <c r="O388" s="84"/>
      <c r="P388" s="83" t="str">
        <f>IF($N388="","",IF(AND(SMALL($Q$9:$Q$508,ROUNDUP('別紙1　【集計】'!$E$5/2,0))=MAX($Q$9:$Q$508),ISNUMBER($N388),$Q388=MAX($Q$9:$Q$508)),"代表&amp;最大",IF($Q388=SMALL($Q$9:$Q$508,ROUNDUP('別紙1　【集計】'!$E$5/2,0)),"代表",IF($Q388=MAX($Q$9:$Q$508),"最大",""))))</f>
        <v/>
      </c>
      <c r="Q388" s="25" t="str">
        <f t="shared" si="72"/>
        <v/>
      </c>
      <c r="R388" s="26" t="str">
        <f t="shared" si="73"/>
        <v/>
      </c>
      <c r="S388" s="26" t="str">
        <f t="shared" si="74"/>
        <v/>
      </c>
      <c r="T388" s="26" t="str">
        <f t="shared" si="75"/>
        <v/>
      </c>
      <c r="U388" s="26" t="str">
        <f t="shared" si="76"/>
        <v/>
      </c>
      <c r="V388" s="26" t="str">
        <f t="shared" si="77"/>
        <v/>
      </c>
      <c r="W388" s="26" t="str">
        <f t="shared" si="78"/>
        <v/>
      </c>
      <c r="X388" s="26" t="str">
        <f t="shared" si="79"/>
        <v/>
      </c>
      <c r="Y388" s="26" t="str">
        <f t="shared" si="80"/>
        <v/>
      </c>
      <c r="Z388" s="26" t="str">
        <f t="shared" si="81"/>
        <v/>
      </c>
      <c r="AA388" s="26" t="str">
        <f t="shared" si="82"/>
        <v/>
      </c>
      <c r="AB388" s="26" t="str">
        <f t="shared" si="83"/>
        <v/>
      </c>
      <c r="AC388" s="5"/>
      <c r="AD388" s="5"/>
      <c r="AE388" s="14" t="str">
        <f>IF(OR('別紙1　【集計】'!$O$5="",$G388=""),"",IF($G388&lt;=基準値!M$2=TRUE,"○","×"))</f>
        <v/>
      </c>
      <c r="AF388" s="14" t="str">
        <f>IF(OR('別紙1　【集計】'!$O$5="",$H388=""),"",IF($H388&lt;=基準値!N$2=TRUE,"○","×"))</f>
        <v/>
      </c>
    </row>
    <row r="389" spans="2:32" ht="16.5" customHeight="1">
      <c r="B389" s="47">
        <v>381</v>
      </c>
      <c r="C389" s="39"/>
      <c r="D389" s="38"/>
      <c r="E389" s="38"/>
      <c r="F389" s="40"/>
      <c r="G389" s="41"/>
      <c r="H389" s="42"/>
      <c r="I389" s="43" t="str">
        <f t="shared" si="70"/>
        <v/>
      </c>
      <c r="J389" s="44"/>
      <c r="K389" s="45"/>
      <c r="L389" s="44"/>
      <c r="M389" s="45"/>
      <c r="N389" s="46" t="str">
        <f t="shared" si="71"/>
        <v/>
      </c>
      <c r="O389" s="84"/>
      <c r="P389" s="83" t="str">
        <f>IF($N389="","",IF(AND(SMALL($Q$9:$Q$508,ROUNDUP('別紙1　【集計】'!$E$5/2,0))=MAX($Q$9:$Q$508),ISNUMBER($N389),$Q389=MAX($Q$9:$Q$508)),"代表&amp;最大",IF($Q389=SMALL($Q$9:$Q$508,ROUNDUP('別紙1　【集計】'!$E$5/2,0)),"代表",IF($Q389=MAX($Q$9:$Q$508),"最大",""))))</f>
        <v/>
      </c>
      <c r="Q389" s="25" t="str">
        <f t="shared" si="72"/>
        <v/>
      </c>
      <c r="R389" s="26" t="str">
        <f t="shared" si="73"/>
        <v/>
      </c>
      <c r="S389" s="26" t="str">
        <f t="shared" si="74"/>
        <v/>
      </c>
      <c r="T389" s="26" t="str">
        <f t="shared" si="75"/>
        <v/>
      </c>
      <c r="U389" s="26" t="str">
        <f t="shared" si="76"/>
        <v/>
      </c>
      <c r="V389" s="26" t="str">
        <f t="shared" si="77"/>
        <v/>
      </c>
      <c r="W389" s="26" t="str">
        <f t="shared" si="78"/>
        <v/>
      </c>
      <c r="X389" s="26" t="str">
        <f t="shared" si="79"/>
        <v/>
      </c>
      <c r="Y389" s="26" t="str">
        <f t="shared" si="80"/>
        <v/>
      </c>
      <c r="Z389" s="26" t="str">
        <f t="shared" si="81"/>
        <v/>
      </c>
      <c r="AA389" s="26" t="str">
        <f t="shared" si="82"/>
        <v/>
      </c>
      <c r="AB389" s="26" t="str">
        <f t="shared" si="83"/>
        <v/>
      </c>
      <c r="AC389" s="5"/>
      <c r="AD389" s="5"/>
      <c r="AE389" s="14" t="str">
        <f>IF(OR('別紙1　【集計】'!$O$5="",$G389=""),"",IF($G389&lt;=基準値!M$2=TRUE,"○","×"))</f>
        <v/>
      </c>
      <c r="AF389" s="14" t="str">
        <f>IF(OR('別紙1　【集計】'!$O$5="",$H389=""),"",IF($H389&lt;=基準値!N$2=TRUE,"○","×"))</f>
        <v/>
      </c>
    </row>
    <row r="390" spans="2:32" ht="16.5" customHeight="1">
      <c r="B390" s="38">
        <v>382</v>
      </c>
      <c r="C390" s="39"/>
      <c r="D390" s="38"/>
      <c r="E390" s="38"/>
      <c r="F390" s="40"/>
      <c r="G390" s="41"/>
      <c r="H390" s="42"/>
      <c r="I390" s="43" t="str">
        <f t="shared" si="70"/>
        <v/>
      </c>
      <c r="J390" s="44"/>
      <c r="K390" s="45"/>
      <c r="L390" s="44"/>
      <c r="M390" s="45"/>
      <c r="N390" s="46" t="str">
        <f t="shared" si="71"/>
        <v/>
      </c>
      <c r="O390" s="84"/>
      <c r="P390" s="83" t="str">
        <f>IF($N390="","",IF(AND(SMALL($Q$9:$Q$508,ROUNDUP('別紙1　【集計】'!$E$5/2,0))=MAX($Q$9:$Q$508),ISNUMBER($N390),$Q390=MAX($Q$9:$Q$508)),"代表&amp;最大",IF($Q390=SMALL($Q$9:$Q$508,ROUNDUP('別紙1　【集計】'!$E$5/2,0)),"代表",IF($Q390=MAX($Q$9:$Q$508),"最大",""))))</f>
        <v/>
      </c>
      <c r="Q390" s="25" t="str">
        <f t="shared" si="72"/>
        <v/>
      </c>
      <c r="R390" s="26" t="str">
        <f t="shared" si="73"/>
        <v/>
      </c>
      <c r="S390" s="26" t="str">
        <f t="shared" si="74"/>
        <v/>
      </c>
      <c r="T390" s="26" t="str">
        <f t="shared" si="75"/>
        <v/>
      </c>
      <c r="U390" s="26" t="str">
        <f t="shared" si="76"/>
        <v/>
      </c>
      <c r="V390" s="26" t="str">
        <f t="shared" si="77"/>
        <v/>
      </c>
      <c r="W390" s="26" t="str">
        <f t="shared" si="78"/>
        <v/>
      </c>
      <c r="X390" s="26" t="str">
        <f t="shared" si="79"/>
        <v/>
      </c>
      <c r="Y390" s="26" t="str">
        <f t="shared" si="80"/>
        <v/>
      </c>
      <c r="Z390" s="26" t="str">
        <f t="shared" si="81"/>
        <v/>
      </c>
      <c r="AA390" s="26" t="str">
        <f t="shared" si="82"/>
        <v/>
      </c>
      <c r="AB390" s="26" t="str">
        <f t="shared" si="83"/>
        <v/>
      </c>
      <c r="AC390" s="5"/>
      <c r="AD390" s="5"/>
      <c r="AE390" s="14" t="str">
        <f>IF(OR('別紙1　【集計】'!$O$5="",$G390=""),"",IF($G390&lt;=基準値!M$2=TRUE,"○","×"))</f>
        <v/>
      </c>
      <c r="AF390" s="14" t="str">
        <f>IF(OR('別紙1　【集計】'!$O$5="",$H390=""),"",IF($H390&lt;=基準値!N$2=TRUE,"○","×"))</f>
        <v/>
      </c>
    </row>
    <row r="391" spans="2:32" ht="16.5" customHeight="1">
      <c r="B391" s="47">
        <v>383</v>
      </c>
      <c r="C391" s="39"/>
      <c r="D391" s="38"/>
      <c r="E391" s="38"/>
      <c r="F391" s="40"/>
      <c r="G391" s="41"/>
      <c r="H391" s="42"/>
      <c r="I391" s="43" t="str">
        <f t="shared" si="70"/>
        <v/>
      </c>
      <c r="J391" s="44"/>
      <c r="K391" s="45"/>
      <c r="L391" s="44"/>
      <c r="M391" s="45"/>
      <c r="N391" s="46" t="str">
        <f t="shared" si="71"/>
        <v/>
      </c>
      <c r="O391" s="84"/>
      <c r="P391" s="83" t="str">
        <f>IF($N391="","",IF(AND(SMALL($Q$9:$Q$508,ROUNDUP('別紙1　【集計】'!$E$5/2,0))=MAX($Q$9:$Q$508),ISNUMBER($N391),$Q391=MAX($Q$9:$Q$508)),"代表&amp;最大",IF($Q391=SMALL($Q$9:$Q$508,ROUNDUP('別紙1　【集計】'!$E$5/2,0)),"代表",IF($Q391=MAX($Q$9:$Q$508),"最大",""))))</f>
        <v/>
      </c>
      <c r="Q391" s="25" t="str">
        <f t="shared" si="72"/>
        <v/>
      </c>
      <c r="R391" s="26" t="str">
        <f t="shared" si="73"/>
        <v/>
      </c>
      <c r="S391" s="26" t="str">
        <f t="shared" si="74"/>
        <v/>
      </c>
      <c r="T391" s="26" t="str">
        <f t="shared" si="75"/>
        <v/>
      </c>
      <c r="U391" s="26" t="str">
        <f t="shared" si="76"/>
        <v/>
      </c>
      <c r="V391" s="26" t="str">
        <f t="shared" si="77"/>
        <v/>
      </c>
      <c r="W391" s="26" t="str">
        <f t="shared" si="78"/>
        <v/>
      </c>
      <c r="X391" s="26" t="str">
        <f t="shared" si="79"/>
        <v/>
      </c>
      <c r="Y391" s="26" t="str">
        <f t="shared" si="80"/>
        <v/>
      </c>
      <c r="Z391" s="26" t="str">
        <f t="shared" si="81"/>
        <v/>
      </c>
      <c r="AA391" s="26" t="str">
        <f t="shared" si="82"/>
        <v/>
      </c>
      <c r="AB391" s="26" t="str">
        <f t="shared" si="83"/>
        <v/>
      </c>
      <c r="AC391" s="5"/>
      <c r="AD391" s="5"/>
      <c r="AE391" s="14" t="str">
        <f>IF(OR('別紙1　【集計】'!$O$5="",$G391=""),"",IF($G391&lt;=基準値!M$2=TRUE,"○","×"))</f>
        <v/>
      </c>
      <c r="AF391" s="14" t="str">
        <f>IF(OR('別紙1　【集計】'!$O$5="",$H391=""),"",IF($H391&lt;=基準値!N$2=TRUE,"○","×"))</f>
        <v/>
      </c>
    </row>
    <row r="392" spans="2:32" ht="16.5" customHeight="1">
      <c r="B392" s="38">
        <v>384</v>
      </c>
      <c r="C392" s="39"/>
      <c r="D392" s="38"/>
      <c r="E392" s="38"/>
      <c r="F392" s="40"/>
      <c r="G392" s="41"/>
      <c r="H392" s="42"/>
      <c r="I392" s="43" t="str">
        <f t="shared" si="70"/>
        <v/>
      </c>
      <c r="J392" s="44"/>
      <c r="K392" s="45"/>
      <c r="L392" s="44"/>
      <c r="M392" s="45"/>
      <c r="N392" s="46" t="str">
        <f t="shared" si="71"/>
        <v/>
      </c>
      <c r="O392" s="84"/>
      <c r="P392" s="83" t="str">
        <f>IF($N392="","",IF(AND(SMALL($Q$9:$Q$508,ROUNDUP('別紙1　【集計】'!$E$5/2,0))=MAX($Q$9:$Q$508),ISNUMBER($N392),$Q392=MAX($Q$9:$Q$508)),"代表&amp;最大",IF($Q392=SMALL($Q$9:$Q$508,ROUNDUP('別紙1　【集計】'!$E$5/2,0)),"代表",IF($Q392=MAX($Q$9:$Q$508),"最大",""))))</f>
        <v/>
      </c>
      <c r="Q392" s="25" t="str">
        <f t="shared" si="72"/>
        <v/>
      </c>
      <c r="R392" s="26" t="str">
        <f t="shared" si="73"/>
        <v/>
      </c>
      <c r="S392" s="26" t="str">
        <f t="shared" si="74"/>
        <v/>
      </c>
      <c r="T392" s="26" t="str">
        <f t="shared" si="75"/>
        <v/>
      </c>
      <c r="U392" s="26" t="str">
        <f t="shared" si="76"/>
        <v/>
      </c>
      <c r="V392" s="26" t="str">
        <f t="shared" si="77"/>
        <v/>
      </c>
      <c r="W392" s="26" t="str">
        <f t="shared" si="78"/>
        <v/>
      </c>
      <c r="X392" s="26" t="str">
        <f t="shared" si="79"/>
        <v/>
      </c>
      <c r="Y392" s="26" t="str">
        <f t="shared" si="80"/>
        <v/>
      </c>
      <c r="Z392" s="26" t="str">
        <f t="shared" si="81"/>
        <v/>
      </c>
      <c r="AA392" s="26" t="str">
        <f t="shared" si="82"/>
        <v/>
      </c>
      <c r="AB392" s="26" t="str">
        <f t="shared" si="83"/>
        <v/>
      </c>
      <c r="AC392" s="5"/>
      <c r="AD392" s="5"/>
      <c r="AE392" s="14" t="str">
        <f>IF(OR('別紙1　【集計】'!$O$5="",$G392=""),"",IF($G392&lt;=基準値!M$2=TRUE,"○","×"))</f>
        <v/>
      </c>
      <c r="AF392" s="14" t="str">
        <f>IF(OR('別紙1　【集計】'!$O$5="",$H392=""),"",IF($H392&lt;=基準値!N$2=TRUE,"○","×"))</f>
        <v/>
      </c>
    </row>
    <row r="393" spans="2:32" ht="16.5" customHeight="1">
      <c r="B393" s="47">
        <v>385</v>
      </c>
      <c r="C393" s="39"/>
      <c r="D393" s="38"/>
      <c r="E393" s="38"/>
      <c r="F393" s="40"/>
      <c r="G393" s="41"/>
      <c r="H393" s="42"/>
      <c r="I393" s="43" t="str">
        <f t="shared" si="70"/>
        <v/>
      </c>
      <c r="J393" s="44"/>
      <c r="K393" s="45"/>
      <c r="L393" s="44"/>
      <c r="M393" s="45"/>
      <c r="N393" s="46" t="str">
        <f t="shared" si="71"/>
        <v/>
      </c>
      <c r="O393" s="84"/>
      <c r="P393" s="83" t="str">
        <f>IF($N393="","",IF(AND(SMALL($Q$9:$Q$508,ROUNDUP('別紙1　【集計】'!$E$5/2,0))=MAX($Q$9:$Q$508),ISNUMBER($N393),$Q393=MAX($Q$9:$Q$508)),"代表&amp;最大",IF($Q393=SMALL($Q$9:$Q$508,ROUNDUP('別紙1　【集計】'!$E$5/2,0)),"代表",IF($Q393=MAX($Q$9:$Q$508),"最大",""))))</f>
        <v/>
      </c>
      <c r="Q393" s="25" t="str">
        <f t="shared" si="72"/>
        <v/>
      </c>
      <c r="R393" s="26" t="str">
        <f t="shared" si="73"/>
        <v/>
      </c>
      <c r="S393" s="26" t="str">
        <f t="shared" si="74"/>
        <v/>
      </c>
      <c r="T393" s="26" t="str">
        <f t="shared" si="75"/>
        <v/>
      </c>
      <c r="U393" s="26" t="str">
        <f t="shared" si="76"/>
        <v/>
      </c>
      <c r="V393" s="26" t="str">
        <f t="shared" si="77"/>
        <v/>
      </c>
      <c r="W393" s="26" t="str">
        <f t="shared" si="78"/>
        <v/>
      </c>
      <c r="X393" s="26" t="str">
        <f t="shared" si="79"/>
        <v/>
      </c>
      <c r="Y393" s="26" t="str">
        <f t="shared" si="80"/>
        <v/>
      </c>
      <c r="Z393" s="26" t="str">
        <f t="shared" si="81"/>
        <v/>
      </c>
      <c r="AA393" s="26" t="str">
        <f t="shared" si="82"/>
        <v/>
      </c>
      <c r="AB393" s="26" t="str">
        <f t="shared" si="83"/>
        <v/>
      </c>
      <c r="AC393" s="5"/>
      <c r="AD393" s="5"/>
      <c r="AE393" s="14" t="str">
        <f>IF(OR('別紙1　【集計】'!$O$5="",$G393=""),"",IF($G393&lt;=基準値!M$2=TRUE,"○","×"))</f>
        <v/>
      </c>
      <c r="AF393" s="14" t="str">
        <f>IF(OR('別紙1　【集計】'!$O$5="",$H393=""),"",IF($H393&lt;=基準値!N$2=TRUE,"○","×"))</f>
        <v/>
      </c>
    </row>
    <row r="394" spans="2:32" ht="16.5" customHeight="1">
      <c r="B394" s="38">
        <v>386</v>
      </c>
      <c r="C394" s="39"/>
      <c r="D394" s="38"/>
      <c r="E394" s="38"/>
      <c r="F394" s="40"/>
      <c r="G394" s="41"/>
      <c r="H394" s="42"/>
      <c r="I394" s="43" t="str">
        <f t="shared" ref="I394:I457" si="84">IF($H394="","",IF($AE394="","",IF(AND($AE394="○",$AF394="○"),"○","×")))</f>
        <v/>
      </c>
      <c r="J394" s="44"/>
      <c r="K394" s="45"/>
      <c r="L394" s="44"/>
      <c r="M394" s="45"/>
      <c r="N394" s="46" t="str">
        <f t="shared" ref="N394:N457" si="85">IF($M394="","",ROUNDUP($L394/$M394,2))</f>
        <v/>
      </c>
      <c r="O394" s="84"/>
      <c r="P394" s="83" t="str">
        <f>IF($N394="","",IF(AND(SMALL($Q$9:$Q$508,ROUNDUP('別紙1　【集計】'!$E$5/2,0))=MAX($Q$9:$Q$508),ISNUMBER($N394),$Q394=MAX($Q$9:$Q$508)),"代表&amp;最大",IF($Q394=SMALL($Q$9:$Q$508,ROUNDUP('別紙1　【集計】'!$E$5/2,0)),"代表",IF($Q394=MAX($Q$9:$Q$508),"最大",""))))</f>
        <v/>
      </c>
      <c r="Q394" s="25" t="str">
        <f t="shared" ref="Q394:Q457" si="86">IF($M394="","",$L394/$M394)</f>
        <v/>
      </c>
      <c r="R394" s="26" t="str">
        <f t="shared" ref="R394:R457" si="87">IF(OR($P394="代表",$P394="代表&amp;最大"),$G394,"")</f>
        <v/>
      </c>
      <c r="S394" s="26" t="str">
        <f t="shared" ref="S394:S457" si="88">IF($N394="","",IF($R394=SMALL($R$9:$R$508,ROUNDUP(COUNT($R$9:$R$508)/2,0)),"代表",""))</f>
        <v/>
      </c>
      <c r="T394" s="26" t="str">
        <f t="shared" ref="T394:T457" si="89">IF($S394="","",$H394)</f>
        <v/>
      </c>
      <c r="U394" s="26" t="str">
        <f t="shared" ref="U394:U457" si="90">IF($N394="","",IF($T394=SMALL($T$9:$T$508,ROUNDUP(COUNT($T$9:$T$508)/2,0)),"代表",""))</f>
        <v/>
      </c>
      <c r="V394" s="26" t="str">
        <f t="shared" ref="V394:V457" si="91">IF($U394="","",$F394)</f>
        <v/>
      </c>
      <c r="W394" s="26" t="str">
        <f t="shared" ref="W394:W457" si="92">IF(OR($P394="最大",$P394="代表&amp;最大"),$G394,"")</f>
        <v/>
      </c>
      <c r="X394" s="26" t="str">
        <f t="shared" ref="X394:X457" si="93">IF($W394=MAX($W$9:$W$508),"最大","")</f>
        <v/>
      </c>
      <c r="Y394" s="26" t="str">
        <f t="shared" ref="Y394:Y457" si="94">IF($X394="","",$H394)</f>
        <v/>
      </c>
      <c r="Z394" s="26" t="str">
        <f t="shared" ref="Z394:Z457" si="95">IF($Y394=MAX($Y$9:$Y$508),"最大","")</f>
        <v/>
      </c>
      <c r="AA394" s="26" t="str">
        <f t="shared" ref="AA394:AA457" si="96">IF($Z394="","",$F394)</f>
        <v/>
      </c>
      <c r="AB394" s="26" t="str">
        <f t="shared" ref="AB394:AB457" si="97">IF($D394="","",$D394)</f>
        <v/>
      </c>
      <c r="AC394" s="5"/>
      <c r="AD394" s="5"/>
      <c r="AE394" s="14" t="str">
        <f>IF(OR('別紙1　【集計】'!$O$5="",$G394=""),"",IF($G394&lt;=基準値!M$2=TRUE,"○","×"))</f>
        <v/>
      </c>
      <c r="AF394" s="14" t="str">
        <f>IF(OR('別紙1　【集計】'!$O$5="",$H394=""),"",IF($H394&lt;=基準値!N$2=TRUE,"○","×"))</f>
        <v/>
      </c>
    </row>
    <row r="395" spans="2:32" ht="16.5" customHeight="1">
      <c r="B395" s="47">
        <v>387</v>
      </c>
      <c r="C395" s="39"/>
      <c r="D395" s="38"/>
      <c r="E395" s="38"/>
      <c r="F395" s="40"/>
      <c r="G395" s="41"/>
      <c r="H395" s="42"/>
      <c r="I395" s="43" t="str">
        <f t="shared" si="84"/>
        <v/>
      </c>
      <c r="J395" s="44"/>
      <c r="K395" s="45"/>
      <c r="L395" s="44"/>
      <c r="M395" s="45"/>
      <c r="N395" s="46" t="str">
        <f t="shared" si="85"/>
        <v/>
      </c>
      <c r="O395" s="84"/>
      <c r="P395" s="83" t="str">
        <f>IF($N395="","",IF(AND(SMALL($Q$9:$Q$508,ROUNDUP('別紙1　【集計】'!$E$5/2,0))=MAX($Q$9:$Q$508),ISNUMBER($N395),$Q395=MAX($Q$9:$Q$508)),"代表&amp;最大",IF($Q395=SMALL($Q$9:$Q$508,ROUNDUP('別紙1　【集計】'!$E$5/2,0)),"代表",IF($Q395=MAX($Q$9:$Q$508),"最大",""))))</f>
        <v/>
      </c>
      <c r="Q395" s="25" t="str">
        <f t="shared" si="86"/>
        <v/>
      </c>
      <c r="R395" s="26" t="str">
        <f t="shared" si="87"/>
        <v/>
      </c>
      <c r="S395" s="26" t="str">
        <f t="shared" si="88"/>
        <v/>
      </c>
      <c r="T395" s="26" t="str">
        <f t="shared" si="89"/>
        <v/>
      </c>
      <c r="U395" s="26" t="str">
        <f t="shared" si="90"/>
        <v/>
      </c>
      <c r="V395" s="26" t="str">
        <f t="shared" si="91"/>
        <v/>
      </c>
      <c r="W395" s="26" t="str">
        <f t="shared" si="92"/>
        <v/>
      </c>
      <c r="X395" s="26" t="str">
        <f t="shared" si="93"/>
        <v/>
      </c>
      <c r="Y395" s="26" t="str">
        <f t="shared" si="94"/>
        <v/>
      </c>
      <c r="Z395" s="26" t="str">
        <f t="shared" si="95"/>
        <v/>
      </c>
      <c r="AA395" s="26" t="str">
        <f t="shared" si="96"/>
        <v/>
      </c>
      <c r="AB395" s="26" t="str">
        <f t="shared" si="97"/>
        <v/>
      </c>
      <c r="AC395" s="5"/>
      <c r="AD395" s="5"/>
      <c r="AE395" s="14" t="str">
        <f>IF(OR('別紙1　【集計】'!$O$5="",$G395=""),"",IF($G395&lt;=基準値!M$2=TRUE,"○","×"))</f>
        <v/>
      </c>
      <c r="AF395" s="14" t="str">
        <f>IF(OR('別紙1　【集計】'!$O$5="",$H395=""),"",IF($H395&lt;=基準値!N$2=TRUE,"○","×"))</f>
        <v/>
      </c>
    </row>
    <row r="396" spans="2:32" ht="16.5" customHeight="1">
      <c r="B396" s="38">
        <v>388</v>
      </c>
      <c r="C396" s="39"/>
      <c r="D396" s="38"/>
      <c r="E396" s="38"/>
      <c r="F396" s="40"/>
      <c r="G396" s="41"/>
      <c r="H396" s="42"/>
      <c r="I396" s="43" t="str">
        <f t="shared" si="84"/>
        <v/>
      </c>
      <c r="J396" s="44"/>
      <c r="K396" s="45"/>
      <c r="L396" s="44"/>
      <c r="M396" s="45"/>
      <c r="N396" s="46" t="str">
        <f t="shared" si="85"/>
        <v/>
      </c>
      <c r="O396" s="84"/>
      <c r="P396" s="83" t="str">
        <f>IF($N396="","",IF(AND(SMALL($Q$9:$Q$508,ROUNDUP('別紙1　【集計】'!$E$5/2,0))=MAX($Q$9:$Q$508),ISNUMBER($N396),$Q396=MAX($Q$9:$Q$508)),"代表&amp;最大",IF($Q396=SMALL($Q$9:$Q$508,ROUNDUP('別紙1　【集計】'!$E$5/2,0)),"代表",IF($Q396=MAX($Q$9:$Q$508),"最大",""))))</f>
        <v/>
      </c>
      <c r="Q396" s="25" t="str">
        <f t="shared" si="86"/>
        <v/>
      </c>
      <c r="R396" s="26" t="str">
        <f t="shared" si="87"/>
        <v/>
      </c>
      <c r="S396" s="26" t="str">
        <f t="shared" si="88"/>
        <v/>
      </c>
      <c r="T396" s="26" t="str">
        <f t="shared" si="89"/>
        <v/>
      </c>
      <c r="U396" s="26" t="str">
        <f t="shared" si="90"/>
        <v/>
      </c>
      <c r="V396" s="26" t="str">
        <f t="shared" si="91"/>
        <v/>
      </c>
      <c r="W396" s="26" t="str">
        <f t="shared" si="92"/>
        <v/>
      </c>
      <c r="X396" s="26" t="str">
        <f t="shared" si="93"/>
        <v/>
      </c>
      <c r="Y396" s="26" t="str">
        <f t="shared" si="94"/>
        <v/>
      </c>
      <c r="Z396" s="26" t="str">
        <f t="shared" si="95"/>
        <v/>
      </c>
      <c r="AA396" s="26" t="str">
        <f t="shared" si="96"/>
        <v/>
      </c>
      <c r="AB396" s="26" t="str">
        <f t="shared" si="97"/>
        <v/>
      </c>
      <c r="AC396" s="5"/>
      <c r="AD396" s="5"/>
      <c r="AE396" s="14" t="str">
        <f>IF(OR('別紙1　【集計】'!$O$5="",$G396=""),"",IF($G396&lt;=基準値!M$2=TRUE,"○","×"))</f>
        <v/>
      </c>
      <c r="AF396" s="14" t="str">
        <f>IF(OR('別紙1　【集計】'!$O$5="",$H396=""),"",IF($H396&lt;=基準値!N$2=TRUE,"○","×"))</f>
        <v/>
      </c>
    </row>
    <row r="397" spans="2:32" ht="16.5" customHeight="1">
      <c r="B397" s="47">
        <v>389</v>
      </c>
      <c r="C397" s="39"/>
      <c r="D397" s="38"/>
      <c r="E397" s="38"/>
      <c r="F397" s="40"/>
      <c r="G397" s="41"/>
      <c r="H397" s="42"/>
      <c r="I397" s="43" t="str">
        <f t="shared" si="84"/>
        <v/>
      </c>
      <c r="J397" s="44"/>
      <c r="K397" s="45"/>
      <c r="L397" s="44"/>
      <c r="M397" s="45"/>
      <c r="N397" s="46" t="str">
        <f t="shared" si="85"/>
        <v/>
      </c>
      <c r="O397" s="84"/>
      <c r="P397" s="83" t="str">
        <f>IF($N397="","",IF(AND(SMALL($Q$9:$Q$508,ROUNDUP('別紙1　【集計】'!$E$5/2,0))=MAX($Q$9:$Q$508),ISNUMBER($N397),$Q397=MAX($Q$9:$Q$508)),"代表&amp;最大",IF($Q397=SMALL($Q$9:$Q$508,ROUNDUP('別紙1　【集計】'!$E$5/2,0)),"代表",IF($Q397=MAX($Q$9:$Q$508),"最大",""))))</f>
        <v/>
      </c>
      <c r="Q397" s="25" t="str">
        <f t="shared" si="86"/>
        <v/>
      </c>
      <c r="R397" s="26" t="str">
        <f t="shared" si="87"/>
        <v/>
      </c>
      <c r="S397" s="26" t="str">
        <f t="shared" si="88"/>
        <v/>
      </c>
      <c r="T397" s="26" t="str">
        <f t="shared" si="89"/>
        <v/>
      </c>
      <c r="U397" s="26" t="str">
        <f t="shared" si="90"/>
        <v/>
      </c>
      <c r="V397" s="26" t="str">
        <f t="shared" si="91"/>
        <v/>
      </c>
      <c r="W397" s="26" t="str">
        <f t="shared" si="92"/>
        <v/>
      </c>
      <c r="X397" s="26" t="str">
        <f t="shared" si="93"/>
        <v/>
      </c>
      <c r="Y397" s="26" t="str">
        <f t="shared" si="94"/>
        <v/>
      </c>
      <c r="Z397" s="26" t="str">
        <f t="shared" si="95"/>
        <v/>
      </c>
      <c r="AA397" s="26" t="str">
        <f t="shared" si="96"/>
        <v/>
      </c>
      <c r="AB397" s="26" t="str">
        <f t="shared" si="97"/>
        <v/>
      </c>
      <c r="AC397" s="5"/>
      <c r="AD397" s="5"/>
      <c r="AE397" s="14" t="str">
        <f>IF(OR('別紙1　【集計】'!$O$5="",$G397=""),"",IF($G397&lt;=基準値!M$2=TRUE,"○","×"))</f>
        <v/>
      </c>
      <c r="AF397" s="14" t="str">
        <f>IF(OR('別紙1　【集計】'!$O$5="",$H397=""),"",IF($H397&lt;=基準値!N$2=TRUE,"○","×"))</f>
        <v/>
      </c>
    </row>
    <row r="398" spans="2:32" ht="16.5" customHeight="1">
      <c r="B398" s="38">
        <v>390</v>
      </c>
      <c r="C398" s="39"/>
      <c r="D398" s="38"/>
      <c r="E398" s="38"/>
      <c r="F398" s="40"/>
      <c r="G398" s="41"/>
      <c r="H398" s="42"/>
      <c r="I398" s="43" t="str">
        <f t="shared" si="84"/>
        <v/>
      </c>
      <c r="J398" s="44"/>
      <c r="K398" s="45"/>
      <c r="L398" s="44"/>
      <c r="M398" s="45"/>
      <c r="N398" s="46" t="str">
        <f t="shared" si="85"/>
        <v/>
      </c>
      <c r="O398" s="84"/>
      <c r="P398" s="83" t="str">
        <f>IF($N398="","",IF(AND(SMALL($Q$9:$Q$508,ROUNDUP('別紙1　【集計】'!$E$5/2,0))=MAX($Q$9:$Q$508),ISNUMBER($N398),$Q398=MAX($Q$9:$Q$508)),"代表&amp;最大",IF($Q398=SMALL($Q$9:$Q$508,ROUNDUP('別紙1　【集計】'!$E$5/2,0)),"代表",IF($Q398=MAX($Q$9:$Q$508),"最大",""))))</f>
        <v/>
      </c>
      <c r="Q398" s="25" t="str">
        <f t="shared" si="86"/>
        <v/>
      </c>
      <c r="R398" s="26" t="str">
        <f t="shared" si="87"/>
        <v/>
      </c>
      <c r="S398" s="26" t="str">
        <f t="shared" si="88"/>
        <v/>
      </c>
      <c r="T398" s="26" t="str">
        <f t="shared" si="89"/>
        <v/>
      </c>
      <c r="U398" s="26" t="str">
        <f t="shared" si="90"/>
        <v/>
      </c>
      <c r="V398" s="26" t="str">
        <f t="shared" si="91"/>
        <v/>
      </c>
      <c r="W398" s="26" t="str">
        <f t="shared" si="92"/>
        <v/>
      </c>
      <c r="X398" s="26" t="str">
        <f t="shared" si="93"/>
        <v/>
      </c>
      <c r="Y398" s="26" t="str">
        <f t="shared" si="94"/>
        <v/>
      </c>
      <c r="Z398" s="26" t="str">
        <f t="shared" si="95"/>
        <v/>
      </c>
      <c r="AA398" s="26" t="str">
        <f t="shared" si="96"/>
        <v/>
      </c>
      <c r="AB398" s="26" t="str">
        <f t="shared" si="97"/>
        <v/>
      </c>
      <c r="AC398" s="5"/>
      <c r="AD398" s="5"/>
      <c r="AE398" s="14" t="str">
        <f>IF(OR('別紙1　【集計】'!$O$5="",$G398=""),"",IF($G398&lt;=基準値!M$2=TRUE,"○","×"))</f>
        <v/>
      </c>
      <c r="AF398" s="14" t="str">
        <f>IF(OR('別紙1　【集計】'!$O$5="",$H398=""),"",IF($H398&lt;=基準値!N$2=TRUE,"○","×"))</f>
        <v/>
      </c>
    </row>
    <row r="399" spans="2:32" ht="16.5" customHeight="1">
      <c r="B399" s="47">
        <v>391</v>
      </c>
      <c r="C399" s="39"/>
      <c r="D399" s="38"/>
      <c r="E399" s="38"/>
      <c r="F399" s="40"/>
      <c r="G399" s="41"/>
      <c r="H399" s="42"/>
      <c r="I399" s="43" t="str">
        <f t="shared" si="84"/>
        <v/>
      </c>
      <c r="J399" s="44"/>
      <c r="K399" s="45"/>
      <c r="L399" s="44"/>
      <c r="M399" s="45"/>
      <c r="N399" s="46" t="str">
        <f t="shared" si="85"/>
        <v/>
      </c>
      <c r="O399" s="84"/>
      <c r="P399" s="83" t="str">
        <f>IF($N399="","",IF(AND(SMALL($Q$9:$Q$508,ROUNDUP('別紙1　【集計】'!$E$5/2,0))=MAX($Q$9:$Q$508),ISNUMBER($N399),$Q399=MAX($Q$9:$Q$508)),"代表&amp;最大",IF($Q399=SMALL($Q$9:$Q$508,ROUNDUP('別紙1　【集計】'!$E$5/2,0)),"代表",IF($Q399=MAX($Q$9:$Q$508),"最大",""))))</f>
        <v/>
      </c>
      <c r="Q399" s="25" t="str">
        <f t="shared" si="86"/>
        <v/>
      </c>
      <c r="R399" s="26" t="str">
        <f t="shared" si="87"/>
        <v/>
      </c>
      <c r="S399" s="26" t="str">
        <f t="shared" si="88"/>
        <v/>
      </c>
      <c r="T399" s="26" t="str">
        <f t="shared" si="89"/>
        <v/>
      </c>
      <c r="U399" s="26" t="str">
        <f t="shared" si="90"/>
        <v/>
      </c>
      <c r="V399" s="26" t="str">
        <f t="shared" si="91"/>
        <v/>
      </c>
      <c r="W399" s="26" t="str">
        <f t="shared" si="92"/>
        <v/>
      </c>
      <c r="X399" s="26" t="str">
        <f t="shared" si="93"/>
        <v/>
      </c>
      <c r="Y399" s="26" t="str">
        <f t="shared" si="94"/>
        <v/>
      </c>
      <c r="Z399" s="26" t="str">
        <f t="shared" si="95"/>
        <v/>
      </c>
      <c r="AA399" s="26" t="str">
        <f t="shared" si="96"/>
        <v/>
      </c>
      <c r="AB399" s="26" t="str">
        <f t="shared" si="97"/>
        <v/>
      </c>
      <c r="AC399" s="5"/>
      <c r="AD399" s="5"/>
      <c r="AE399" s="14" t="str">
        <f>IF(OR('別紙1　【集計】'!$O$5="",$G399=""),"",IF($G399&lt;=基準値!M$2=TRUE,"○","×"))</f>
        <v/>
      </c>
      <c r="AF399" s="14" t="str">
        <f>IF(OR('別紙1　【集計】'!$O$5="",$H399=""),"",IF($H399&lt;=基準値!N$2=TRUE,"○","×"))</f>
        <v/>
      </c>
    </row>
    <row r="400" spans="2:32" ht="16.5" customHeight="1">
      <c r="B400" s="38">
        <v>392</v>
      </c>
      <c r="C400" s="39"/>
      <c r="D400" s="38"/>
      <c r="E400" s="38"/>
      <c r="F400" s="40"/>
      <c r="G400" s="41"/>
      <c r="H400" s="42"/>
      <c r="I400" s="43" t="str">
        <f t="shared" si="84"/>
        <v/>
      </c>
      <c r="J400" s="44"/>
      <c r="K400" s="45"/>
      <c r="L400" s="44"/>
      <c r="M400" s="45"/>
      <c r="N400" s="46" t="str">
        <f t="shared" si="85"/>
        <v/>
      </c>
      <c r="O400" s="84"/>
      <c r="P400" s="83" t="str">
        <f>IF($N400="","",IF(AND(SMALL($Q$9:$Q$508,ROUNDUP('別紙1　【集計】'!$E$5/2,0))=MAX($Q$9:$Q$508),ISNUMBER($N400),$Q400=MAX($Q$9:$Q$508)),"代表&amp;最大",IF($Q400=SMALL($Q$9:$Q$508,ROUNDUP('別紙1　【集計】'!$E$5/2,0)),"代表",IF($Q400=MAX($Q$9:$Q$508),"最大",""))))</f>
        <v/>
      </c>
      <c r="Q400" s="25" t="str">
        <f t="shared" si="86"/>
        <v/>
      </c>
      <c r="R400" s="26" t="str">
        <f t="shared" si="87"/>
        <v/>
      </c>
      <c r="S400" s="26" t="str">
        <f t="shared" si="88"/>
        <v/>
      </c>
      <c r="T400" s="26" t="str">
        <f t="shared" si="89"/>
        <v/>
      </c>
      <c r="U400" s="26" t="str">
        <f t="shared" si="90"/>
        <v/>
      </c>
      <c r="V400" s="26" t="str">
        <f t="shared" si="91"/>
        <v/>
      </c>
      <c r="W400" s="26" t="str">
        <f t="shared" si="92"/>
        <v/>
      </c>
      <c r="X400" s="26" t="str">
        <f t="shared" si="93"/>
        <v/>
      </c>
      <c r="Y400" s="26" t="str">
        <f t="shared" si="94"/>
        <v/>
      </c>
      <c r="Z400" s="26" t="str">
        <f t="shared" si="95"/>
        <v/>
      </c>
      <c r="AA400" s="26" t="str">
        <f t="shared" si="96"/>
        <v/>
      </c>
      <c r="AB400" s="26" t="str">
        <f t="shared" si="97"/>
        <v/>
      </c>
      <c r="AC400" s="5"/>
      <c r="AD400" s="5"/>
      <c r="AE400" s="14" t="str">
        <f>IF(OR('別紙1　【集計】'!$O$5="",$G400=""),"",IF($G400&lt;=基準値!M$2=TRUE,"○","×"))</f>
        <v/>
      </c>
      <c r="AF400" s="14" t="str">
        <f>IF(OR('別紙1　【集計】'!$O$5="",$H400=""),"",IF($H400&lt;=基準値!N$2=TRUE,"○","×"))</f>
        <v/>
      </c>
    </row>
    <row r="401" spans="2:32" ht="16.5" customHeight="1">
      <c r="B401" s="47">
        <v>393</v>
      </c>
      <c r="C401" s="39"/>
      <c r="D401" s="38"/>
      <c r="E401" s="38"/>
      <c r="F401" s="40"/>
      <c r="G401" s="41"/>
      <c r="H401" s="42"/>
      <c r="I401" s="43" t="str">
        <f t="shared" si="84"/>
        <v/>
      </c>
      <c r="J401" s="44"/>
      <c r="K401" s="45"/>
      <c r="L401" s="44"/>
      <c r="M401" s="45"/>
      <c r="N401" s="46" t="str">
        <f t="shared" si="85"/>
        <v/>
      </c>
      <c r="O401" s="84"/>
      <c r="P401" s="83" t="str">
        <f>IF($N401="","",IF(AND(SMALL($Q$9:$Q$508,ROUNDUP('別紙1　【集計】'!$E$5/2,0))=MAX($Q$9:$Q$508),ISNUMBER($N401),$Q401=MAX($Q$9:$Q$508)),"代表&amp;最大",IF($Q401=SMALL($Q$9:$Q$508,ROUNDUP('別紙1　【集計】'!$E$5/2,0)),"代表",IF($Q401=MAX($Q$9:$Q$508),"最大",""))))</f>
        <v/>
      </c>
      <c r="Q401" s="25" t="str">
        <f t="shared" si="86"/>
        <v/>
      </c>
      <c r="R401" s="26" t="str">
        <f t="shared" si="87"/>
        <v/>
      </c>
      <c r="S401" s="26" t="str">
        <f t="shared" si="88"/>
        <v/>
      </c>
      <c r="T401" s="26" t="str">
        <f t="shared" si="89"/>
        <v/>
      </c>
      <c r="U401" s="26" t="str">
        <f t="shared" si="90"/>
        <v/>
      </c>
      <c r="V401" s="26" t="str">
        <f t="shared" si="91"/>
        <v/>
      </c>
      <c r="W401" s="26" t="str">
        <f t="shared" si="92"/>
        <v/>
      </c>
      <c r="X401" s="26" t="str">
        <f t="shared" si="93"/>
        <v/>
      </c>
      <c r="Y401" s="26" t="str">
        <f t="shared" si="94"/>
        <v/>
      </c>
      <c r="Z401" s="26" t="str">
        <f t="shared" si="95"/>
        <v/>
      </c>
      <c r="AA401" s="26" t="str">
        <f t="shared" si="96"/>
        <v/>
      </c>
      <c r="AB401" s="26" t="str">
        <f t="shared" si="97"/>
        <v/>
      </c>
      <c r="AC401" s="5"/>
      <c r="AD401" s="5"/>
      <c r="AE401" s="14" t="str">
        <f>IF(OR('別紙1　【集計】'!$O$5="",$G401=""),"",IF($G401&lt;=基準値!M$2=TRUE,"○","×"))</f>
        <v/>
      </c>
      <c r="AF401" s="14" t="str">
        <f>IF(OR('別紙1　【集計】'!$O$5="",$H401=""),"",IF($H401&lt;=基準値!N$2=TRUE,"○","×"))</f>
        <v/>
      </c>
    </row>
    <row r="402" spans="2:32" ht="16.5" customHeight="1">
      <c r="B402" s="38">
        <v>394</v>
      </c>
      <c r="C402" s="39"/>
      <c r="D402" s="38"/>
      <c r="E402" s="38"/>
      <c r="F402" s="40"/>
      <c r="G402" s="41"/>
      <c r="H402" s="42"/>
      <c r="I402" s="43" t="str">
        <f t="shared" si="84"/>
        <v/>
      </c>
      <c r="J402" s="44"/>
      <c r="K402" s="45"/>
      <c r="L402" s="44"/>
      <c r="M402" s="45"/>
      <c r="N402" s="46" t="str">
        <f t="shared" si="85"/>
        <v/>
      </c>
      <c r="O402" s="84"/>
      <c r="P402" s="83" t="str">
        <f>IF($N402="","",IF(AND(SMALL($Q$9:$Q$508,ROUNDUP('別紙1　【集計】'!$E$5/2,0))=MAX($Q$9:$Q$508),ISNUMBER($N402),$Q402=MAX($Q$9:$Q$508)),"代表&amp;最大",IF($Q402=SMALL($Q$9:$Q$508,ROUNDUP('別紙1　【集計】'!$E$5/2,0)),"代表",IF($Q402=MAX($Q$9:$Q$508),"最大",""))))</f>
        <v/>
      </c>
      <c r="Q402" s="25" t="str">
        <f t="shared" si="86"/>
        <v/>
      </c>
      <c r="R402" s="26" t="str">
        <f t="shared" si="87"/>
        <v/>
      </c>
      <c r="S402" s="26" t="str">
        <f t="shared" si="88"/>
        <v/>
      </c>
      <c r="T402" s="26" t="str">
        <f t="shared" si="89"/>
        <v/>
      </c>
      <c r="U402" s="26" t="str">
        <f t="shared" si="90"/>
        <v/>
      </c>
      <c r="V402" s="26" t="str">
        <f t="shared" si="91"/>
        <v/>
      </c>
      <c r="W402" s="26" t="str">
        <f t="shared" si="92"/>
        <v/>
      </c>
      <c r="X402" s="26" t="str">
        <f t="shared" si="93"/>
        <v/>
      </c>
      <c r="Y402" s="26" t="str">
        <f t="shared" si="94"/>
        <v/>
      </c>
      <c r="Z402" s="26" t="str">
        <f t="shared" si="95"/>
        <v/>
      </c>
      <c r="AA402" s="26" t="str">
        <f t="shared" si="96"/>
        <v/>
      </c>
      <c r="AB402" s="26" t="str">
        <f t="shared" si="97"/>
        <v/>
      </c>
      <c r="AC402" s="5"/>
      <c r="AD402" s="5"/>
      <c r="AE402" s="14" t="str">
        <f>IF(OR('別紙1　【集計】'!$O$5="",$G402=""),"",IF($G402&lt;=基準値!M$2=TRUE,"○","×"))</f>
        <v/>
      </c>
      <c r="AF402" s="14" t="str">
        <f>IF(OR('別紙1　【集計】'!$O$5="",$H402=""),"",IF($H402&lt;=基準値!N$2=TRUE,"○","×"))</f>
        <v/>
      </c>
    </row>
    <row r="403" spans="2:32" ht="16.5" customHeight="1">
      <c r="B403" s="47">
        <v>395</v>
      </c>
      <c r="C403" s="39"/>
      <c r="D403" s="38"/>
      <c r="E403" s="38"/>
      <c r="F403" s="40"/>
      <c r="G403" s="41"/>
      <c r="H403" s="42"/>
      <c r="I403" s="43" t="str">
        <f t="shared" si="84"/>
        <v/>
      </c>
      <c r="J403" s="44"/>
      <c r="K403" s="45"/>
      <c r="L403" s="44"/>
      <c r="M403" s="45"/>
      <c r="N403" s="46" t="str">
        <f t="shared" si="85"/>
        <v/>
      </c>
      <c r="O403" s="84"/>
      <c r="P403" s="83" t="str">
        <f>IF($N403="","",IF(AND(SMALL($Q$9:$Q$508,ROUNDUP('別紙1　【集計】'!$E$5/2,0))=MAX($Q$9:$Q$508),ISNUMBER($N403),$Q403=MAX($Q$9:$Q$508)),"代表&amp;最大",IF($Q403=SMALL($Q$9:$Q$508,ROUNDUP('別紙1　【集計】'!$E$5/2,0)),"代表",IF($Q403=MAX($Q$9:$Q$508),"最大",""))))</f>
        <v/>
      </c>
      <c r="Q403" s="25" t="str">
        <f t="shared" si="86"/>
        <v/>
      </c>
      <c r="R403" s="26" t="str">
        <f t="shared" si="87"/>
        <v/>
      </c>
      <c r="S403" s="26" t="str">
        <f t="shared" si="88"/>
        <v/>
      </c>
      <c r="T403" s="26" t="str">
        <f t="shared" si="89"/>
        <v/>
      </c>
      <c r="U403" s="26" t="str">
        <f t="shared" si="90"/>
        <v/>
      </c>
      <c r="V403" s="26" t="str">
        <f t="shared" si="91"/>
        <v/>
      </c>
      <c r="W403" s="26" t="str">
        <f t="shared" si="92"/>
        <v/>
      </c>
      <c r="X403" s="26" t="str">
        <f t="shared" si="93"/>
        <v/>
      </c>
      <c r="Y403" s="26" t="str">
        <f t="shared" si="94"/>
        <v/>
      </c>
      <c r="Z403" s="26" t="str">
        <f t="shared" si="95"/>
        <v/>
      </c>
      <c r="AA403" s="26" t="str">
        <f t="shared" si="96"/>
        <v/>
      </c>
      <c r="AB403" s="26" t="str">
        <f t="shared" si="97"/>
        <v/>
      </c>
      <c r="AC403" s="5"/>
      <c r="AD403" s="5"/>
      <c r="AE403" s="14" t="str">
        <f>IF(OR('別紙1　【集計】'!$O$5="",$G403=""),"",IF($G403&lt;=基準値!M$2=TRUE,"○","×"))</f>
        <v/>
      </c>
      <c r="AF403" s="14" t="str">
        <f>IF(OR('別紙1　【集計】'!$O$5="",$H403=""),"",IF($H403&lt;=基準値!N$2=TRUE,"○","×"))</f>
        <v/>
      </c>
    </row>
    <row r="404" spans="2:32" ht="16.5" customHeight="1">
      <c r="B404" s="38">
        <v>396</v>
      </c>
      <c r="C404" s="39"/>
      <c r="D404" s="38"/>
      <c r="E404" s="38"/>
      <c r="F404" s="40"/>
      <c r="G404" s="41"/>
      <c r="H404" s="42"/>
      <c r="I404" s="43" t="str">
        <f t="shared" si="84"/>
        <v/>
      </c>
      <c r="J404" s="44"/>
      <c r="K404" s="45"/>
      <c r="L404" s="44"/>
      <c r="M404" s="45"/>
      <c r="N404" s="46" t="str">
        <f t="shared" si="85"/>
        <v/>
      </c>
      <c r="O404" s="84"/>
      <c r="P404" s="83" t="str">
        <f>IF($N404="","",IF(AND(SMALL($Q$9:$Q$508,ROUNDUP('別紙1　【集計】'!$E$5/2,0))=MAX($Q$9:$Q$508),ISNUMBER($N404),$Q404=MAX($Q$9:$Q$508)),"代表&amp;最大",IF($Q404=SMALL($Q$9:$Q$508,ROUNDUP('別紙1　【集計】'!$E$5/2,0)),"代表",IF($Q404=MAX($Q$9:$Q$508),"最大",""))))</f>
        <v/>
      </c>
      <c r="Q404" s="25" t="str">
        <f t="shared" si="86"/>
        <v/>
      </c>
      <c r="R404" s="26" t="str">
        <f t="shared" si="87"/>
        <v/>
      </c>
      <c r="S404" s="26" t="str">
        <f t="shared" si="88"/>
        <v/>
      </c>
      <c r="T404" s="26" t="str">
        <f t="shared" si="89"/>
        <v/>
      </c>
      <c r="U404" s="26" t="str">
        <f t="shared" si="90"/>
        <v/>
      </c>
      <c r="V404" s="26" t="str">
        <f t="shared" si="91"/>
        <v/>
      </c>
      <c r="W404" s="26" t="str">
        <f t="shared" si="92"/>
        <v/>
      </c>
      <c r="X404" s="26" t="str">
        <f t="shared" si="93"/>
        <v/>
      </c>
      <c r="Y404" s="26" t="str">
        <f t="shared" si="94"/>
        <v/>
      </c>
      <c r="Z404" s="26" t="str">
        <f t="shared" si="95"/>
        <v/>
      </c>
      <c r="AA404" s="26" t="str">
        <f t="shared" si="96"/>
        <v/>
      </c>
      <c r="AB404" s="26" t="str">
        <f t="shared" si="97"/>
        <v/>
      </c>
      <c r="AC404" s="5"/>
      <c r="AD404" s="5"/>
      <c r="AE404" s="14" t="str">
        <f>IF(OR('別紙1　【集計】'!$O$5="",$G404=""),"",IF($G404&lt;=基準値!M$2=TRUE,"○","×"))</f>
        <v/>
      </c>
      <c r="AF404" s="14" t="str">
        <f>IF(OR('別紙1　【集計】'!$O$5="",$H404=""),"",IF($H404&lt;=基準値!N$2=TRUE,"○","×"))</f>
        <v/>
      </c>
    </row>
    <row r="405" spans="2:32" ht="16.5" customHeight="1">
      <c r="B405" s="47">
        <v>397</v>
      </c>
      <c r="C405" s="39"/>
      <c r="D405" s="38"/>
      <c r="E405" s="38"/>
      <c r="F405" s="40"/>
      <c r="G405" s="41"/>
      <c r="H405" s="42"/>
      <c r="I405" s="43" t="str">
        <f t="shared" si="84"/>
        <v/>
      </c>
      <c r="J405" s="44"/>
      <c r="K405" s="45"/>
      <c r="L405" s="44"/>
      <c r="M405" s="45"/>
      <c r="N405" s="46" t="str">
        <f t="shared" si="85"/>
        <v/>
      </c>
      <c r="O405" s="84"/>
      <c r="P405" s="83" t="str">
        <f>IF($N405="","",IF(AND(SMALL($Q$9:$Q$508,ROUNDUP('別紙1　【集計】'!$E$5/2,0))=MAX($Q$9:$Q$508),ISNUMBER($N405),$Q405=MAX($Q$9:$Q$508)),"代表&amp;最大",IF($Q405=SMALL($Q$9:$Q$508,ROUNDUP('別紙1　【集計】'!$E$5/2,0)),"代表",IF($Q405=MAX($Q$9:$Q$508),"最大",""))))</f>
        <v/>
      </c>
      <c r="Q405" s="25" t="str">
        <f t="shared" si="86"/>
        <v/>
      </c>
      <c r="R405" s="26" t="str">
        <f t="shared" si="87"/>
        <v/>
      </c>
      <c r="S405" s="26" t="str">
        <f t="shared" si="88"/>
        <v/>
      </c>
      <c r="T405" s="26" t="str">
        <f t="shared" si="89"/>
        <v/>
      </c>
      <c r="U405" s="26" t="str">
        <f t="shared" si="90"/>
        <v/>
      </c>
      <c r="V405" s="26" t="str">
        <f t="shared" si="91"/>
        <v/>
      </c>
      <c r="W405" s="26" t="str">
        <f t="shared" si="92"/>
        <v/>
      </c>
      <c r="X405" s="26" t="str">
        <f t="shared" si="93"/>
        <v/>
      </c>
      <c r="Y405" s="26" t="str">
        <f t="shared" si="94"/>
        <v/>
      </c>
      <c r="Z405" s="26" t="str">
        <f t="shared" si="95"/>
        <v/>
      </c>
      <c r="AA405" s="26" t="str">
        <f t="shared" si="96"/>
        <v/>
      </c>
      <c r="AB405" s="26" t="str">
        <f t="shared" si="97"/>
        <v/>
      </c>
      <c r="AC405" s="5"/>
      <c r="AD405" s="5"/>
      <c r="AE405" s="14" t="str">
        <f>IF(OR('別紙1　【集計】'!$O$5="",$G405=""),"",IF($G405&lt;=基準値!M$2=TRUE,"○","×"))</f>
        <v/>
      </c>
      <c r="AF405" s="14" t="str">
        <f>IF(OR('別紙1　【集計】'!$O$5="",$H405=""),"",IF($H405&lt;=基準値!N$2=TRUE,"○","×"))</f>
        <v/>
      </c>
    </row>
    <row r="406" spans="2:32" ht="16.5" customHeight="1">
      <c r="B406" s="38">
        <v>398</v>
      </c>
      <c r="C406" s="39"/>
      <c r="D406" s="38"/>
      <c r="E406" s="38"/>
      <c r="F406" s="40"/>
      <c r="G406" s="41"/>
      <c r="H406" s="42"/>
      <c r="I406" s="43" t="str">
        <f t="shared" si="84"/>
        <v/>
      </c>
      <c r="J406" s="44"/>
      <c r="K406" s="45"/>
      <c r="L406" s="44"/>
      <c r="M406" s="45"/>
      <c r="N406" s="46" t="str">
        <f t="shared" si="85"/>
        <v/>
      </c>
      <c r="O406" s="84"/>
      <c r="P406" s="83" t="str">
        <f>IF($N406="","",IF(AND(SMALL($Q$9:$Q$508,ROUNDUP('別紙1　【集計】'!$E$5/2,0))=MAX($Q$9:$Q$508),ISNUMBER($N406),$Q406=MAX($Q$9:$Q$508)),"代表&amp;最大",IF($Q406=SMALL($Q$9:$Q$508,ROUNDUP('別紙1　【集計】'!$E$5/2,0)),"代表",IF($Q406=MAX($Q$9:$Q$508),"最大",""))))</f>
        <v/>
      </c>
      <c r="Q406" s="25" t="str">
        <f t="shared" si="86"/>
        <v/>
      </c>
      <c r="R406" s="26" t="str">
        <f t="shared" si="87"/>
        <v/>
      </c>
      <c r="S406" s="26" t="str">
        <f t="shared" si="88"/>
        <v/>
      </c>
      <c r="T406" s="26" t="str">
        <f t="shared" si="89"/>
        <v/>
      </c>
      <c r="U406" s="26" t="str">
        <f t="shared" si="90"/>
        <v/>
      </c>
      <c r="V406" s="26" t="str">
        <f t="shared" si="91"/>
        <v/>
      </c>
      <c r="W406" s="26" t="str">
        <f t="shared" si="92"/>
        <v/>
      </c>
      <c r="X406" s="26" t="str">
        <f t="shared" si="93"/>
        <v/>
      </c>
      <c r="Y406" s="26" t="str">
        <f t="shared" si="94"/>
        <v/>
      </c>
      <c r="Z406" s="26" t="str">
        <f t="shared" si="95"/>
        <v/>
      </c>
      <c r="AA406" s="26" t="str">
        <f t="shared" si="96"/>
        <v/>
      </c>
      <c r="AB406" s="26" t="str">
        <f t="shared" si="97"/>
        <v/>
      </c>
      <c r="AC406" s="5"/>
      <c r="AD406" s="5"/>
      <c r="AE406" s="14" t="str">
        <f>IF(OR('別紙1　【集計】'!$O$5="",$G406=""),"",IF($G406&lt;=基準値!M$2=TRUE,"○","×"))</f>
        <v/>
      </c>
      <c r="AF406" s="14" t="str">
        <f>IF(OR('別紙1　【集計】'!$O$5="",$H406=""),"",IF($H406&lt;=基準値!N$2=TRUE,"○","×"))</f>
        <v/>
      </c>
    </row>
    <row r="407" spans="2:32" ht="16.5" customHeight="1">
      <c r="B407" s="47">
        <v>399</v>
      </c>
      <c r="C407" s="39"/>
      <c r="D407" s="38"/>
      <c r="E407" s="38"/>
      <c r="F407" s="40"/>
      <c r="G407" s="41"/>
      <c r="H407" s="42"/>
      <c r="I407" s="43" t="str">
        <f t="shared" si="84"/>
        <v/>
      </c>
      <c r="J407" s="44"/>
      <c r="K407" s="45"/>
      <c r="L407" s="44"/>
      <c r="M407" s="45"/>
      <c r="N407" s="46" t="str">
        <f t="shared" si="85"/>
        <v/>
      </c>
      <c r="O407" s="84"/>
      <c r="P407" s="83" t="str">
        <f>IF($N407="","",IF(AND(SMALL($Q$9:$Q$508,ROUNDUP('別紙1　【集計】'!$E$5/2,0))=MAX($Q$9:$Q$508),ISNUMBER($N407),$Q407=MAX($Q$9:$Q$508)),"代表&amp;最大",IF($Q407=SMALL($Q$9:$Q$508,ROUNDUP('別紙1　【集計】'!$E$5/2,0)),"代表",IF($Q407=MAX($Q$9:$Q$508),"最大",""))))</f>
        <v/>
      </c>
      <c r="Q407" s="25" t="str">
        <f t="shared" si="86"/>
        <v/>
      </c>
      <c r="R407" s="26" t="str">
        <f t="shared" si="87"/>
        <v/>
      </c>
      <c r="S407" s="26" t="str">
        <f t="shared" si="88"/>
        <v/>
      </c>
      <c r="T407" s="26" t="str">
        <f t="shared" si="89"/>
        <v/>
      </c>
      <c r="U407" s="26" t="str">
        <f t="shared" si="90"/>
        <v/>
      </c>
      <c r="V407" s="26" t="str">
        <f t="shared" si="91"/>
        <v/>
      </c>
      <c r="W407" s="26" t="str">
        <f t="shared" si="92"/>
        <v/>
      </c>
      <c r="X407" s="26" t="str">
        <f t="shared" si="93"/>
        <v/>
      </c>
      <c r="Y407" s="26" t="str">
        <f t="shared" si="94"/>
        <v/>
      </c>
      <c r="Z407" s="26" t="str">
        <f t="shared" si="95"/>
        <v/>
      </c>
      <c r="AA407" s="26" t="str">
        <f t="shared" si="96"/>
        <v/>
      </c>
      <c r="AB407" s="26" t="str">
        <f t="shared" si="97"/>
        <v/>
      </c>
      <c r="AC407" s="5"/>
      <c r="AD407" s="5"/>
      <c r="AE407" s="14" t="str">
        <f>IF(OR('別紙1　【集計】'!$O$5="",$G407=""),"",IF($G407&lt;=基準値!M$2=TRUE,"○","×"))</f>
        <v/>
      </c>
      <c r="AF407" s="14" t="str">
        <f>IF(OR('別紙1　【集計】'!$O$5="",$H407=""),"",IF($H407&lt;=基準値!N$2=TRUE,"○","×"))</f>
        <v/>
      </c>
    </row>
    <row r="408" spans="2:32" ht="16.5" customHeight="1">
      <c r="B408" s="38">
        <v>400</v>
      </c>
      <c r="C408" s="39"/>
      <c r="D408" s="38"/>
      <c r="E408" s="38"/>
      <c r="F408" s="40"/>
      <c r="G408" s="41"/>
      <c r="H408" s="42"/>
      <c r="I408" s="43" t="str">
        <f t="shared" si="84"/>
        <v/>
      </c>
      <c r="J408" s="44"/>
      <c r="K408" s="45"/>
      <c r="L408" s="44"/>
      <c r="M408" s="45"/>
      <c r="N408" s="46" t="str">
        <f t="shared" si="85"/>
        <v/>
      </c>
      <c r="O408" s="84"/>
      <c r="P408" s="83" t="str">
        <f>IF($N408="","",IF(AND(SMALL($Q$9:$Q$508,ROUNDUP('別紙1　【集計】'!$E$5/2,0))=MAX($Q$9:$Q$508),ISNUMBER($N408),$Q408=MAX($Q$9:$Q$508)),"代表&amp;最大",IF($Q408=SMALL($Q$9:$Q$508,ROUNDUP('別紙1　【集計】'!$E$5/2,0)),"代表",IF($Q408=MAX($Q$9:$Q$508),"最大",""))))</f>
        <v/>
      </c>
      <c r="Q408" s="25" t="str">
        <f t="shared" si="86"/>
        <v/>
      </c>
      <c r="R408" s="26" t="str">
        <f t="shared" si="87"/>
        <v/>
      </c>
      <c r="S408" s="26" t="str">
        <f t="shared" si="88"/>
        <v/>
      </c>
      <c r="T408" s="26" t="str">
        <f t="shared" si="89"/>
        <v/>
      </c>
      <c r="U408" s="26" t="str">
        <f t="shared" si="90"/>
        <v/>
      </c>
      <c r="V408" s="26" t="str">
        <f t="shared" si="91"/>
        <v/>
      </c>
      <c r="W408" s="26" t="str">
        <f t="shared" si="92"/>
        <v/>
      </c>
      <c r="X408" s="26" t="str">
        <f t="shared" si="93"/>
        <v/>
      </c>
      <c r="Y408" s="26" t="str">
        <f t="shared" si="94"/>
        <v/>
      </c>
      <c r="Z408" s="26" t="str">
        <f t="shared" si="95"/>
        <v/>
      </c>
      <c r="AA408" s="26" t="str">
        <f t="shared" si="96"/>
        <v/>
      </c>
      <c r="AB408" s="26" t="str">
        <f t="shared" si="97"/>
        <v/>
      </c>
      <c r="AC408" s="5"/>
      <c r="AD408" s="5"/>
      <c r="AE408" s="14" t="str">
        <f>IF(OR('別紙1　【集計】'!$O$5="",$G408=""),"",IF($G408&lt;=基準値!M$2=TRUE,"○","×"))</f>
        <v/>
      </c>
      <c r="AF408" s="14" t="str">
        <f>IF(OR('別紙1　【集計】'!$O$5="",$H408=""),"",IF($H408&lt;=基準値!N$2=TRUE,"○","×"))</f>
        <v/>
      </c>
    </row>
    <row r="409" spans="2:32" ht="16.5" customHeight="1">
      <c r="B409" s="47">
        <v>401</v>
      </c>
      <c r="C409" s="39"/>
      <c r="D409" s="38"/>
      <c r="E409" s="38"/>
      <c r="F409" s="40"/>
      <c r="G409" s="41"/>
      <c r="H409" s="42"/>
      <c r="I409" s="43" t="str">
        <f t="shared" si="84"/>
        <v/>
      </c>
      <c r="J409" s="44"/>
      <c r="K409" s="45"/>
      <c r="L409" s="44"/>
      <c r="M409" s="45"/>
      <c r="N409" s="46" t="str">
        <f t="shared" si="85"/>
        <v/>
      </c>
      <c r="O409" s="84"/>
      <c r="P409" s="83" t="str">
        <f>IF($N409="","",IF(AND(SMALL($Q$9:$Q$508,ROUNDUP('別紙1　【集計】'!$E$5/2,0))=MAX($Q$9:$Q$508),ISNUMBER($N409),$Q409=MAX($Q$9:$Q$508)),"代表&amp;最大",IF($Q409=SMALL($Q$9:$Q$508,ROUNDUP('別紙1　【集計】'!$E$5/2,0)),"代表",IF($Q409=MAX($Q$9:$Q$508),"最大",""))))</f>
        <v/>
      </c>
      <c r="Q409" s="25" t="str">
        <f t="shared" si="86"/>
        <v/>
      </c>
      <c r="R409" s="26" t="str">
        <f t="shared" si="87"/>
        <v/>
      </c>
      <c r="S409" s="26" t="str">
        <f t="shared" si="88"/>
        <v/>
      </c>
      <c r="T409" s="26" t="str">
        <f t="shared" si="89"/>
        <v/>
      </c>
      <c r="U409" s="26" t="str">
        <f t="shared" si="90"/>
        <v/>
      </c>
      <c r="V409" s="26" t="str">
        <f t="shared" si="91"/>
        <v/>
      </c>
      <c r="W409" s="26" t="str">
        <f t="shared" si="92"/>
        <v/>
      </c>
      <c r="X409" s="26" t="str">
        <f t="shared" si="93"/>
        <v/>
      </c>
      <c r="Y409" s="26" t="str">
        <f t="shared" si="94"/>
        <v/>
      </c>
      <c r="Z409" s="26" t="str">
        <f t="shared" si="95"/>
        <v/>
      </c>
      <c r="AA409" s="26" t="str">
        <f t="shared" si="96"/>
        <v/>
      </c>
      <c r="AB409" s="26" t="str">
        <f t="shared" si="97"/>
        <v/>
      </c>
      <c r="AC409" s="5"/>
      <c r="AD409" s="5"/>
      <c r="AE409" s="14" t="str">
        <f>IF(OR('別紙1　【集計】'!$O$5="",$G409=""),"",IF($G409&lt;=基準値!M$2=TRUE,"○","×"))</f>
        <v/>
      </c>
      <c r="AF409" s="14" t="str">
        <f>IF(OR('別紙1　【集計】'!$O$5="",$H409=""),"",IF($H409&lt;=基準値!N$2=TRUE,"○","×"))</f>
        <v/>
      </c>
    </row>
    <row r="410" spans="2:32" ht="16.5" customHeight="1">
      <c r="B410" s="38">
        <v>402</v>
      </c>
      <c r="C410" s="39"/>
      <c r="D410" s="38"/>
      <c r="E410" s="38"/>
      <c r="F410" s="40"/>
      <c r="G410" s="41"/>
      <c r="H410" s="42"/>
      <c r="I410" s="43" t="str">
        <f t="shared" si="84"/>
        <v/>
      </c>
      <c r="J410" s="44"/>
      <c r="K410" s="45"/>
      <c r="L410" s="44"/>
      <c r="M410" s="45"/>
      <c r="N410" s="46" t="str">
        <f t="shared" si="85"/>
        <v/>
      </c>
      <c r="O410" s="84"/>
      <c r="P410" s="83" t="str">
        <f>IF($N410="","",IF(AND(SMALL($Q$9:$Q$508,ROUNDUP('別紙1　【集計】'!$E$5/2,0))=MAX($Q$9:$Q$508),ISNUMBER($N410),$Q410=MAX($Q$9:$Q$508)),"代表&amp;最大",IF($Q410=SMALL($Q$9:$Q$508,ROUNDUP('別紙1　【集計】'!$E$5/2,0)),"代表",IF($Q410=MAX($Q$9:$Q$508),"最大",""))))</f>
        <v/>
      </c>
      <c r="Q410" s="25" t="str">
        <f t="shared" si="86"/>
        <v/>
      </c>
      <c r="R410" s="26" t="str">
        <f t="shared" si="87"/>
        <v/>
      </c>
      <c r="S410" s="26" t="str">
        <f t="shared" si="88"/>
        <v/>
      </c>
      <c r="T410" s="26" t="str">
        <f t="shared" si="89"/>
        <v/>
      </c>
      <c r="U410" s="26" t="str">
        <f t="shared" si="90"/>
        <v/>
      </c>
      <c r="V410" s="26" t="str">
        <f t="shared" si="91"/>
        <v/>
      </c>
      <c r="W410" s="26" t="str">
        <f t="shared" si="92"/>
        <v/>
      </c>
      <c r="X410" s="26" t="str">
        <f t="shared" si="93"/>
        <v/>
      </c>
      <c r="Y410" s="26" t="str">
        <f t="shared" si="94"/>
        <v/>
      </c>
      <c r="Z410" s="26" t="str">
        <f t="shared" si="95"/>
        <v/>
      </c>
      <c r="AA410" s="26" t="str">
        <f t="shared" si="96"/>
        <v/>
      </c>
      <c r="AB410" s="26" t="str">
        <f t="shared" si="97"/>
        <v/>
      </c>
      <c r="AC410" s="5"/>
      <c r="AD410" s="5"/>
      <c r="AE410" s="14" t="str">
        <f>IF(OR('別紙1　【集計】'!$O$5="",$G410=""),"",IF($G410&lt;=基準値!M$2=TRUE,"○","×"))</f>
        <v/>
      </c>
      <c r="AF410" s="14" t="str">
        <f>IF(OR('別紙1　【集計】'!$O$5="",$H410=""),"",IF($H410&lt;=基準値!N$2=TRUE,"○","×"))</f>
        <v/>
      </c>
    </row>
    <row r="411" spans="2:32" ht="16.5" customHeight="1">
      <c r="B411" s="47">
        <v>403</v>
      </c>
      <c r="C411" s="39"/>
      <c r="D411" s="38"/>
      <c r="E411" s="38"/>
      <c r="F411" s="40"/>
      <c r="G411" s="41"/>
      <c r="H411" s="42"/>
      <c r="I411" s="43" t="str">
        <f t="shared" si="84"/>
        <v/>
      </c>
      <c r="J411" s="44"/>
      <c r="K411" s="45"/>
      <c r="L411" s="44"/>
      <c r="M411" s="45"/>
      <c r="N411" s="46" t="str">
        <f t="shared" si="85"/>
        <v/>
      </c>
      <c r="O411" s="84"/>
      <c r="P411" s="83" t="str">
        <f>IF($N411="","",IF(AND(SMALL($Q$9:$Q$508,ROUNDUP('別紙1　【集計】'!$E$5/2,0))=MAX($Q$9:$Q$508),ISNUMBER($N411),$Q411=MAX($Q$9:$Q$508)),"代表&amp;最大",IF($Q411=SMALL($Q$9:$Q$508,ROUNDUP('別紙1　【集計】'!$E$5/2,0)),"代表",IF($Q411=MAX($Q$9:$Q$508),"最大",""))))</f>
        <v/>
      </c>
      <c r="Q411" s="25" t="str">
        <f t="shared" si="86"/>
        <v/>
      </c>
      <c r="R411" s="26" t="str">
        <f t="shared" si="87"/>
        <v/>
      </c>
      <c r="S411" s="26" t="str">
        <f t="shared" si="88"/>
        <v/>
      </c>
      <c r="T411" s="26" t="str">
        <f t="shared" si="89"/>
        <v/>
      </c>
      <c r="U411" s="26" t="str">
        <f t="shared" si="90"/>
        <v/>
      </c>
      <c r="V411" s="26" t="str">
        <f t="shared" si="91"/>
        <v/>
      </c>
      <c r="W411" s="26" t="str">
        <f t="shared" si="92"/>
        <v/>
      </c>
      <c r="X411" s="26" t="str">
        <f t="shared" si="93"/>
        <v/>
      </c>
      <c r="Y411" s="26" t="str">
        <f t="shared" si="94"/>
        <v/>
      </c>
      <c r="Z411" s="26" t="str">
        <f t="shared" si="95"/>
        <v/>
      </c>
      <c r="AA411" s="26" t="str">
        <f t="shared" si="96"/>
        <v/>
      </c>
      <c r="AB411" s="26" t="str">
        <f t="shared" si="97"/>
        <v/>
      </c>
      <c r="AC411" s="5"/>
      <c r="AD411" s="5"/>
      <c r="AE411" s="14" t="str">
        <f>IF(OR('別紙1　【集計】'!$O$5="",$G411=""),"",IF($G411&lt;=基準値!M$2=TRUE,"○","×"))</f>
        <v/>
      </c>
      <c r="AF411" s="14" t="str">
        <f>IF(OR('別紙1　【集計】'!$O$5="",$H411=""),"",IF($H411&lt;=基準値!N$2=TRUE,"○","×"))</f>
        <v/>
      </c>
    </row>
    <row r="412" spans="2:32" ht="16.5" customHeight="1">
      <c r="B412" s="38">
        <v>404</v>
      </c>
      <c r="C412" s="39"/>
      <c r="D412" s="38"/>
      <c r="E412" s="38"/>
      <c r="F412" s="40"/>
      <c r="G412" s="41"/>
      <c r="H412" s="42"/>
      <c r="I412" s="43" t="str">
        <f t="shared" si="84"/>
        <v/>
      </c>
      <c r="J412" s="44"/>
      <c r="K412" s="45"/>
      <c r="L412" s="44"/>
      <c r="M412" s="45"/>
      <c r="N412" s="46" t="str">
        <f t="shared" si="85"/>
        <v/>
      </c>
      <c r="O412" s="84"/>
      <c r="P412" s="83" t="str">
        <f>IF($N412="","",IF(AND(SMALL($Q$9:$Q$508,ROUNDUP('別紙1　【集計】'!$E$5/2,0))=MAX($Q$9:$Q$508),ISNUMBER($N412),$Q412=MAX($Q$9:$Q$508)),"代表&amp;最大",IF($Q412=SMALL($Q$9:$Q$508,ROUNDUP('別紙1　【集計】'!$E$5/2,0)),"代表",IF($Q412=MAX($Q$9:$Q$508),"最大",""))))</f>
        <v/>
      </c>
      <c r="Q412" s="25" t="str">
        <f t="shared" si="86"/>
        <v/>
      </c>
      <c r="R412" s="26" t="str">
        <f t="shared" si="87"/>
        <v/>
      </c>
      <c r="S412" s="26" t="str">
        <f t="shared" si="88"/>
        <v/>
      </c>
      <c r="T412" s="26" t="str">
        <f t="shared" si="89"/>
        <v/>
      </c>
      <c r="U412" s="26" t="str">
        <f t="shared" si="90"/>
        <v/>
      </c>
      <c r="V412" s="26" t="str">
        <f t="shared" si="91"/>
        <v/>
      </c>
      <c r="W412" s="26" t="str">
        <f t="shared" si="92"/>
        <v/>
      </c>
      <c r="X412" s="26" t="str">
        <f t="shared" si="93"/>
        <v/>
      </c>
      <c r="Y412" s="26" t="str">
        <f t="shared" si="94"/>
        <v/>
      </c>
      <c r="Z412" s="26" t="str">
        <f t="shared" si="95"/>
        <v/>
      </c>
      <c r="AA412" s="26" t="str">
        <f t="shared" si="96"/>
        <v/>
      </c>
      <c r="AB412" s="26" t="str">
        <f t="shared" si="97"/>
        <v/>
      </c>
      <c r="AC412" s="5"/>
      <c r="AD412" s="5"/>
      <c r="AE412" s="14" t="str">
        <f>IF(OR('別紙1　【集計】'!$O$5="",$G412=""),"",IF($G412&lt;=基準値!M$2=TRUE,"○","×"))</f>
        <v/>
      </c>
      <c r="AF412" s="14" t="str">
        <f>IF(OR('別紙1　【集計】'!$O$5="",$H412=""),"",IF($H412&lt;=基準値!N$2=TRUE,"○","×"))</f>
        <v/>
      </c>
    </row>
    <row r="413" spans="2:32" ht="16.5" customHeight="1">
      <c r="B413" s="47">
        <v>405</v>
      </c>
      <c r="C413" s="39"/>
      <c r="D413" s="38"/>
      <c r="E413" s="38"/>
      <c r="F413" s="40"/>
      <c r="G413" s="41"/>
      <c r="H413" s="42"/>
      <c r="I413" s="43" t="str">
        <f t="shared" si="84"/>
        <v/>
      </c>
      <c r="J413" s="44"/>
      <c r="K413" s="45"/>
      <c r="L413" s="44"/>
      <c r="M413" s="45"/>
      <c r="N413" s="46" t="str">
        <f t="shared" si="85"/>
        <v/>
      </c>
      <c r="O413" s="84"/>
      <c r="P413" s="83" t="str">
        <f>IF($N413="","",IF(AND(SMALL($Q$9:$Q$508,ROUNDUP('別紙1　【集計】'!$E$5/2,0))=MAX($Q$9:$Q$508),ISNUMBER($N413),$Q413=MAX($Q$9:$Q$508)),"代表&amp;最大",IF($Q413=SMALL($Q$9:$Q$508,ROUNDUP('別紙1　【集計】'!$E$5/2,0)),"代表",IF($Q413=MAX($Q$9:$Q$508),"最大",""))))</f>
        <v/>
      </c>
      <c r="Q413" s="25" t="str">
        <f t="shared" si="86"/>
        <v/>
      </c>
      <c r="R413" s="26" t="str">
        <f t="shared" si="87"/>
        <v/>
      </c>
      <c r="S413" s="26" t="str">
        <f t="shared" si="88"/>
        <v/>
      </c>
      <c r="T413" s="26" t="str">
        <f t="shared" si="89"/>
        <v/>
      </c>
      <c r="U413" s="26" t="str">
        <f t="shared" si="90"/>
        <v/>
      </c>
      <c r="V413" s="26" t="str">
        <f t="shared" si="91"/>
        <v/>
      </c>
      <c r="W413" s="26" t="str">
        <f t="shared" si="92"/>
        <v/>
      </c>
      <c r="X413" s="26" t="str">
        <f t="shared" si="93"/>
        <v/>
      </c>
      <c r="Y413" s="26" t="str">
        <f t="shared" si="94"/>
        <v/>
      </c>
      <c r="Z413" s="26" t="str">
        <f t="shared" si="95"/>
        <v/>
      </c>
      <c r="AA413" s="26" t="str">
        <f t="shared" si="96"/>
        <v/>
      </c>
      <c r="AB413" s="26" t="str">
        <f t="shared" si="97"/>
        <v/>
      </c>
      <c r="AC413" s="5"/>
      <c r="AD413" s="5"/>
      <c r="AE413" s="14" t="str">
        <f>IF(OR('別紙1　【集計】'!$O$5="",$G413=""),"",IF($G413&lt;=基準値!M$2=TRUE,"○","×"))</f>
        <v/>
      </c>
      <c r="AF413" s="14" t="str">
        <f>IF(OR('別紙1　【集計】'!$O$5="",$H413=""),"",IF($H413&lt;=基準値!N$2=TRUE,"○","×"))</f>
        <v/>
      </c>
    </row>
    <row r="414" spans="2:32" ht="16.5" customHeight="1">
      <c r="B414" s="38">
        <v>406</v>
      </c>
      <c r="C414" s="39"/>
      <c r="D414" s="38"/>
      <c r="E414" s="38"/>
      <c r="F414" s="40"/>
      <c r="G414" s="41"/>
      <c r="H414" s="42"/>
      <c r="I414" s="43" t="str">
        <f t="shared" si="84"/>
        <v/>
      </c>
      <c r="J414" s="44"/>
      <c r="K414" s="45"/>
      <c r="L414" s="44"/>
      <c r="M414" s="45"/>
      <c r="N414" s="46" t="str">
        <f t="shared" si="85"/>
        <v/>
      </c>
      <c r="O414" s="84"/>
      <c r="P414" s="83" t="str">
        <f>IF($N414="","",IF(AND(SMALL($Q$9:$Q$508,ROUNDUP('別紙1　【集計】'!$E$5/2,0))=MAX($Q$9:$Q$508),ISNUMBER($N414),$Q414=MAX($Q$9:$Q$508)),"代表&amp;最大",IF($Q414=SMALL($Q$9:$Q$508,ROUNDUP('別紙1　【集計】'!$E$5/2,0)),"代表",IF($Q414=MAX($Q$9:$Q$508),"最大",""))))</f>
        <v/>
      </c>
      <c r="Q414" s="25" t="str">
        <f t="shared" si="86"/>
        <v/>
      </c>
      <c r="R414" s="26" t="str">
        <f t="shared" si="87"/>
        <v/>
      </c>
      <c r="S414" s="26" t="str">
        <f t="shared" si="88"/>
        <v/>
      </c>
      <c r="T414" s="26" t="str">
        <f t="shared" si="89"/>
        <v/>
      </c>
      <c r="U414" s="26" t="str">
        <f t="shared" si="90"/>
        <v/>
      </c>
      <c r="V414" s="26" t="str">
        <f t="shared" si="91"/>
        <v/>
      </c>
      <c r="W414" s="26" t="str">
        <f t="shared" si="92"/>
        <v/>
      </c>
      <c r="X414" s="26" t="str">
        <f t="shared" si="93"/>
        <v/>
      </c>
      <c r="Y414" s="26" t="str">
        <f t="shared" si="94"/>
        <v/>
      </c>
      <c r="Z414" s="26" t="str">
        <f t="shared" si="95"/>
        <v/>
      </c>
      <c r="AA414" s="26" t="str">
        <f t="shared" si="96"/>
        <v/>
      </c>
      <c r="AB414" s="26" t="str">
        <f t="shared" si="97"/>
        <v/>
      </c>
      <c r="AC414" s="5"/>
      <c r="AD414" s="5"/>
      <c r="AE414" s="14" t="str">
        <f>IF(OR('別紙1　【集計】'!$O$5="",$G414=""),"",IF($G414&lt;=基準値!M$2=TRUE,"○","×"))</f>
        <v/>
      </c>
      <c r="AF414" s="14" t="str">
        <f>IF(OR('別紙1　【集計】'!$O$5="",$H414=""),"",IF($H414&lt;=基準値!N$2=TRUE,"○","×"))</f>
        <v/>
      </c>
    </row>
    <row r="415" spans="2:32" ht="16.5" customHeight="1">
      <c r="B415" s="47">
        <v>407</v>
      </c>
      <c r="C415" s="39"/>
      <c r="D415" s="38"/>
      <c r="E415" s="38"/>
      <c r="F415" s="40"/>
      <c r="G415" s="41"/>
      <c r="H415" s="42"/>
      <c r="I415" s="43" t="str">
        <f t="shared" si="84"/>
        <v/>
      </c>
      <c r="J415" s="44"/>
      <c r="K415" s="45"/>
      <c r="L415" s="44"/>
      <c r="M415" s="45"/>
      <c r="N415" s="46" t="str">
        <f t="shared" si="85"/>
        <v/>
      </c>
      <c r="O415" s="84"/>
      <c r="P415" s="83" t="str">
        <f>IF($N415="","",IF(AND(SMALL($Q$9:$Q$508,ROUNDUP('別紙1　【集計】'!$E$5/2,0))=MAX($Q$9:$Q$508),ISNUMBER($N415),$Q415=MAX($Q$9:$Q$508)),"代表&amp;最大",IF($Q415=SMALL($Q$9:$Q$508,ROUNDUP('別紙1　【集計】'!$E$5/2,0)),"代表",IF($Q415=MAX($Q$9:$Q$508),"最大",""))))</f>
        <v/>
      </c>
      <c r="Q415" s="25" t="str">
        <f t="shared" si="86"/>
        <v/>
      </c>
      <c r="R415" s="26" t="str">
        <f t="shared" si="87"/>
        <v/>
      </c>
      <c r="S415" s="26" t="str">
        <f t="shared" si="88"/>
        <v/>
      </c>
      <c r="T415" s="26" t="str">
        <f t="shared" si="89"/>
        <v/>
      </c>
      <c r="U415" s="26" t="str">
        <f t="shared" si="90"/>
        <v/>
      </c>
      <c r="V415" s="26" t="str">
        <f t="shared" si="91"/>
        <v/>
      </c>
      <c r="W415" s="26" t="str">
        <f t="shared" si="92"/>
        <v/>
      </c>
      <c r="X415" s="26" t="str">
        <f t="shared" si="93"/>
        <v/>
      </c>
      <c r="Y415" s="26" t="str">
        <f t="shared" si="94"/>
        <v/>
      </c>
      <c r="Z415" s="26" t="str">
        <f t="shared" si="95"/>
        <v/>
      </c>
      <c r="AA415" s="26" t="str">
        <f t="shared" si="96"/>
        <v/>
      </c>
      <c r="AB415" s="26" t="str">
        <f t="shared" si="97"/>
        <v/>
      </c>
      <c r="AC415" s="5"/>
      <c r="AD415" s="5"/>
      <c r="AE415" s="14" t="str">
        <f>IF(OR('別紙1　【集計】'!$O$5="",$G415=""),"",IF($G415&lt;=基準値!M$2=TRUE,"○","×"))</f>
        <v/>
      </c>
      <c r="AF415" s="14" t="str">
        <f>IF(OR('別紙1　【集計】'!$O$5="",$H415=""),"",IF($H415&lt;=基準値!N$2=TRUE,"○","×"))</f>
        <v/>
      </c>
    </row>
    <row r="416" spans="2:32" ht="16.5" customHeight="1">
      <c r="B416" s="38">
        <v>408</v>
      </c>
      <c r="C416" s="39"/>
      <c r="D416" s="38"/>
      <c r="E416" s="38"/>
      <c r="F416" s="40"/>
      <c r="G416" s="41"/>
      <c r="H416" s="42"/>
      <c r="I416" s="43" t="str">
        <f t="shared" si="84"/>
        <v/>
      </c>
      <c r="J416" s="44"/>
      <c r="K416" s="45"/>
      <c r="L416" s="44"/>
      <c r="M416" s="45"/>
      <c r="N416" s="46" t="str">
        <f t="shared" si="85"/>
        <v/>
      </c>
      <c r="O416" s="84"/>
      <c r="P416" s="83" t="str">
        <f>IF($N416="","",IF(AND(SMALL($Q$9:$Q$508,ROUNDUP('別紙1　【集計】'!$E$5/2,0))=MAX($Q$9:$Q$508),ISNUMBER($N416),$Q416=MAX($Q$9:$Q$508)),"代表&amp;最大",IF($Q416=SMALL($Q$9:$Q$508,ROUNDUP('別紙1　【集計】'!$E$5/2,0)),"代表",IF($Q416=MAX($Q$9:$Q$508),"最大",""))))</f>
        <v/>
      </c>
      <c r="Q416" s="25" t="str">
        <f t="shared" si="86"/>
        <v/>
      </c>
      <c r="R416" s="26" t="str">
        <f t="shared" si="87"/>
        <v/>
      </c>
      <c r="S416" s="26" t="str">
        <f t="shared" si="88"/>
        <v/>
      </c>
      <c r="T416" s="26" t="str">
        <f t="shared" si="89"/>
        <v/>
      </c>
      <c r="U416" s="26" t="str">
        <f t="shared" si="90"/>
        <v/>
      </c>
      <c r="V416" s="26" t="str">
        <f t="shared" si="91"/>
        <v/>
      </c>
      <c r="W416" s="26" t="str">
        <f t="shared" si="92"/>
        <v/>
      </c>
      <c r="X416" s="26" t="str">
        <f t="shared" si="93"/>
        <v/>
      </c>
      <c r="Y416" s="26" t="str">
        <f t="shared" si="94"/>
        <v/>
      </c>
      <c r="Z416" s="26" t="str">
        <f t="shared" si="95"/>
        <v/>
      </c>
      <c r="AA416" s="26" t="str">
        <f t="shared" si="96"/>
        <v/>
      </c>
      <c r="AB416" s="26" t="str">
        <f t="shared" si="97"/>
        <v/>
      </c>
      <c r="AC416" s="5"/>
      <c r="AD416" s="5"/>
      <c r="AE416" s="14" t="str">
        <f>IF(OR('別紙1　【集計】'!$O$5="",$G416=""),"",IF($G416&lt;=基準値!M$2=TRUE,"○","×"))</f>
        <v/>
      </c>
      <c r="AF416" s="14" t="str">
        <f>IF(OR('別紙1　【集計】'!$O$5="",$H416=""),"",IF($H416&lt;=基準値!N$2=TRUE,"○","×"))</f>
        <v/>
      </c>
    </row>
    <row r="417" spans="2:32" ht="16.5" customHeight="1">
      <c r="B417" s="47">
        <v>409</v>
      </c>
      <c r="C417" s="39"/>
      <c r="D417" s="38"/>
      <c r="E417" s="38"/>
      <c r="F417" s="40"/>
      <c r="G417" s="41"/>
      <c r="H417" s="42"/>
      <c r="I417" s="43" t="str">
        <f t="shared" si="84"/>
        <v/>
      </c>
      <c r="J417" s="44"/>
      <c r="K417" s="45"/>
      <c r="L417" s="44"/>
      <c r="M417" s="45"/>
      <c r="N417" s="46" t="str">
        <f t="shared" si="85"/>
        <v/>
      </c>
      <c r="O417" s="84"/>
      <c r="P417" s="83" t="str">
        <f>IF($N417="","",IF(AND(SMALL($Q$9:$Q$508,ROUNDUP('別紙1　【集計】'!$E$5/2,0))=MAX($Q$9:$Q$508),ISNUMBER($N417),$Q417=MAX($Q$9:$Q$508)),"代表&amp;最大",IF($Q417=SMALL($Q$9:$Q$508,ROUNDUP('別紙1　【集計】'!$E$5/2,0)),"代表",IF($Q417=MAX($Q$9:$Q$508),"最大",""))))</f>
        <v/>
      </c>
      <c r="Q417" s="25" t="str">
        <f t="shared" si="86"/>
        <v/>
      </c>
      <c r="R417" s="26" t="str">
        <f t="shared" si="87"/>
        <v/>
      </c>
      <c r="S417" s="26" t="str">
        <f t="shared" si="88"/>
        <v/>
      </c>
      <c r="T417" s="26" t="str">
        <f t="shared" si="89"/>
        <v/>
      </c>
      <c r="U417" s="26" t="str">
        <f t="shared" si="90"/>
        <v/>
      </c>
      <c r="V417" s="26" t="str">
        <f t="shared" si="91"/>
        <v/>
      </c>
      <c r="W417" s="26" t="str">
        <f t="shared" si="92"/>
        <v/>
      </c>
      <c r="X417" s="26" t="str">
        <f t="shared" si="93"/>
        <v/>
      </c>
      <c r="Y417" s="26" t="str">
        <f t="shared" si="94"/>
        <v/>
      </c>
      <c r="Z417" s="26" t="str">
        <f t="shared" si="95"/>
        <v/>
      </c>
      <c r="AA417" s="26" t="str">
        <f t="shared" si="96"/>
        <v/>
      </c>
      <c r="AB417" s="26" t="str">
        <f t="shared" si="97"/>
        <v/>
      </c>
      <c r="AC417" s="5"/>
      <c r="AD417" s="5"/>
      <c r="AE417" s="14" t="str">
        <f>IF(OR('別紙1　【集計】'!$O$5="",$G417=""),"",IF($G417&lt;=基準値!M$2=TRUE,"○","×"))</f>
        <v/>
      </c>
      <c r="AF417" s="14" t="str">
        <f>IF(OR('別紙1　【集計】'!$O$5="",$H417=""),"",IF($H417&lt;=基準値!N$2=TRUE,"○","×"))</f>
        <v/>
      </c>
    </row>
    <row r="418" spans="2:32" ht="16.5" customHeight="1">
      <c r="B418" s="38">
        <v>410</v>
      </c>
      <c r="C418" s="39"/>
      <c r="D418" s="38"/>
      <c r="E418" s="38"/>
      <c r="F418" s="40"/>
      <c r="G418" s="41"/>
      <c r="H418" s="42"/>
      <c r="I418" s="43" t="str">
        <f t="shared" si="84"/>
        <v/>
      </c>
      <c r="J418" s="44"/>
      <c r="K418" s="45"/>
      <c r="L418" s="44"/>
      <c r="M418" s="45"/>
      <c r="N418" s="46" t="str">
        <f t="shared" si="85"/>
        <v/>
      </c>
      <c r="O418" s="84"/>
      <c r="P418" s="83" t="str">
        <f>IF($N418="","",IF(AND(SMALL($Q$9:$Q$508,ROUNDUP('別紙1　【集計】'!$E$5/2,0))=MAX($Q$9:$Q$508),ISNUMBER($N418),$Q418=MAX($Q$9:$Q$508)),"代表&amp;最大",IF($Q418=SMALL($Q$9:$Q$508,ROUNDUP('別紙1　【集計】'!$E$5/2,0)),"代表",IF($Q418=MAX($Q$9:$Q$508),"最大",""))))</f>
        <v/>
      </c>
      <c r="Q418" s="25" t="str">
        <f t="shared" si="86"/>
        <v/>
      </c>
      <c r="R418" s="26" t="str">
        <f t="shared" si="87"/>
        <v/>
      </c>
      <c r="S418" s="26" t="str">
        <f t="shared" si="88"/>
        <v/>
      </c>
      <c r="T418" s="26" t="str">
        <f t="shared" si="89"/>
        <v/>
      </c>
      <c r="U418" s="26" t="str">
        <f t="shared" si="90"/>
        <v/>
      </c>
      <c r="V418" s="26" t="str">
        <f t="shared" si="91"/>
        <v/>
      </c>
      <c r="W418" s="26" t="str">
        <f t="shared" si="92"/>
        <v/>
      </c>
      <c r="X418" s="26" t="str">
        <f t="shared" si="93"/>
        <v/>
      </c>
      <c r="Y418" s="26" t="str">
        <f t="shared" si="94"/>
        <v/>
      </c>
      <c r="Z418" s="26" t="str">
        <f t="shared" si="95"/>
        <v/>
      </c>
      <c r="AA418" s="26" t="str">
        <f t="shared" si="96"/>
        <v/>
      </c>
      <c r="AB418" s="26" t="str">
        <f t="shared" si="97"/>
        <v/>
      </c>
      <c r="AC418" s="5"/>
      <c r="AD418" s="5"/>
      <c r="AE418" s="14" t="str">
        <f>IF(OR('別紙1　【集計】'!$O$5="",$G418=""),"",IF($G418&lt;=基準値!M$2=TRUE,"○","×"))</f>
        <v/>
      </c>
      <c r="AF418" s="14" t="str">
        <f>IF(OR('別紙1　【集計】'!$O$5="",$H418=""),"",IF($H418&lt;=基準値!N$2=TRUE,"○","×"))</f>
        <v/>
      </c>
    </row>
    <row r="419" spans="2:32" ht="16.5" customHeight="1">
      <c r="B419" s="47">
        <v>411</v>
      </c>
      <c r="C419" s="39"/>
      <c r="D419" s="38"/>
      <c r="E419" s="38"/>
      <c r="F419" s="40"/>
      <c r="G419" s="41"/>
      <c r="H419" s="42"/>
      <c r="I419" s="43" t="str">
        <f t="shared" si="84"/>
        <v/>
      </c>
      <c r="J419" s="44"/>
      <c r="K419" s="45"/>
      <c r="L419" s="44"/>
      <c r="M419" s="45"/>
      <c r="N419" s="46" t="str">
        <f t="shared" si="85"/>
        <v/>
      </c>
      <c r="O419" s="84"/>
      <c r="P419" s="83" t="str">
        <f>IF($N419="","",IF(AND(SMALL($Q$9:$Q$508,ROUNDUP('別紙1　【集計】'!$E$5/2,0))=MAX($Q$9:$Q$508),ISNUMBER($N419),$Q419=MAX($Q$9:$Q$508)),"代表&amp;最大",IF($Q419=SMALL($Q$9:$Q$508,ROUNDUP('別紙1　【集計】'!$E$5/2,0)),"代表",IF($Q419=MAX($Q$9:$Q$508),"最大",""))))</f>
        <v/>
      </c>
      <c r="Q419" s="25" t="str">
        <f t="shared" si="86"/>
        <v/>
      </c>
      <c r="R419" s="26" t="str">
        <f t="shared" si="87"/>
        <v/>
      </c>
      <c r="S419" s="26" t="str">
        <f t="shared" si="88"/>
        <v/>
      </c>
      <c r="T419" s="26" t="str">
        <f t="shared" si="89"/>
        <v/>
      </c>
      <c r="U419" s="26" t="str">
        <f t="shared" si="90"/>
        <v/>
      </c>
      <c r="V419" s="26" t="str">
        <f t="shared" si="91"/>
        <v/>
      </c>
      <c r="W419" s="26" t="str">
        <f t="shared" si="92"/>
        <v/>
      </c>
      <c r="X419" s="26" t="str">
        <f t="shared" si="93"/>
        <v/>
      </c>
      <c r="Y419" s="26" t="str">
        <f t="shared" si="94"/>
        <v/>
      </c>
      <c r="Z419" s="26" t="str">
        <f t="shared" si="95"/>
        <v/>
      </c>
      <c r="AA419" s="26" t="str">
        <f t="shared" si="96"/>
        <v/>
      </c>
      <c r="AB419" s="26" t="str">
        <f t="shared" si="97"/>
        <v/>
      </c>
      <c r="AC419" s="5"/>
      <c r="AD419" s="5"/>
      <c r="AE419" s="14" t="str">
        <f>IF(OR('別紙1　【集計】'!$O$5="",$G419=""),"",IF($G419&lt;=基準値!M$2=TRUE,"○","×"))</f>
        <v/>
      </c>
      <c r="AF419" s="14" t="str">
        <f>IF(OR('別紙1　【集計】'!$O$5="",$H419=""),"",IF($H419&lt;=基準値!N$2=TRUE,"○","×"))</f>
        <v/>
      </c>
    </row>
    <row r="420" spans="2:32" ht="16.5" customHeight="1">
      <c r="B420" s="38">
        <v>412</v>
      </c>
      <c r="C420" s="39"/>
      <c r="D420" s="38"/>
      <c r="E420" s="38"/>
      <c r="F420" s="40"/>
      <c r="G420" s="41"/>
      <c r="H420" s="42"/>
      <c r="I420" s="43" t="str">
        <f t="shared" si="84"/>
        <v/>
      </c>
      <c r="J420" s="44"/>
      <c r="K420" s="45"/>
      <c r="L420" s="44"/>
      <c r="M420" s="45"/>
      <c r="N420" s="46" t="str">
        <f t="shared" si="85"/>
        <v/>
      </c>
      <c r="O420" s="84"/>
      <c r="P420" s="83" t="str">
        <f>IF($N420="","",IF(AND(SMALL($Q$9:$Q$508,ROUNDUP('別紙1　【集計】'!$E$5/2,0))=MAX($Q$9:$Q$508),ISNUMBER($N420),$Q420=MAX($Q$9:$Q$508)),"代表&amp;最大",IF($Q420=SMALL($Q$9:$Q$508,ROUNDUP('別紙1　【集計】'!$E$5/2,0)),"代表",IF($Q420=MAX($Q$9:$Q$508),"最大",""))))</f>
        <v/>
      </c>
      <c r="Q420" s="25" t="str">
        <f t="shared" si="86"/>
        <v/>
      </c>
      <c r="R420" s="26" t="str">
        <f t="shared" si="87"/>
        <v/>
      </c>
      <c r="S420" s="26" t="str">
        <f t="shared" si="88"/>
        <v/>
      </c>
      <c r="T420" s="26" t="str">
        <f t="shared" si="89"/>
        <v/>
      </c>
      <c r="U420" s="26" t="str">
        <f t="shared" si="90"/>
        <v/>
      </c>
      <c r="V420" s="26" t="str">
        <f t="shared" si="91"/>
        <v/>
      </c>
      <c r="W420" s="26" t="str">
        <f t="shared" si="92"/>
        <v/>
      </c>
      <c r="X420" s="26" t="str">
        <f t="shared" si="93"/>
        <v/>
      </c>
      <c r="Y420" s="26" t="str">
        <f t="shared" si="94"/>
        <v/>
      </c>
      <c r="Z420" s="26" t="str">
        <f t="shared" si="95"/>
        <v/>
      </c>
      <c r="AA420" s="26" t="str">
        <f t="shared" si="96"/>
        <v/>
      </c>
      <c r="AB420" s="26" t="str">
        <f t="shared" si="97"/>
        <v/>
      </c>
      <c r="AC420" s="5"/>
      <c r="AD420" s="5"/>
      <c r="AE420" s="14" t="str">
        <f>IF(OR('別紙1　【集計】'!$O$5="",$G420=""),"",IF($G420&lt;=基準値!M$2=TRUE,"○","×"))</f>
        <v/>
      </c>
      <c r="AF420" s="14" t="str">
        <f>IF(OR('別紙1　【集計】'!$O$5="",$H420=""),"",IF($H420&lt;=基準値!N$2=TRUE,"○","×"))</f>
        <v/>
      </c>
    </row>
    <row r="421" spans="2:32" ht="16.5" customHeight="1">
      <c r="B421" s="47">
        <v>413</v>
      </c>
      <c r="C421" s="39"/>
      <c r="D421" s="38"/>
      <c r="E421" s="38"/>
      <c r="F421" s="40"/>
      <c r="G421" s="41"/>
      <c r="H421" s="42"/>
      <c r="I421" s="43" t="str">
        <f t="shared" si="84"/>
        <v/>
      </c>
      <c r="J421" s="44"/>
      <c r="K421" s="45"/>
      <c r="L421" s="44"/>
      <c r="M421" s="45"/>
      <c r="N421" s="46" t="str">
        <f t="shared" si="85"/>
        <v/>
      </c>
      <c r="O421" s="84"/>
      <c r="P421" s="83" t="str">
        <f>IF($N421="","",IF(AND(SMALL($Q$9:$Q$508,ROUNDUP('別紙1　【集計】'!$E$5/2,0))=MAX($Q$9:$Q$508),ISNUMBER($N421),$Q421=MAX($Q$9:$Q$508)),"代表&amp;最大",IF($Q421=SMALL($Q$9:$Q$508,ROUNDUP('別紙1　【集計】'!$E$5/2,0)),"代表",IF($Q421=MAX($Q$9:$Q$508),"最大",""))))</f>
        <v/>
      </c>
      <c r="Q421" s="25" t="str">
        <f t="shared" si="86"/>
        <v/>
      </c>
      <c r="R421" s="26" t="str">
        <f t="shared" si="87"/>
        <v/>
      </c>
      <c r="S421" s="26" t="str">
        <f t="shared" si="88"/>
        <v/>
      </c>
      <c r="T421" s="26" t="str">
        <f t="shared" si="89"/>
        <v/>
      </c>
      <c r="U421" s="26" t="str">
        <f t="shared" si="90"/>
        <v/>
      </c>
      <c r="V421" s="26" t="str">
        <f t="shared" si="91"/>
        <v/>
      </c>
      <c r="W421" s="26" t="str">
        <f t="shared" si="92"/>
        <v/>
      </c>
      <c r="X421" s="26" t="str">
        <f t="shared" si="93"/>
        <v/>
      </c>
      <c r="Y421" s="26" t="str">
        <f t="shared" si="94"/>
        <v/>
      </c>
      <c r="Z421" s="26" t="str">
        <f t="shared" si="95"/>
        <v/>
      </c>
      <c r="AA421" s="26" t="str">
        <f t="shared" si="96"/>
        <v/>
      </c>
      <c r="AB421" s="26" t="str">
        <f t="shared" si="97"/>
        <v/>
      </c>
      <c r="AC421" s="5"/>
      <c r="AD421" s="5"/>
      <c r="AE421" s="14" t="str">
        <f>IF(OR('別紙1　【集計】'!$O$5="",$G421=""),"",IF($G421&lt;=基準値!M$2=TRUE,"○","×"))</f>
        <v/>
      </c>
      <c r="AF421" s="14" t="str">
        <f>IF(OR('別紙1　【集計】'!$O$5="",$H421=""),"",IF($H421&lt;=基準値!N$2=TRUE,"○","×"))</f>
        <v/>
      </c>
    </row>
    <row r="422" spans="2:32" ht="16.5" customHeight="1">
      <c r="B422" s="38">
        <v>414</v>
      </c>
      <c r="C422" s="39"/>
      <c r="D422" s="38"/>
      <c r="E422" s="38"/>
      <c r="F422" s="40"/>
      <c r="G422" s="41"/>
      <c r="H422" s="42"/>
      <c r="I422" s="43" t="str">
        <f t="shared" si="84"/>
        <v/>
      </c>
      <c r="J422" s="44"/>
      <c r="K422" s="45"/>
      <c r="L422" s="44"/>
      <c r="M422" s="45"/>
      <c r="N422" s="46" t="str">
        <f t="shared" si="85"/>
        <v/>
      </c>
      <c r="O422" s="84"/>
      <c r="P422" s="83" t="str">
        <f>IF($N422="","",IF(AND(SMALL($Q$9:$Q$508,ROUNDUP('別紙1　【集計】'!$E$5/2,0))=MAX($Q$9:$Q$508),ISNUMBER($N422),$Q422=MAX($Q$9:$Q$508)),"代表&amp;最大",IF($Q422=SMALL($Q$9:$Q$508,ROUNDUP('別紙1　【集計】'!$E$5/2,0)),"代表",IF($Q422=MAX($Q$9:$Q$508),"最大",""))))</f>
        <v/>
      </c>
      <c r="Q422" s="25" t="str">
        <f t="shared" si="86"/>
        <v/>
      </c>
      <c r="R422" s="26" t="str">
        <f t="shared" si="87"/>
        <v/>
      </c>
      <c r="S422" s="26" t="str">
        <f t="shared" si="88"/>
        <v/>
      </c>
      <c r="T422" s="26" t="str">
        <f t="shared" si="89"/>
        <v/>
      </c>
      <c r="U422" s="26" t="str">
        <f t="shared" si="90"/>
        <v/>
      </c>
      <c r="V422" s="26" t="str">
        <f t="shared" si="91"/>
        <v/>
      </c>
      <c r="W422" s="26" t="str">
        <f t="shared" si="92"/>
        <v/>
      </c>
      <c r="X422" s="26" t="str">
        <f t="shared" si="93"/>
        <v/>
      </c>
      <c r="Y422" s="26" t="str">
        <f t="shared" si="94"/>
        <v/>
      </c>
      <c r="Z422" s="26" t="str">
        <f t="shared" si="95"/>
        <v/>
      </c>
      <c r="AA422" s="26" t="str">
        <f t="shared" si="96"/>
        <v/>
      </c>
      <c r="AB422" s="26" t="str">
        <f t="shared" si="97"/>
        <v/>
      </c>
      <c r="AC422" s="5"/>
      <c r="AD422" s="5"/>
      <c r="AE422" s="14" t="str">
        <f>IF(OR('別紙1　【集計】'!$O$5="",$G422=""),"",IF($G422&lt;=基準値!M$2=TRUE,"○","×"))</f>
        <v/>
      </c>
      <c r="AF422" s="14" t="str">
        <f>IF(OR('別紙1　【集計】'!$O$5="",$H422=""),"",IF($H422&lt;=基準値!N$2=TRUE,"○","×"))</f>
        <v/>
      </c>
    </row>
    <row r="423" spans="2:32" ht="16.5" customHeight="1">
      <c r="B423" s="47">
        <v>415</v>
      </c>
      <c r="C423" s="39"/>
      <c r="D423" s="38"/>
      <c r="E423" s="38"/>
      <c r="F423" s="40"/>
      <c r="G423" s="41"/>
      <c r="H423" s="42"/>
      <c r="I423" s="43" t="str">
        <f t="shared" si="84"/>
        <v/>
      </c>
      <c r="J423" s="44"/>
      <c r="K423" s="45"/>
      <c r="L423" s="44"/>
      <c r="M423" s="45"/>
      <c r="N423" s="46" t="str">
        <f t="shared" si="85"/>
        <v/>
      </c>
      <c r="O423" s="84"/>
      <c r="P423" s="83" t="str">
        <f>IF($N423="","",IF(AND(SMALL($Q$9:$Q$508,ROUNDUP('別紙1　【集計】'!$E$5/2,0))=MAX($Q$9:$Q$508),ISNUMBER($N423),$Q423=MAX($Q$9:$Q$508)),"代表&amp;最大",IF($Q423=SMALL($Q$9:$Q$508,ROUNDUP('別紙1　【集計】'!$E$5/2,0)),"代表",IF($Q423=MAX($Q$9:$Q$508),"最大",""))))</f>
        <v/>
      </c>
      <c r="Q423" s="25" t="str">
        <f t="shared" si="86"/>
        <v/>
      </c>
      <c r="R423" s="26" t="str">
        <f t="shared" si="87"/>
        <v/>
      </c>
      <c r="S423" s="26" t="str">
        <f t="shared" si="88"/>
        <v/>
      </c>
      <c r="T423" s="26" t="str">
        <f t="shared" si="89"/>
        <v/>
      </c>
      <c r="U423" s="26" t="str">
        <f t="shared" si="90"/>
        <v/>
      </c>
      <c r="V423" s="26" t="str">
        <f t="shared" si="91"/>
        <v/>
      </c>
      <c r="W423" s="26" t="str">
        <f t="shared" si="92"/>
        <v/>
      </c>
      <c r="X423" s="26" t="str">
        <f t="shared" si="93"/>
        <v/>
      </c>
      <c r="Y423" s="26" t="str">
        <f t="shared" si="94"/>
        <v/>
      </c>
      <c r="Z423" s="26" t="str">
        <f t="shared" si="95"/>
        <v/>
      </c>
      <c r="AA423" s="26" t="str">
        <f t="shared" si="96"/>
        <v/>
      </c>
      <c r="AB423" s="26" t="str">
        <f t="shared" si="97"/>
        <v/>
      </c>
      <c r="AC423" s="5"/>
      <c r="AD423" s="5"/>
      <c r="AE423" s="14" t="str">
        <f>IF(OR('別紙1　【集計】'!$O$5="",$G423=""),"",IF($G423&lt;=基準値!M$2=TRUE,"○","×"))</f>
        <v/>
      </c>
      <c r="AF423" s="14" t="str">
        <f>IF(OR('別紙1　【集計】'!$O$5="",$H423=""),"",IF($H423&lt;=基準値!N$2=TRUE,"○","×"))</f>
        <v/>
      </c>
    </row>
    <row r="424" spans="2:32" ht="16.5" customHeight="1">
      <c r="B424" s="38">
        <v>416</v>
      </c>
      <c r="C424" s="39"/>
      <c r="D424" s="38"/>
      <c r="E424" s="38"/>
      <c r="F424" s="40"/>
      <c r="G424" s="41"/>
      <c r="H424" s="42"/>
      <c r="I424" s="43" t="str">
        <f t="shared" si="84"/>
        <v/>
      </c>
      <c r="J424" s="44"/>
      <c r="K424" s="45"/>
      <c r="L424" s="44"/>
      <c r="M424" s="45"/>
      <c r="N424" s="46" t="str">
        <f t="shared" si="85"/>
        <v/>
      </c>
      <c r="O424" s="84"/>
      <c r="P424" s="83" t="str">
        <f>IF($N424="","",IF(AND(SMALL($Q$9:$Q$508,ROUNDUP('別紙1　【集計】'!$E$5/2,0))=MAX($Q$9:$Q$508),ISNUMBER($N424),$Q424=MAX($Q$9:$Q$508)),"代表&amp;最大",IF($Q424=SMALL($Q$9:$Q$508,ROUNDUP('別紙1　【集計】'!$E$5/2,0)),"代表",IF($Q424=MAX($Q$9:$Q$508),"最大",""))))</f>
        <v/>
      </c>
      <c r="Q424" s="25" t="str">
        <f t="shared" si="86"/>
        <v/>
      </c>
      <c r="R424" s="26" t="str">
        <f t="shared" si="87"/>
        <v/>
      </c>
      <c r="S424" s="26" t="str">
        <f t="shared" si="88"/>
        <v/>
      </c>
      <c r="T424" s="26" t="str">
        <f t="shared" si="89"/>
        <v/>
      </c>
      <c r="U424" s="26" t="str">
        <f t="shared" si="90"/>
        <v/>
      </c>
      <c r="V424" s="26" t="str">
        <f t="shared" si="91"/>
        <v/>
      </c>
      <c r="W424" s="26" t="str">
        <f t="shared" si="92"/>
        <v/>
      </c>
      <c r="X424" s="26" t="str">
        <f t="shared" si="93"/>
        <v/>
      </c>
      <c r="Y424" s="26" t="str">
        <f t="shared" si="94"/>
        <v/>
      </c>
      <c r="Z424" s="26" t="str">
        <f t="shared" si="95"/>
        <v/>
      </c>
      <c r="AA424" s="26" t="str">
        <f t="shared" si="96"/>
        <v/>
      </c>
      <c r="AB424" s="26" t="str">
        <f t="shared" si="97"/>
        <v/>
      </c>
      <c r="AC424" s="5"/>
      <c r="AD424" s="5"/>
      <c r="AE424" s="14" t="str">
        <f>IF(OR('別紙1　【集計】'!$O$5="",$G424=""),"",IF($G424&lt;=基準値!M$2=TRUE,"○","×"))</f>
        <v/>
      </c>
      <c r="AF424" s="14" t="str">
        <f>IF(OR('別紙1　【集計】'!$O$5="",$H424=""),"",IF($H424&lt;=基準値!N$2=TRUE,"○","×"))</f>
        <v/>
      </c>
    </row>
    <row r="425" spans="2:32" ht="16.5" customHeight="1">
      <c r="B425" s="47">
        <v>417</v>
      </c>
      <c r="C425" s="39"/>
      <c r="D425" s="38"/>
      <c r="E425" s="38"/>
      <c r="F425" s="40"/>
      <c r="G425" s="41"/>
      <c r="H425" s="42"/>
      <c r="I425" s="43" t="str">
        <f t="shared" si="84"/>
        <v/>
      </c>
      <c r="J425" s="44"/>
      <c r="K425" s="45"/>
      <c r="L425" s="44"/>
      <c r="M425" s="45"/>
      <c r="N425" s="46" t="str">
        <f t="shared" si="85"/>
        <v/>
      </c>
      <c r="O425" s="84"/>
      <c r="P425" s="83" t="str">
        <f>IF($N425="","",IF(AND(SMALL($Q$9:$Q$508,ROUNDUP('別紙1　【集計】'!$E$5/2,0))=MAX($Q$9:$Q$508),ISNUMBER($N425),$Q425=MAX($Q$9:$Q$508)),"代表&amp;最大",IF($Q425=SMALL($Q$9:$Q$508,ROUNDUP('別紙1　【集計】'!$E$5/2,0)),"代表",IF($Q425=MAX($Q$9:$Q$508),"最大",""))))</f>
        <v/>
      </c>
      <c r="Q425" s="25" t="str">
        <f t="shared" si="86"/>
        <v/>
      </c>
      <c r="R425" s="26" t="str">
        <f t="shared" si="87"/>
        <v/>
      </c>
      <c r="S425" s="26" t="str">
        <f t="shared" si="88"/>
        <v/>
      </c>
      <c r="T425" s="26" t="str">
        <f t="shared" si="89"/>
        <v/>
      </c>
      <c r="U425" s="26" t="str">
        <f t="shared" si="90"/>
        <v/>
      </c>
      <c r="V425" s="26" t="str">
        <f t="shared" si="91"/>
        <v/>
      </c>
      <c r="W425" s="26" t="str">
        <f t="shared" si="92"/>
        <v/>
      </c>
      <c r="X425" s="26" t="str">
        <f t="shared" si="93"/>
        <v/>
      </c>
      <c r="Y425" s="26" t="str">
        <f t="shared" si="94"/>
        <v/>
      </c>
      <c r="Z425" s="26" t="str">
        <f t="shared" si="95"/>
        <v/>
      </c>
      <c r="AA425" s="26" t="str">
        <f t="shared" si="96"/>
        <v/>
      </c>
      <c r="AB425" s="26" t="str">
        <f t="shared" si="97"/>
        <v/>
      </c>
      <c r="AC425" s="5"/>
      <c r="AD425" s="5"/>
      <c r="AE425" s="14" t="str">
        <f>IF(OR('別紙1　【集計】'!$O$5="",$G425=""),"",IF($G425&lt;=基準値!M$2=TRUE,"○","×"))</f>
        <v/>
      </c>
      <c r="AF425" s="14" t="str">
        <f>IF(OR('別紙1　【集計】'!$O$5="",$H425=""),"",IF($H425&lt;=基準値!N$2=TRUE,"○","×"))</f>
        <v/>
      </c>
    </row>
    <row r="426" spans="2:32" ht="16.5" customHeight="1">
      <c r="B426" s="38">
        <v>418</v>
      </c>
      <c r="C426" s="39"/>
      <c r="D426" s="38"/>
      <c r="E426" s="38"/>
      <c r="F426" s="40"/>
      <c r="G426" s="41"/>
      <c r="H426" s="42"/>
      <c r="I426" s="43" t="str">
        <f t="shared" si="84"/>
        <v/>
      </c>
      <c r="J426" s="44"/>
      <c r="K426" s="45"/>
      <c r="L426" s="44"/>
      <c r="M426" s="45"/>
      <c r="N426" s="46" t="str">
        <f t="shared" si="85"/>
        <v/>
      </c>
      <c r="O426" s="84"/>
      <c r="P426" s="83" t="str">
        <f>IF($N426="","",IF(AND(SMALL($Q$9:$Q$508,ROUNDUP('別紙1　【集計】'!$E$5/2,0))=MAX($Q$9:$Q$508),ISNUMBER($N426),$Q426=MAX($Q$9:$Q$508)),"代表&amp;最大",IF($Q426=SMALL($Q$9:$Q$508,ROUNDUP('別紙1　【集計】'!$E$5/2,0)),"代表",IF($Q426=MAX($Q$9:$Q$508),"最大",""))))</f>
        <v/>
      </c>
      <c r="Q426" s="25" t="str">
        <f t="shared" si="86"/>
        <v/>
      </c>
      <c r="R426" s="26" t="str">
        <f t="shared" si="87"/>
        <v/>
      </c>
      <c r="S426" s="26" t="str">
        <f t="shared" si="88"/>
        <v/>
      </c>
      <c r="T426" s="26" t="str">
        <f t="shared" si="89"/>
        <v/>
      </c>
      <c r="U426" s="26" t="str">
        <f t="shared" si="90"/>
        <v/>
      </c>
      <c r="V426" s="26" t="str">
        <f t="shared" si="91"/>
        <v/>
      </c>
      <c r="W426" s="26" t="str">
        <f t="shared" si="92"/>
        <v/>
      </c>
      <c r="X426" s="26" t="str">
        <f t="shared" si="93"/>
        <v/>
      </c>
      <c r="Y426" s="26" t="str">
        <f t="shared" si="94"/>
        <v/>
      </c>
      <c r="Z426" s="26" t="str">
        <f t="shared" si="95"/>
        <v/>
      </c>
      <c r="AA426" s="26" t="str">
        <f t="shared" si="96"/>
        <v/>
      </c>
      <c r="AB426" s="26" t="str">
        <f t="shared" si="97"/>
        <v/>
      </c>
      <c r="AC426" s="5"/>
      <c r="AD426" s="5"/>
      <c r="AE426" s="14" t="str">
        <f>IF(OR('別紙1　【集計】'!$O$5="",$G426=""),"",IF($G426&lt;=基準値!M$2=TRUE,"○","×"))</f>
        <v/>
      </c>
      <c r="AF426" s="14" t="str">
        <f>IF(OR('別紙1　【集計】'!$O$5="",$H426=""),"",IF($H426&lt;=基準値!N$2=TRUE,"○","×"))</f>
        <v/>
      </c>
    </row>
    <row r="427" spans="2:32" ht="16.5" customHeight="1">
      <c r="B427" s="47">
        <v>419</v>
      </c>
      <c r="C427" s="39"/>
      <c r="D427" s="38"/>
      <c r="E427" s="38"/>
      <c r="F427" s="40"/>
      <c r="G427" s="41"/>
      <c r="H427" s="42"/>
      <c r="I427" s="43" t="str">
        <f t="shared" si="84"/>
        <v/>
      </c>
      <c r="J427" s="44"/>
      <c r="K427" s="45"/>
      <c r="L427" s="44"/>
      <c r="M427" s="45"/>
      <c r="N427" s="46" t="str">
        <f t="shared" si="85"/>
        <v/>
      </c>
      <c r="O427" s="84"/>
      <c r="P427" s="83" t="str">
        <f>IF($N427="","",IF(AND(SMALL($Q$9:$Q$508,ROUNDUP('別紙1　【集計】'!$E$5/2,0))=MAX($Q$9:$Q$508),ISNUMBER($N427),$Q427=MAX($Q$9:$Q$508)),"代表&amp;最大",IF($Q427=SMALL($Q$9:$Q$508,ROUNDUP('別紙1　【集計】'!$E$5/2,0)),"代表",IF($Q427=MAX($Q$9:$Q$508),"最大",""))))</f>
        <v/>
      </c>
      <c r="Q427" s="25" t="str">
        <f t="shared" si="86"/>
        <v/>
      </c>
      <c r="R427" s="26" t="str">
        <f t="shared" si="87"/>
        <v/>
      </c>
      <c r="S427" s="26" t="str">
        <f t="shared" si="88"/>
        <v/>
      </c>
      <c r="T427" s="26" t="str">
        <f t="shared" si="89"/>
        <v/>
      </c>
      <c r="U427" s="26" t="str">
        <f t="shared" si="90"/>
        <v/>
      </c>
      <c r="V427" s="26" t="str">
        <f t="shared" si="91"/>
        <v/>
      </c>
      <c r="W427" s="26" t="str">
        <f t="shared" si="92"/>
        <v/>
      </c>
      <c r="X427" s="26" t="str">
        <f t="shared" si="93"/>
        <v/>
      </c>
      <c r="Y427" s="26" t="str">
        <f t="shared" si="94"/>
        <v/>
      </c>
      <c r="Z427" s="26" t="str">
        <f t="shared" si="95"/>
        <v/>
      </c>
      <c r="AA427" s="26" t="str">
        <f t="shared" si="96"/>
        <v/>
      </c>
      <c r="AB427" s="26" t="str">
        <f t="shared" si="97"/>
        <v/>
      </c>
      <c r="AC427" s="5"/>
      <c r="AD427" s="5"/>
      <c r="AE427" s="14" t="str">
        <f>IF(OR('別紙1　【集計】'!$O$5="",$G427=""),"",IF($G427&lt;=基準値!M$2=TRUE,"○","×"))</f>
        <v/>
      </c>
      <c r="AF427" s="14" t="str">
        <f>IF(OR('別紙1　【集計】'!$O$5="",$H427=""),"",IF($H427&lt;=基準値!N$2=TRUE,"○","×"))</f>
        <v/>
      </c>
    </row>
    <row r="428" spans="2:32" ht="16.5" customHeight="1">
      <c r="B428" s="38">
        <v>420</v>
      </c>
      <c r="C428" s="39"/>
      <c r="D428" s="38"/>
      <c r="E428" s="38"/>
      <c r="F428" s="40"/>
      <c r="G428" s="41"/>
      <c r="H428" s="42"/>
      <c r="I428" s="43" t="str">
        <f t="shared" si="84"/>
        <v/>
      </c>
      <c r="J428" s="44"/>
      <c r="K428" s="45"/>
      <c r="L428" s="44"/>
      <c r="M428" s="45"/>
      <c r="N428" s="46" t="str">
        <f t="shared" si="85"/>
        <v/>
      </c>
      <c r="O428" s="84"/>
      <c r="P428" s="83" t="str">
        <f>IF($N428="","",IF(AND(SMALL($Q$9:$Q$508,ROUNDUP('別紙1　【集計】'!$E$5/2,0))=MAX($Q$9:$Q$508),ISNUMBER($N428),$Q428=MAX($Q$9:$Q$508)),"代表&amp;最大",IF($Q428=SMALL($Q$9:$Q$508,ROUNDUP('別紙1　【集計】'!$E$5/2,0)),"代表",IF($Q428=MAX($Q$9:$Q$508),"最大",""))))</f>
        <v/>
      </c>
      <c r="Q428" s="25" t="str">
        <f t="shared" si="86"/>
        <v/>
      </c>
      <c r="R428" s="26" t="str">
        <f t="shared" si="87"/>
        <v/>
      </c>
      <c r="S428" s="26" t="str">
        <f t="shared" si="88"/>
        <v/>
      </c>
      <c r="T428" s="26" t="str">
        <f t="shared" si="89"/>
        <v/>
      </c>
      <c r="U428" s="26" t="str">
        <f t="shared" si="90"/>
        <v/>
      </c>
      <c r="V428" s="26" t="str">
        <f t="shared" si="91"/>
        <v/>
      </c>
      <c r="W428" s="26" t="str">
        <f t="shared" si="92"/>
        <v/>
      </c>
      <c r="X428" s="26" t="str">
        <f t="shared" si="93"/>
        <v/>
      </c>
      <c r="Y428" s="26" t="str">
        <f t="shared" si="94"/>
        <v/>
      </c>
      <c r="Z428" s="26" t="str">
        <f t="shared" si="95"/>
        <v/>
      </c>
      <c r="AA428" s="26" t="str">
        <f t="shared" si="96"/>
        <v/>
      </c>
      <c r="AB428" s="26" t="str">
        <f t="shared" si="97"/>
        <v/>
      </c>
      <c r="AC428" s="5"/>
      <c r="AD428" s="5"/>
      <c r="AE428" s="14" t="str">
        <f>IF(OR('別紙1　【集計】'!$O$5="",$G428=""),"",IF($G428&lt;=基準値!M$2=TRUE,"○","×"))</f>
        <v/>
      </c>
      <c r="AF428" s="14" t="str">
        <f>IF(OR('別紙1　【集計】'!$O$5="",$H428=""),"",IF($H428&lt;=基準値!N$2=TRUE,"○","×"))</f>
        <v/>
      </c>
    </row>
    <row r="429" spans="2:32" ht="16.5" customHeight="1">
      <c r="B429" s="47">
        <v>421</v>
      </c>
      <c r="C429" s="39"/>
      <c r="D429" s="38"/>
      <c r="E429" s="38"/>
      <c r="F429" s="40"/>
      <c r="G429" s="41"/>
      <c r="H429" s="42"/>
      <c r="I429" s="43" t="str">
        <f t="shared" si="84"/>
        <v/>
      </c>
      <c r="J429" s="44"/>
      <c r="K429" s="45"/>
      <c r="L429" s="44"/>
      <c r="M429" s="45"/>
      <c r="N429" s="46" t="str">
        <f t="shared" si="85"/>
        <v/>
      </c>
      <c r="O429" s="84"/>
      <c r="P429" s="83" t="str">
        <f>IF($N429="","",IF(AND(SMALL($Q$9:$Q$508,ROUNDUP('別紙1　【集計】'!$E$5/2,0))=MAX($Q$9:$Q$508),ISNUMBER($N429),$Q429=MAX($Q$9:$Q$508)),"代表&amp;最大",IF($Q429=SMALL($Q$9:$Q$508,ROUNDUP('別紙1　【集計】'!$E$5/2,0)),"代表",IF($Q429=MAX($Q$9:$Q$508),"最大",""))))</f>
        <v/>
      </c>
      <c r="Q429" s="25" t="str">
        <f t="shared" si="86"/>
        <v/>
      </c>
      <c r="R429" s="26" t="str">
        <f t="shared" si="87"/>
        <v/>
      </c>
      <c r="S429" s="26" t="str">
        <f t="shared" si="88"/>
        <v/>
      </c>
      <c r="T429" s="26" t="str">
        <f t="shared" si="89"/>
        <v/>
      </c>
      <c r="U429" s="26" t="str">
        <f t="shared" si="90"/>
        <v/>
      </c>
      <c r="V429" s="26" t="str">
        <f t="shared" si="91"/>
        <v/>
      </c>
      <c r="W429" s="26" t="str">
        <f t="shared" si="92"/>
        <v/>
      </c>
      <c r="X429" s="26" t="str">
        <f t="shared" si="93"/>
        <v/>
      </c>
      <c r="Y429" s="26" t="str">
        <f t="shared" si="94"/>
        <v/>
      </c>
      <c r="Z429" s="26" t="str">
        <f t="shared" si="95"/>
        <v/>
      </c>
      <c r="AA429" s="26" t="str">
        <f t="shared" si="96"/>
        <v/>
      </c>
      <c r="AB429" s="26" t="str">
        <f t="shared" si="97"/>
        <v/>
      </c>
      <c r="AC429" s="5"/>
      <c r="AD429" s="5"/>
      <c r="AE429" s="14" t="str">
        <f>IF(OR('別紙1　【集計】'!$O$5="",$G429=""),"",IF($G429&lt;=基準値!M$2=TRUE,"○","×"))</f>
        <v/>
      </c>
      <c r="AF429" s="14" t="str">
        <f>IF(OR('別紙1　【集計】'!$O$5="",$H429=""),"",IF($H429&lt;=基準値!N$2=TRUE,"○","×"))</f>
        <v/>
      </c>
    </row>
    <row r="430" spans="2:32" ht="16.5" customHeight="1">
      <c r="B430" s="38">
        <v>422</v>
      </c>
      <c r="C430" s="39"/>
      <c r="D430" s="38"/>
      <c r="E430" s="38"/>
      <c r="F430" s="40"/>
      <c r="G430" s="41"/>
      <c r="H430" s="42"/>
      <c r="I430" s="43" t="str">
        <f t="shared" si="84"/>
        <v/>
      </c>
      <c r="J430" s="44"/>
      <c r="K430" s="45"/>
      <c r="L430" s="44"/>
      <c r="M430" s="45"/>
      <c r="N430" s="46" t="str">
        <f t="shared" si="85"/>
        <v/>
      </c>
      <c r="O430" s="84"/>
      <c r="P430" s="83" t="str">
        <f>IF($N430="","",IF(AND(SMALL($Q$9:$Q$508,ROUNDUP('別紙1　【集計】'!$E$5/2,0))=MAX($Q$9:$Q$508),ISNUMBER($N430),$Q430=MAX($Q$9:$Q$508)),"代表&amp;最大",IF($Q430=SMALL($Q$9:$Q$508,ROUNDUP('別紙1　【集計】'!$E$5/2,0)),"代表",IF($Q430=MAX($Q$9:$Q$508),"最大",""))))</f>
        <v/>
      </c>
      <c r="Q430" s="25" t="str">
        <f t="shared" si="86"/>
        <v/>
      </c>
      <c r="R430" s="26" t="str">
        <f t="shared" si="87"/>
        <v/>
      </c>
      <c r="S430" s="26" t="str">
        <f t="shared" si="88"/>
        <v/>
      </c>
      <c r="T430" s="26" t="str">
        <f t="shared" si="89"/>
        <v/>
      </c>
      <c r="U430" s="26" t="str">
        <f t="shared" si="90"/>
        <v/>
      </c>
      <c r="V430" s="26" t="str">
        <f t="shared" si="91"/>
        <v/>
      </c>
      <c r="W430" s="26" t="str">
        <f t="shared" si="92"/>
        <v/>
      </c>
      <c r="X430" s="26" t="str">
        <f t="shared" si="93"/>
        <v/>
      </c>
      <c r="Y430" s="26" t="str">
        <f t="shared" si="94"/>
        <v/>
      </c>
      <c r="Z430" s="26" t="str">
        <f t="shared" si="95"/>
        <v/>
      </c>
      <c r="AA430" s="26" t="str">
        <f t="shared" si="96"/>
        <v/>
      </c>
      <c r="AB430" s="26" t="str">
        <f t="shared" si="97"/>
        <v/>
      </c>
      <c r="AC430" s="5"/>
      <c r="AD430" s="5"/>
      <c r="AE430" s="14" t="str">
        <f>IF(OR('別紙1　【集計】'!$O$5="",$G430=""),"",IF($G430&lt;=基準値!M$2=TRUE,"○","×"))</f>
        <v/>
      </c>
      <c r="AF430" s="14" t="str">
        <f>IF(OR('別紙1　【集計】'!$O$5="",$H430=""),"",IF($H430&lt;=基準値!N$2=TRUE,"○","×"))</f>
        <v/>
      </c>
    </row>
    <row r="431" spans="2:32" ht="16.5" customHeight="1">
      <c r="B431" s="47">
        <v>423</v>
      </c>
      <c r="C431" s="39"/>
      <c r="D431" s="38"/>
      <c r="E431" s="38"/>
      <c r="F431" s="40"/>
      <c r="G431" s="41"/>
      <c r="H431" s="42"/>
      <c r="I431" s="43" t="str">
        <f t="shared" si="84"/>
        <v/>
      </c>
      <c r="J431" s="44"/>
      <c r="K431" s="45"/>
      <c r="L431" s="44"/>
      <c r="M431" s="45"/>
      <c r="N431" s="46" t="str">
        <f t="shared" si="85"/>
        <v/>
      </c>
      <c r="O431" s="84"/>
      <c r="P431" s="83" t="str">
        <f>IF($N431="","",IF(AND(SMALL($Q$9:$Q$508,ROUNDUP('別紙1　【集計】'!$E$5/2,0))=MAX($Q$9:$Q$508),ISNUMBER($N431),$Q431=MAX($Q$9:$Q$508)),"代表&amp;最大",IF($Q431=SMALL($Q$9:$Q$508,ROUNDUP('別紙1　【集計】'!$E$5/2,0)),"代表",IF($Q431=MAX($Q$9:$Q$508),"最大",""))))</f>
        <v/>
      </c>
      <c r="Q431" s="25" t="str">
        <f t="shared" si="86"/>
        <v/>
      </c>
      <c r="R431" s="26" t="str">
        <f t="shared" si="87"/>
        <v/>
      </c>
      <c r="S431" s="26" t="str">
        <f t="shared" si="88"/>
        <v/>
      </c>
      <c r="T431" s="26" t="str">
        <f t="shared" si="89"/>
        <v/>
      </c>
      <c r="U431" s="26" t="str">
        <f t="shared" si="90"/>
        <v/>
      </c>
      <c r="V431" s="26" t="str">
        <f t="shared" si="91"/>
        <v/>
      </c>
      <c r="W431" s="26" t="str">
        <f t="shared" si="92"/>
        <v/>
      </c>
      <c r="X431" s="26" t="str">
        <f t="shared" si="93"/>
        <v/>
      </c>
      <c r="Y431" s="26" t="str">
        <f t="shared" si="94"/>
        <v/>
      </c>
      <c r="Z431" s="26" t="str">
        <f t="shared" si="95"/>
        <v/>
      </c>
      <c r="AA431" s="26" t="str">
        <f t="shared" si="96"/>
        <v/>
      </c>
      <c r="AB431" s="26" t="str">
        <f t="shared" si="97"/>
        <v/>
      </c>
      <c r="AC431" s="5"/>
      <c r="AD431" s="5"/>
      <c r="AE431" s="14" t="str">
        <f>IF(OR('別紙1　【集計】'!$O$5="",$G431=""),"",IF($G431&lt;=基準値!M$2=TRUE,"○","×"))</f>
        <v/>
      </c>
      <c r="AF431" s="14" t="str">
        <f>IF(OR('別紙1　【集計】'!$O$5="",$H431=""),"",IF($H431&lt;=基準値!N$2=TRUE,"○","×"))</f>
        <v/>
      </c>
    </row>
    <row r="432" spans="2:32" ht="16.5" customHeight="1">
      <c r="B432" s="38">
        <v>424</v>
      </c>
      <c r="C432" s="39"/>
      <c r="D432" s="38"/>
      <c r="E432" s="38"/>
      <c r="F432" s="40"/>
      <c r="G432" s="41"/>
      <c r="H432" s="42"/>
      <c r="I432" s="43" t="str">
        <f t="shared" si="84"/>
        <v/>
      </c>
      <c r="J432" s="44"/>
      <c r="K432" s="45"/>
      <c r="L432" s="44"/>
      <c r="M432" s="45"/>
      <c r="N432" s="46" t="str">
        <f t="shared" si="85"/>
        <v/>
      </c>
      <c r="O432" s="84"/>
      <c r="P432" s="83" t="str">
        <f>IF($N432="","",IF(AND(SMALL($Q$9:$Q$508,ROUNDUP('別紙1　【集計】'!$E$5/2,0))=MAX($Q$9:$Q$508),ISNUMBER($N432),$Q432=MAX($Q$9:$Q$508)),"代表&amp;最大",IF($Q432=SMALL($Q$9:$Q$508,ROUNDUP('別紙1　【集計】'!$E$5/2,0)),"代表",IF($Q432=MAX($Q$9:$Q$508),"最大",""))))</f>
        <v/>
      </c>
      <c r="Q432" s="25" t="str">
        <f t="shared" si="86"/>
        <v/>
      </c>
      <c r="R432" s="26" t="str">
        <f t="shared" si="87"/>
        <v/>
      </c>
      <c r="S432" s="26" t="str">
        <f t="shared" si="88"/>
        <v/>
      </c>
      <c r="T432" s="26" t="str">
        <f t="shared" si="89"/>
        <v/>
      </c>
      <c r="U432" s="26" t="str">
        <f t="shared" si="90"/>
        <v/>
      </c>
      <c r="V432" s="26" t="str">
        <f t="shared" si="91"/>
        <v/>
      </c>
      <c r="W432" s="26" t="str">
        <f t="shared" si="92"/>
        <v/>
      </c>
      <c r="X432" s="26" t="str">
        <f t="shared" si="93"/>
        <v/>
      </c>
      <c r="Y432" s="26" t="str">
        <f t="shared" si="94"/>
        <v/>
      </c>
      <c r="Z432" s="26" t="str">
        <f t="shared" si="95"/>
        <v/>
      </c>
      <c r="AA432" s="26" t="str">
        <f t="shared" si="96"/>
        <v/>
      </c>
      <c r="AB432" s="26" t="str">
        <f t="shared" si="97"/>
        <v/>
      </c>
      <c r="AC432" s="5"/>
      <c r="AD432" s="5"/>
      <c r="AE432" s="14" t="str">
        <f>IF(OR('別紙1　【集計】'!$O$5="",$G432=""),"",IF($G432&lt;=基準値!M$2=TRUE,"○","×"))</f>
        <v/>
      </c>
      <c r="AF432" s="14" t="str">
        <f>IF(OR('別紙1　【集計】'!$O$5="",$H432=""),"",IF($H432&lt;=基準値!N$2=TRUE,"○","×"))</f>
        <v/>
      </c>
    </row>
    <row r="433" spans="2:32" ht="16.5" customHeight="1">
      <c r="B433" s="47">
        <v>425</v>
      </c>
      <c r="C433" s="39"/>
      <c r="D433" s="38"/>
      <c r="E433" s="38"/>
      <c r="F433" s="40"/>
      <c r="G433" s="41"/>
      <c r="H433" s="42"/>
      <c r="I433" s="43" t="str">
        <f t="shared" si="84"/>
        <v/>
      </c>
      <c r="J433" s="44"/>
      <c r="K433" s="45"/>
      <c r="L433" s="44"/>
      <c r="M433" s="45"/>
      <c r="N433" s="46" t="str">
        <f t="shared" si="85"/>
        <v/>
      </c>
      <c r="O433" s="84"/>
      <c r="P433" s="83" t="str">
        <f>IF($N433="","",IF(AND(SMALL($Q$9:$Q$508,ROUNDUP('別紙1　【集計】'!$E$5/2,0))=MAX($Q$9:$Q$508),ISNUMBER($N433),$Q433=MAX($Q$9:$Q$508)),"代表&amp;最大",IF($Q433=SMALL($Q$9:$Q$508,ROUNDUP('別紙1　【集計】'!$E$5/2,0)),"代表",IF($Q433=MAX($Q$9:$Q$508),"最大",""))))</f>
        <v/>
      </c>
      <c r="Q433" s="25" t="str">
        <f t="shared" si="86"/>
        <v/>
      </c>
      <c r="R433" s="26" t="str">
        <f t="shared" si="87"/>
        <v/>
      </c>
      <c r="S433" s="26" t="str">
        <f t="shared" si="88"/>
        <v/>
      </c>
      <c r="T433" s="26" t="str">
        <f t="shared" si="89"/>
        <v/>
      </c>
      <c r="U433" s="26" t="str">
        <f t="shared" si="90"/>
        <v/>
      </c>
      <c r="V433" s="26" t="str">
        <f t="shared" si="91"/>
        <v/>
      </c>
      <c r="W433" s="26" t="str">
        <f t="shared" si="92"/>
        <v/>
      </c>
      <c r="X433" s="26" t="str">
        <f t="shared" si="93"/>
        <v/>
      </c>
      <c r="Y433" s="26" t="str">
        <f t="shared" si="94"/>
        <v/>
      </c>
      <c r="Z433" s="26" t="str">
        <f t="shared" si="95"/>
        <v/>
      </c>
      <c r="AA433" s="26" t="str">
        <f t="shared" si="96"/>
        <v/>
      </c>
      <c r="AB433" s="26" t="str">
        <f t="shared" si="97"/>
        <v/>
      </c>
      <c r="AC433" s="5"/>
      <c r="AD433" s="5"/>
      <c r="AE433" s="14" t="str">
        <f>IF(OR('別紙1　【集計】'!$O$5="",$G433=""),"",IF($G433&lt;=基準値!M$2=TRUE,"○","×"))</f>
        <v/>
      </c>
      <c r="AF433" s="14" t="str">
        <f>IF(OR('別紙1　【集計】'!$O$5="",$H433=""),"",IF($H433&lt;=基準値!N$2=TRUE,"○","×"))</f>
        <v/>
      </c>
    </row>
    <row r="434" spans="2:32" ht="16.5" customHeight="1">
      <c r="B434" s="38">
        <v>426</v>
      </c>
      <c r="C434" s="39"/>
      <c r="D434" s="38"/>
      <c r="E434" s="38"/>
      <c r="F434" s="40"/>
      <c r="G434" s="41"/>
      <c r="H434" s="42"/>
      <c r="I434" s="43" t="str">
        <f t="shared" si="84"/>
        <v/>
      </c>
      <c r="J434" s="44"/>
      <c r="K434" s="45"/>
      <c r="L434" s="44"/>
      <c r="M434" s="45"/>
      <c r="N434" s="46" t="str">
        <f t="shared" si="85"/>
        <v/>
      </c>
      <c r="O434" s="84"/>
      <c r="P434" s="83" t="str">
        <f>IF($N434="","",IF(AND(SMALL($Q$9:$Q$508,ROUNDUP('別紙1　【集計】'!$E$5/2,0))=MAX($Q$9:$Q$508),ISNUMBER($N434),$Q434=MAX($Q$9:$Q$508)),"代表&amp;最大",IF($Q434=SMALL($Q$9:$Q$508,ROUNDUP('別紙1　【集計】'!$E$5/2,0)),"代表",IF($Q434=MAX($Q$9:$Q$508),"最大",""))))</f>
        <v/>
      </c>
      <c r="Q434" s="25" t="str">
        <f t="shared" si="86"/>
        <v/>
      </c>
      <c r="R434" s="26" t="str">
        <f t="shared" si="87"/>
        <v/>
      </c>
      <c r="S434" s="26" t="str">
        <f t="shared" si="88"/>
        <v/>
      </c>
      <c r="T434" s="26" t="str">
        <f t="shared" si="89"/>
        <v/>
      </c>
      <c r="U434" s="26" t="str">
        <f t="shared" si="90"/>
        <v/>
      </c>
      <c r="V434" s="26" t="str">
        <f t="shared" si="91"/>
        <v/>
      </c>
      <c r="W434" s="26" t="str">
        <f t="shared" si="92"/>
        <v/>
      </c>
      <c r="X434" s="26" t="str">
        <f t="shared" si="93"/>
        <v/>
      </c>
      <c r="Y434" s="26" t="str">
        <f t="shared" si="94"/>
        <v/>
      </c>
      <c r="Z434" s="26" t="str">
        <f t="shared" si="95"/>
        <v/>
      </c>
      <c r="AA434" s="26" t="str">
        <f t="shared" si="96"/>
        <v/>
      </c>
      <c r="AB434" s="26" t="str">
        <f t="shared" si="97"/>
        <v/>
      </c>
      <c r="AC434" s="5"/>
      <c r="AD434" s="5"/>
      <c r="AE434" s="14" t="str">
        <f>IF(OR('別紙1　【集計】'!$O$5="",$G434=""),"",IF($G434&lt;=基準値!M$2=TRUE,"○","×"))</f>
        <v/>
      </c>
      <c r="AF434" s="14" t="str">
        <f>IF(OR('別紙1　【集計】'!$O$5="",$H434=""),"",IF($H434&lt;=基準値!N$2=TRUE,"○","×"))</f>
        <v/>
      </c>
    </row>
    <row r="435" spans="2:32" ht="16.5" customHeight="1">
      <c r="B435" s="47">
        <v>427</v>
      </c>
      <c r="C435" s="39"/>
      <c r="D435" s="38"/>
      <c r="E435" s="38"/>
      <c r="F435" s="40"/>
      <c r="G435" s="41"/>
      <c r="H435" s="42"/>
      <c r="I435" s="43" t="str">
        <f t="shared" si="84"/>
        <v/>
      </c>
      <c r="J435" s="44"/>
      <c r="K435" s="45"/>
      <c r="L435" s="44"/>
      <c r="M435" s="45"/>
      <c r="N435" s="46" t="str">
        <f t="shared" si="85"/>
        <v/>
      </c>
      <c r="O435" s="84"/>
      <c r="P435" s="83" t="str">
        <f>IF($N435="","",IF(AND(SMALL($Q$9:$Q$508,ROUNDUP('別紙1　【集計】'!$E$5/2,0))=MAX($Q$9:$Q$508),ISNUMBER($N435),$Q435=MAX($Q$9:$Q$508)),"代表&amp;最大",IF($Q435=SMALL($Q$9:$Q$508,ROUNDUP('別紙1　【集計】'!$E$5/2,0)),"代表",IF($Q435=MAX($Q$9:$Q$508),"最大",""))))</f>
        <v/>
      </c>
      <c r="Q435" s="25" t="str">
        <f t="shared" si="86"/>
        <v/>
      </c>
      <c r="R435" s="26" t="str">
        <f t="shared" si="87"/>
        <v/>
      </c>
      <c r="S435" s="26" t="str">
        <f t="shared" si="88"/>
        <v/>
      </c>
      <c r="T435" s="26" t="str">
        <f t="shared" si="89"/>
        <v/>
      </c>
      <c r="U435" s="26" t="str">
        <f t="shared" si="90"/>
        <v/>
      </c>
      <c r="V435" s="26" t="str">
        <f t="shared" si="91"/>
        <v/>
      </c>
      <c r="W435" s="26" t="str">
        <f t="shared" si="92"/>
        <v/>
      </c>
      <c r="X435" s="26" t="str">
        <f t="shared" si="93"/>
        <v/>
      </c>
      <c r="Y435" s="26" t="str">
        <f t="shared" si="94"/>
        <v/>
      </c>
      <c r="Z435" s="26" t="str">
        <f t="shared" si="95"/>
        <v/>
      </c>
      <c r="AA435" s="26" t="str">
        <f t="shared" si="96"/>
        <v/>
      </c>
      <c r="AB435" s="26" t="str">
        <f t="shared" si="97"/>
        <v/>
      </c>
      <c r="AC435" s="5"/>
      <c r="AD435" s="5"/>
      <c r="AE435" s="14" t="str">
        <f>IF(OR('別紙1　【集計】'!$O$5="",$G435=""),"",IF($G435&lt;=基準値!M$2=TRUE,"○","×"))</f>
        <v/>
      </c>
      <c r="AF435" s="14" t="str">
        <f>IF(OR('別紙1　【集計】'!$O$5="",$H435=""),"",IF($H435&lt;=基準値!N$2=TRUE,"○","×"))</f>
        <v/>
      </c>
    </row>
    <row r="436" spans="2:32" ht="16.5" customHeight="1">
      <c r="B436" s="38">
        <v>428</v>
      </c>
      <c r="C436" s="39"/>
      <c r="D436" s="38"/>
      <c r="E436" s="38"/>
      <c r="F436" s="40"/>
      <c r="G436" s="41"/>
      <c r="H436" s="42"/>
      <c r="I436" s="43" t="str">
        <f t="shared" si="84"/>
        <v/>
      </c>
      <c r="J436" s="44"/>
      <c r="K436" s="45"/>
      <c r="L436" s="44"/>
      <c r="M436" s="45"/>
      <c r="N436" s="46" t="str">
        <f t="shared" si="85"/>
        <v/>
      </c>
      <c r="O436" s="84"/>
      <c r="P436" s="83" t="str">
        <f>IF($N436="","",IF(AND(SMALL($Q$9:$Q$508,ROUNDUP('別紙1　【集計】'!$E$5/2,0))=MAX($Q$9:$Q$508),ISNUMBER($N436),$Q436=MAX($Q$9:$Q$508)),"代表&amp;最大",IF($Q436=SMALL($Q$9:$Q$508,ROUNDUP('別紙1　【集計】'!$E$5/2,0)),"代表",IF($Q436=MAX($Q$9:$Q$508),"最大",""))))</f>
        <v/>
      </c>
      <c r="Q436" s="25" t="str">
        <f t="shared" si="86"/>
        <v/>
      </c>
      <c r="R436" s="26" t="str">
        <f t="shared" si="87"/>
        <v/>
      </c>
      <c r="S436" s="26" t="str">
        <f t="shared" si="88"/>
        <v/>
      </c>
      <c r="T436" s="26" t="str">
        <f t="shared" si="89"/>
        <v/>
      </c>
      <c r="U436" s="26" t="str">
        <f t="shared" si="90"/>
        <v/>
      </c>
      <c r="V436" s="26" t="str">
        <f t="shared" si="91"/>
        <v/>
      </c>
      <c r="W436" s="26" t="str">
        <f t="shared" si="92"/>
        <v/>
      </c>
      <c r="X436" s="26" t="str">
        <f t="shared" si="93"/>
        <v/>
      </c>
      <c r="Y436" s="26" t="str">
        <f t="shared" si="94"/>
        <v/>
      </c>
      <c r="Z436" s="26" t="str">
        <f t="shared" si="95"/>
        <v/>
      </c>
      <c r="AA436" s="26" t="str">
        <f t="shared" si="96"/>
        <v/>
      </c>
      <c r="AB436" s="26" t="str">
        <f t="shared" si="97"/>
        <v/>
      </c>
      <c r="AC436" s="5"/>
      <c r="AD436" s="5"/>
      <c r="AE436" s="14" t="str">
        <f>IF(OR('別紙1　【集計】'!$O$5="",$G436=""),"",IF($G436&lt;=基準値!M$2=TRUE,"○","×"))</f>
        <v/>
      </c>
      <c r="AF436" s="14" t="str">
        <f>IF(OR('別紙1　【集計】'!$O$5="",$H436=""),"",IF($H436&lt;=基準値!N$2=TRUE,"○","×"))</f>
        <v/>
      </c>
    </row>
    <row r="437" spans="2:32" ht="16.5" customHeight="1">
      <c r="B437" s="47">
        <v>429</v>
      </c>
      <c r="C437" s="39"/>
      <c r="D437" s="38"/>
      <c r="E437" s="38"/>
      <c r="F437" s="40"/>
      <c r="G437" s="41"/>
      <c r="H437" s="42"/>
      <c r="I437" s="43" t="str">
        <f t="shared" si="84"/>
        <v/>
      </c>
      <c r="J437" s="44"/>
      <c r="K437" s="45"/>
      <c r="L437" s="44"/>
      <c r="M437" s="45"/>
      <c r="N437" s="46" t="str">
        <f t="shared" si="85"/>
        <v/>
      </c>
      <c r="O437" s="84"/>
      <c r="P437" s="83" t="str">
        <f>IF($N437="","",IF(AND(SMALL($Q$9:$Q$508,ROUNDUP('別紙1　【集計】'!$E$5/2,0))=MAX($Q$9:$Q$508),ISNUMBER($N437),$Q437=MAX($Q$9:$Q$508)),"代表&amp;最大",IF($Q437=SMALL($Q$9:$Q$508,ROUNDUP('別紙1　【集計】'!$E$5/2,0)),"代表",IF($Q437=MAX($Q$9:$Q$508),"最大",""))))</f>
        <v/>
      </c>
      <c r="Q437" s="25" t="str">
        <f t="shared" si="86"/>
        <v/>
      </c>
      <c r="R437" s="26" t="str">
        <f t="shared" si="87"/>
        <v/>
      </c>
      <c r="S437" s="26" t="str">
        <f t="shared" si="88"/>
        <v/>
      </c>
      <c r="T437" s="26" t="str">
        <f t="shared" si="89"/>
        <v/>
      </c>
      <c r="U437" s="26" t="str">
        <f t="shared" si="90"/>
        <v/>
      </c>
      <c r="V437" s="26" t="str">
        <f t="shared" si="91"/>
        <v/>
      </c>
      <c r="W437" s="26" t="str">
        <f t="shared" si="92"/>
        <v/>
      </c>
      <c r="X437" s="26" t="str">
        <f t="shared" si="93"/>
        <v/>
      </c>
      <c r="Y437" s="26" t="str">
        <f t="shared" si="94"/>
        <v/>
      </c>
      <c r="Z437" s="26" t="str">
        <f t="shared" si="95"/>
        <v/>
      </c>
      <c r="AA437" s="26" t="str">
        <f t="shared" si="96"/>
        <v/>
      </c>
      <c r="AB437" s="26" t="str">
        <f t="shared" si="97"/>
        <v/>
      </c>
      <c r="AC437" s="5"/>
      <c r="AD437" s="5"/>
      <c r="AE437" s="14" t="str">
        <f>IF(OR('別紙1　【集計】'!$O$5="",$G437=""),"",IF($G437&lt;=基準値!M$2=TRUE,"○","×"))</f>
        <v/>
      </c>
      <c r="AF437" s="14" t="str">
        <f>IF(OR('別紙1　【集計】'!$O$5="",$H437=""),"",IF($H437&lt;=基準値!N$2=TRUE,"○","×"))</f>
        <v/>
      </c>
    </row>
    <row r="438" spans="2:32" ht="16.5" customHeight="1">
      <c r="B438" s="38">
        <v>430</v>
      </c>
      <c r="C438" s="39"/>
      <c r="D438" s="38"/>
      <c r="E438" s="38"/>
      <c r="F438" s="40"/>
      <c r="G438" s="41"/>
      <c r="H438" s="42"/>
      <c r="I438" s="43" t="str">
        <f t="shared" si="84"/>
        <v/>
      </c>
      <c r="J438" s="44"/>
      <c r="K438" s="45"/>
      <c r="L438" s="44"/>
      <c r="M438" s="45"/>
      <c r="N438" s="46" t="str">
        <f t="shared" si="85"/>
        <v/>
      </c>
      <c r="O438" s="84"/>
      <c r="P438" s="83" t="str">
        <f>IF($N438="","",IF(AND(SMALL($Q$9:$Q$508,ROUNDUP('別紙1　【集計】'!$E$5/2,0))=MAX($Q$9:$Q$508),ISNUMBER($N438),$Q438=MAX($Q$9:$Q$508)),"代表&amp;最大",IF($Q438=SMALL($Q$9:$Q$508,ROUNDUP('別紙1　【集計】'!$E$5/2,0)),"代表",IF($Q438=MAX($Q$9:$Q$508),"最大",""))))</f>
        <v/>
      </c>
      <c r="Q438" s="25" t="str">
        <f t="shared" si="86"/>
        <v/>
      </c>
      <c r="R438" s="26" t="str">
        <f t="shared" si="87"/>
        <v/>
      </c>
      <c r="S438" s="26" t="str">
        <f t="shared" si="88"/>
        <v/>
      </c>
      <c r="T438" s="26" t="str">
        <f t="shared" si="89"/>
        <v/>
      </c>
      <c r="U438" s="26" t="str">
        <f t="shared" si="90"/>
        <v/>
      </c>
      <c r="V438" s="26" t="str">
        <f t="shared" si="91"/>
        <v/>
      </c>
      <c r="W438" s="26" t="str">
        <f t="shared" si="92"/>
        <v/>
      </c>
      <c r="X438" s="26" t="str">
        <f t="shared" si="93"/>
        <v/>
      </c>
      <c r="Y438" s="26" t="str">
        <f t="shared" si="94"/>
        <v/>
      </c>
      <c r="Z438" s="26" t="str">
        <f t="shared" si="95"/>
        <v/>
      </c>
      <c r="AA438" s="26" t="str">
        <f t="shared" si="96"/>
        <v/>
      </c>
      <c r="AB438" s="26" t="str">
        <f t="shared" si="97"/>
        <v/>
      </c>
      <c r="AC438" s="5"/>
      <c r="AD438" s="5"/>
      <c r="AE438" s="14" t="str">
        <f>IF(OR('別紙1　【集計】'!$O$5="",$G438=""),"",IF($G438&lt;=基準値!M$2=TRUE,"○","×"))</f>
        <v/>
      </c>
      <c r="AF438" s="14" t="str">
        <f>IF(OR('別紙1　【集計】'!$O$5="",$H438=""),"",IF($H438&lt;=基準値!N$2=TRUE,"○","×"))</f>
        <v/>
      </c>
    </row>
    <row r="439" spans="2:32" ht="16.5" customHeight="1">
      <c r="B439" s="47">
        <v>431</v>
      </c>
      <c r="C439" s="39"/>
      <c r="D439" s="38"/>
      <c r="E439" s="38"/>
      <c r="F439" s="40"/>
      <c r="G439" s="41"/>
      <c r="H439" s="42"/>
      <c r="I439" s="43" t="str">
        <f t="shared" si="84"/>
        <v/>
      </c>
      <c r="J439" s="44"/>
      <c r="K439" s="45"/>
      <c r="L439" s="44"/>
      <c r="M439" s="45"/>
      <c r="N439" s="46" t="str">
        <f t="shared" si="85"/>
        <v/>
      </c>
      <c r="O439" s="84"/>
      <c r="P439" s="83" t="str">
        <f>IF($N439="","",IF(AND(SMALL($Q$9:$Q$508,ROUNDUP('別紙1　【集計】'!$E$5/2,0))=MAX($Q$9:$Q$508),ISNUMBER($N439),$Q439=MAX($Q$9:$Q$508)),"代表&amp;最大",IF($Q439=SMALL($Q$9:$Q$508,ROUNDUP('別紙1　【集計】'!$E$5/2,0)),"代表",IF($Q439=MAX($Q$9:$Q$508),"最大",""))))</f>
        <v/>
      </c>
      <c r="Q439" s="25" t="str">
        <f t="shared" si="86"/>
        <v/>
      </c>
      <c r="R439" s="26" t="str">
        <f t="shared" si="87"/>
        <v/>
      </c>
      <c r="S439" s="26" t="str">
        <f t="shared" si="88"/>
        <v/>
      </c>
      <c r="T439" s="26" t="str">
        <f t="shared" si="89"/>
        <v/>
      </c>
      <c r="U439" s="26" t="str">
        <f t="shared" si="90"/>
        <v/>
      </c>
      <c r="V439" s="26" t="str">
        <f t="shared" si="91"/>
        <v/>
      </c>
      <c r="W439" s="26" t="str">
        <f t="shared" si="92"/>
        <v/>
      </c>
      <c r="X439" s="26" t="str">
        <f t="shared" si="93"/>
        <v/>
      </c>
      <c r="Y439" s="26" t="str">
        <f t="shared" si="94"/>
        <v/>
      </c>
      <c r="Z439" s="26" t="str">
        <f t="shared" si="95"/>
        <v/>
      </c>
      <c r="AA439" s="26" t="str">
        <f t="shared" si="96"/>
        <v/>
      </c>
      <c r="AB439" s="26" t="str">
        <f t="shared" si="97"/>
        <v/>
      </c>
      <c r="AC439" s="5"/>
      <c r="AD439" s="5"/>
      <c r="AE439" s="14" t="str">
        <f>IF(OR('別紙1　【集計】'!$O$5="",$G439=""),"",IF($G439&lt;=基準値!M$2=TRUE,"○","×"))</f>
        <v/>
      </c>
      <c r="AF439" s="14" t="str">
        <f>IF(OR('別紙1　【集計】'!$O$5="",$H439=""),"",IF($H439&lt;=基準値!N$2=TRUE,"○","×"))</f>
        <v/>
      </c>
    </row>
    <row r="440" spans="2:32" ht="16.5" customHeight="1">
      <c r="B440" s="38">
        <v>432</v>
      </c>
      <c r="C440" s="39"/>
      <c r="D440" s="38"/>
      <c r="E440" s="38"/>
      <c r="F440" s="40"/>
      <c r="G440" s="41"/>
      <c r="H440" s="42"/>
      <c r="I440" s="43" t="str">
        <f t="shared" si="84"/>
        <v/>
      </c>
      <c r="J440" s="44"/>
      <c r="K440" s="45"/>
      <c r="L440" s="44"/>
      <c r="M440" s="45"/>
      <c r="N440" s="46" t="str">
        <f t="shared" si="85"/>
        <v/>
      </c>
      <c r="O440" s="84"/>
      <c r="P440" s="83" t="str">
        <f>IF($N440="","",IF(AND(SMALL($Q$9:$Q$508,ROUNDUP('別紙1　【集計】'!$E$5/2,0))=MAX($Q$9:$Q$508),ISNUMBER($N440),$Q440=MAX($Q$9:$Q$508)),"代表&amp;最大",IF($Q440=SMALL($Q$9:$Q$508,ROUNDUP('別紙1　【集計】'!$E$5/2,0)),"代表",IF($Q440=MAX($Q$9:$Q$508),"最大",""))))</f>
        <v/>
      </c>
      <c r="Q440" s="25" t="str">
        <f t="shared" si="86"/>
        <v/>
      </c>
      <c r="R440" s="26" t="str">
        <f t="shared" si="87"/>
        <v/>
      </c>
      <c r="S440" s="26" t="str">
        <f t="shared" si="88"/>
        <v/>
      </c>
      <c r="T440" s="26" t="str">
        <f t="shared" si="89"/>
        <v/>
      </c>
      <c r="U440" s="26" t="str">
        <f t="shared" si="90"/>
        <v/>
      </c>
      <c r="V440" s="26" t="str">
        <f t="shared" si="91"/>
        <v/>
      </c>
      <c r="W440" s="26" t="str">
        <f t="shared" si="92"/>
        <v/>
      </c>
      <c r="X440" s="26" t="str">
        <f t="shared" si="93"/>
        <v/>
      </c>
      <c r="Y440" s="26" t="str">
        <f t="shared" si="94"/>
        <v/>
      </c>
      <c r="Z440" s="26" t="str">
        <f t="shared" si="95"/>
        <v/>
      </c>
      <c r="AA440" s="26" t="str">
        <f t="shared" si="96"/>
        <v/>
      </c>
      <c r="AB440" s="26" t="str">
        <f t="shared" si="97"/>
        <v/>
      </c>
      <c r="AC440" s="5"/>
      <c r="AD440" s="5"/>
      <c r="AE440" s="14" t="str">
        <f>IF(OR('別紙1　【集計】'!$O$5="",$G440=""),"",IF($G440&lt;=基準値!M$2=TRUE,"○","×"))</f>
        <v/>
      </c>
      <c r="AF440" s="14" t="str">
        <f>IF(OR('別紙1　【集計】'!$O$5="",$H440=""),"",IF($H440&lt;=基準値!N$2=TRUE,"○","×"))</f>
        <v/>
      </c>
    </row>
    <row r="441" spans="2:32" ht="16.5" customHeight="1">
      <c r="B441" s="47">
        <v>433</v>
      </c>
      <c r="C441" s="39"/>
      <c r="D441" s="38"/>
      <c r="E441" s="38"/>
      <c r="F441" s="40"/>
      <c r="G441" s="41"/>
      <c r="H441" s="42"/>
      <c r="I441" s="43" t="str">
        <f t="shared" si="84"/>
        <v/>
      </c>
      <c r="J441" s="44"/>
      <c r="K441" s="45"/>
      <c r="L441" s="44"/>
      <c r="M441" s="45"/>
      <c r="N441" s="46" t="str">
        <f t="shared" si="85"/>
        <v/>
      </c>
      <c r="O441" s="84"/>
      <c r="P441" s="83" t="str">
        <f>IF($N441="","",IF(AND(SMALL($Q$9:$Q$508,ROUNDUP('別紙1　【集計】'!$E$5/2,0))=MAX($Q$9:$Q$508),ISNUMBER($N441),$Q441=MAX($Q$9:$Q$508)),"代表&amp;最大",IF($Q441=SMALL($Q$9:$Q$508,ROUNDUP('別紙1　【集計】'!$E$5/2,0)),"代表",IF($Q441=MAX($Q$9:$Q$508),"最大",""))))</f>
        <v/>
      </c>
      <c r="Q441" s="25" t="str">
        <f t="shared" si="86"/>
        <v/>
      </c>
      <c r="R441" s="26" t="str">
        <f t="shared" si="87"/>
        <v/>
      </c>
      <c r="S441" s="26" t="str">
        <f t="shared" si="88"/>
        <v/>
      </c>
      <c r="T441" s="26" t="str">
        <f t="shared" si="89"/>
        <v/>
      </c>
      <c r="U441" s="26" t="str">
        <f t="shared" si="90"/>
        <v/>
      </c>
      <c r="V441" s="26" t="str">
        <f t="shared" si="91"/>
        <v/>
      </c>
      <c r="W441" s="26" t="str">
        <f t="shared" si="92"/>
        <v/>
      </c>
      <c r="X441" s="26" t="str">
        <f t="shared" si="93"/>
        <v/>
      </c>
      <c r="Y441" s="26" t="str">
        <f t="shared" si="94"/>
        <v/>
      </c>
      <c r="Z441" s="26" t="str">
        <f t="shared" si="95"/>
        <v/>
      </c>
      <c r="AA441" s="26" t="str">
        <f t="shared" si="96"/>
        <v/>
      </c>
      <c r="AB441" s="26" t="str">
        <f t="shared" si="97"/>
        <v/>
      </c>
      <c r="AC441" s="5"/>
      <c r="AD441" s="5"/>
      <c r="AE441" s="14" t="str">
        <f>IF(OR('別紙1　【集計】'!$O$5="",$G441=""),"",IF($G441&lt;=基準値!M$2=TRUE,"○","×"))</f>
        <v/>
      </c>
      <c r="AF441" s="14" t="str">
        <f>IF(OR('別紙1　【集計】'!$O$5="",$H441=""),"",IF($H441&lt;=基準値!N$2=TRUE,"○","×"))</f>
        <v/>
      </c>
    </row>
    <row r="442" spans="2:32" ht="16.5" customHeight="1">
      <c r="B442" s="38">
        <v>434</v>
      </c>
      <c r="C442" s="39"/>
      <c r="D442" s="38"/>
      <c r="E442" s="38"/>
      <c r="F442" s="40"/>
      <c r="G442" s="41"/>
      <c r="H442" s="42"/>
      <c r="I442" s="43" t="str">
        <f t="shared" si="84"/>
        <v/>
      </c>
      <c r="J442" s="44"/>
      <c r="K442" s="45"/>
      <c r="L442" s="44"/>
      <c r="M442" s="45"/>
      <c r="N442" s="46" t="str">
        <f t="shared" si="85"/>
        <v/>
      </c>
      <c r="O442" s="84"/>
      <c r="P442" s="83" t="str">
        <f>IF($N442="","",IF(AND(SMALL($Q$9:$Q$508,ROUNDUP('別紙1　【集計】'!$E$5/2,0))=MAX($Q$9:$Q$508),ISNUMBER($N442),$Q442=MAX($Q$9:$Q$508)),"代表&amp;最大",IF($Q442=SMALL($Q$9:$Q$508,ROUNDUP('別紙1　【集計】'!$E$5/2,0)),"代表",IF($Q442=MAX($Q$9:$Q$508),"最大",""))))</f>
        <v/>
      </c>
      <c r="Q442" s="25" t="str">
        <f t="shared" si="86"/>
        <v/>
      </c>
      <c r="R442" s="26" t="str">
        <f t="shared" si="87"/>
        <v/>
      </c>
      <c r="S442" s="26" t="str">
        <f t="shared" si="88"/>
        <v/>
      </c>
      <c r="T442" s="26" t="str">
        <f t="shared" si="89"/>
        <v/>
      </c>
      <c r="U442" s="26" t="str">
        <f t="shared" si="90"/>
        <v/>
      </c>
      <c r="V442" s="26" t="str">
        <f t="shared" si="91"/>
        <v/>
      </c>
      <c r="W442" s="26" t="str">
        <f t="shared" si="92"/>
        <v/>
      </c>
      <c r="X442" s="26" t="str">
        <f t="shared" si="93"/>
        <v/>
      </c>
      <c r="Y442" s="26" t="str">
        <f t="shared" si="94"/>
        <v/>
      </c>
      <c r="Z442" s="26" t="str">
        <f t="shared" si="95"/>
        <v/>
      </c>
      <c r="AA442" s="26" t="str">
        <f t="shared" si="96"/>
        <v/>
      </c>
      <c r="AB442" s="26" t="str">
        <f t="shared" si="97"/>
        <v/>
      </c>
      <c r="AC442" s="5"/>
      <c r="AD442" s="5"/>
      <c r="AE442" s="14" t="str">
        <f>IF(OR('別紙1　【集計】'!$O$5="",$G442=""),"",IF($G442&lt;=基準値!M$2=TRUE,"○","×"))</f>
        <v/>
      </c>
      <c r="AF442" s="14" t="str">
        <f>IF(OR('別紙1　【集計】'!$O$5="",$H442=""),"",IF($H442&lt;=基準値!N$2=TRUE,"○","×"))</f>
        <v/>
      </c>
    </row>
    <row r="443" spans="2:32" ht="16.5" customHeight="1">
      <c r="B443" s="47">
        <v>435</v>
      </c>
      <c r="C443" s="39"/>
      <c r="D443" s="38"/>
      <c r="E443" s="38"/>
      <c r="F443" s="40"/>
      <c r="G443" s="41"/>
      <c r="H443" s="42"/>
      <c r="I443" s="43" t="str">
        <f t="shared" si="84"/>
        <v/>
      </c>
      <c r="J443" s="44"/>
      <c r="K443" s="45"/>
      <c r="L443" s="44"/>
      <c r="M443" s="45"/>
      <c r="N443" s="46" t="str">
        <f t="shared" si="85"/>
        <v/>
      </c>
      <c r="O443" s="84"/>
      <c r="P443" s="83" t="str">
        <f>IF($N443="","",IF(AND(SMALL($Q$9:$Q$508,ROUNDUP('別紙1　【集計】'!$E$5/2,0))=MAX($Q$9:$Q$508),ISNUMBER($N443),$Q443=MAX($Q$9:$Q$508)),"代表&amp;最大",IF($Q443=SMALL($Q$9:$Q$508,ROUNDUP('別紙1　【集計】'!$E$5/2,0)),"代表",IF($Q443=MAX($Q$9:$Q$508),"最大",""))))</f>
        <v/>
      </c>
      <c r="Q443" s="25" t="str">
        <f t="shared" si="86"/>
        <v/>
      </c>
      <c r="R443" s="26" t="str">
        <f t="shared" si="87"/>
        <v/>
      </c>
      <c r="S443" s="26" t="str">
        <f t="shared" si="88"/>
        <v/>
      </c>
      <c r="T443" s="26" t="str">
        <f t="shared" si="89"/>
        <v/>
      </c>
      <c r="U443" s="26" t="str">
        <f t="shared" si="90"/>
        <v/>
      </c>
      <c r="V443" s="26" t="str">
        <f t="shared" si="91"/>
        <v/>
      </c>
      <c r="W443" s="26" t="str">
        <f t="shared" si="92"/>
        <v/>
      </c>
      <c r="X443" s="26" t="str">
        <f t="shared" si="93"/>
        <v/>
      </c>
      <c r="Y443" s="26" t="str">
        <f t="shared" si="94"/>
        <v/>
      </c>
      <c r="Z443" s="26" t="str">
        <f t="shared" si="95"/>
        <v/>
      </c>
      <c r="AA443" s="26" t="str">
        <f t="shared" si="96"/>
        <v/>
      </c>
      <c r="AB443" s="26" t="str">
        <f t="shared" si="97"/>
        <v/>
      </c>
      <c r="AC443" s="5"/>
      <c r="AD443" s="5"/>
      <c r="AE443" s="14" t="str">
        <f>IF(OR('別紙1　【集計】'!$O$5="",$G443=""),"",IF($G443&lt;=基準値!M$2=TRUE,"○","×"))</f>
        <v/>
      </c>
      <c r="AF443" s="14" t="str">
        <f>IF(OR('別紙1　【集計】'!$O$5="",$H443=""),"",IF($H443&lt;=基準値!N$2=TRUE,"○","×"))</f>
        <v/>
      </c>
    </row>
    <row r="444" spans="2:32" ht="16.5" customHeight="1">
      <c r="B444" s="38">
        <v>436</v>
      </c>
      <c r="C444" s="39"/>
      <c r="D444" s="38"/>
      <c r="E444" s="38"/>
      <c r="F444" s="40"/>
      <c r="G444" s="41"/>
      <c r="H444" s="42"/>
      <c r="I444" s="43" t="str">
        <f t="shared" si="84"/>
        <v/>
      </c>
      <c r="J444" s="44"/>
      <c r="K444" s="45"/>
      <c r="L444" s="44"/>
      <c r="M444" s="45"/>
      <c r="N444" s="46" t="str">
        <f t="shared" si="85"/>
        <v/>
      </c>
      <c r="O444" s="84"/>
      <c r="P444" s="83" t="str">
        <f>IF($N444="","",IF(AND(SMALL($Q$9:$Q$508,ROUNDUP('別紙1　【集計】'!$E$5/2,0))=MAX($Q$9:$Q$508),ISNUMBER($N444),$Q444=MAX($Q$9:$Q$508)),"代表&amp;最大",IF($Q444=SMALL($Q$9:$Q$508,ROUNDUP('別紙1　【集計】'!$E$5/2,0)),"代表",IF($Q444=MAX($Q$9:$Q$508),"最大",""))))</f>
        <v/>
      </c>
      <c r="Q444" s="25" t="str">
        <f t="shared" si="86"/>
        <v/>
      </c>
      <c r="R444" s="26" t="str">
        <f t="shared" si="87"/>
        <v/>
      </c>
      <c r="S444" s="26" t="str">
        <f t="shared" si="88"/>
        <v/>
      </c>
      <c r="T444" s="26" t="str">
        <f t="shared" si="89"/>
        <v/>
      </c>
      <c r="U444" s="26" t="str">
        <f t="shared" si="90"/>
        <v/>
      </c>
      <c r="V444" s="26" t="str">
        <f t="shared" si="91"/>
        <v/>
      </c>
      <c r="W444" s="26" t="str">
        <f t="shared" si="92"/>
        <v/>
      </c>
      <c r="X444" s="26" t="str">
        <f t="shared" si="93"/>
        <v/>
      </c>
      <c r="Y444" s="26" t="str">
        <f t="shared" si="94"/>
        <v/>
      </c>
      <c r="Z444" s="26" t="str">
        <f t="shared" si="95"/>
        <v/>
      </c>
      <c r="AA444" s="26" t="str">
        <f t="shared" si="96"/>
        <v/>
      </c>
      <c r="AB444" s="26" t="str">
        <f t="shared" si="97"/>
        <v/>
      </c>
      <c r="AC444" s="5"/>
      <c r="AD444" s="5"/>
      <c r="AE444" s="14" t="str">
        <f>IF(OR('別紙1　【集計】'!$O$5="",$G444=""),"",IF($G444&lt;=基準値!M$2=TRUE,"○","×"))</f>
        <v/>
      </c>
      <c r="AF444" s="14" t="str">
        <f>IF(OR('別紙1　【集計】'!$O$5="",$H444=""),"",IF($H444&lt;=基準値!N$2=TRUE,"○","×"))</f>
        <v/>
      </c>
    </row>
    <row r="445" spans="2:32" ht="16.5" customHeight="1">
      <c r="B445" s="47">
        <v>437</v>
      </c>
      <c r="C445" s="39"/>
      <c r="D445" s="38"/>
      <c r="E445" s="38"/>
      <c r="F445" s="40"/>
      <c r="G445" s="41"/>
      <c r="H445" s="42"/>
      <c r="I445" s="43" t="str">
        <f t="shared" si="84"/>
        <v/>
      </c>
      <c r="J445" s="44"/>
      <c r="K445" s="45"/>
      <c r="L445" s="44"/>
      <c r="M445" s="45"/>
      <c r="N445" s="46" t="str">
        <f t="shared" si="85"/>
        <v/>
      </c>
      <c r="O445" s="84"/>
      <c r="P445" s="83" t="str">
        <f>IF($N445="","",IF(AND(SMALL($Q$9:$Q$508,ROUNDUP('別紙1　【集計】'!$E$5/2,0))=MAX($Q$9:$Q$508),ISNUMBER($N445),$Q445=MAX($Q$9:$Q$508)),"代表&amp;最大",IF($Q445=SMALL($Q$9:$Q$508,ROUNDUP('別紙1　【集計】'!$E$5/2,0)),"代表",IF($Q445=MAX($Q$9:$Q$508),"最大",""))))</f>
        <v/>
      </c>
      <c r="Q445" s="25" t="str">
        <f t="shared" si="86"/>
        <v/>
      </c>
      <c r="R445" s="26" t="str">
        <f t="shared" si="87"/>
        <v/>
      </c>
      <c r="S445" s="26" t="str">
        <f t="shared" si="88"/>
        <v/>
      </c>
      <c r="T445" s="26" t="str">
        <f t="shared" si="89"/>
        <v/>
      </c>
      <c r="U445" s="26" t="str">
        <f t="shared" si="90"/>
        <v/>
      </c>
      <c r="V445" s="26" t="str">
        <f t="shared" si="91"/>
        <v/>
      </c>
      <c r="W445" s="26" t="str">
        <f t="shared" si="92"/>
        <v/>
      </c>
      <c r="X445" s="26" t="str">
        <f t="shared" si="93"/>
        <v/>
      </c>
      <c r="Y445" s="26" t="str">
        <f t="shared" si="94"/>
        <v/>
      </c>
      <c r="Z445" s="26" t="str">
        <f t="shared" si="95"/>
        <v/>
      </c>
      <c r="AA445" s="26" t="str">
        <f t="shared" si="96"/>
        <v/>
      </c>
      <c r="AB445" s="26" t="str">
        <f t="shared" si="97"/>
        <v/>
      </c>
      <c r="AC445" s="5"/>
      <c r="AD445" s="5"/>
      <c r="AE445" s="14" t="str">
        <f>IF(OR('別紙1　【集計】'!$O$5="",$G445=""),"",IF($G445&lt;=基準値!M$2=TRUE,"○","×"))</f>
        <v/>
      </c>
      <c r="AF445" s="14" t="str">
        <f>IF(OR('別紙1　【集計】'!$O$5="",$H445=""),"",IF($H445&lt;=基準値!N$2=TRUE,"○","×"))</f>
        <v/>
      </c>
    </row>
    <row r="446" spans="2:32" ht="16.5" customHeight="1">
      <c r="B446" s="38">
        <v>438</v>
      </c>
      <c r="C446" s="39"/>
      <c r="D446" s="38"/>
      <c r="E446" s="38"/>
      <c r="F446" s="40"/>
      <c r="G446" s="41"/>
      <c r="H446" s="42"/>
      <c r="I446" s="43" t="str">
        <f t="shared" si="84"/>
        <v/>
      </c>
      <c r="J446" s="44"/>
      <c r="K446" s="45"/>
      <c r="L446" s="44"/>
      <c r="M446" s="45"/>
      <c r="N446" s="46" t="str">
        <f t="shared" si="85"/>
        <v/>
      </c>
      <c r="O446" s="84"/>
      <c r="P446" s="83" t="str">
        <f>IF($N446="","",IF(AND(SMALL($Q$9:$Q$508,ROUNDUP('別紙1　【集計】'!$E$5/2,0))=MAX($Q$9:$Q$508),ISNUMBER($N446),$Q446=MAX($Q$9:$Q$508)),"代表&amp;最大",IF($Q446=SMALL($Q$9:$Q$508,ROUNDUP('別紙1　【集計】'!$E$5/2,0)),"代表",IF($Q446=MAX($Q$9:$Q$508),"最大",""))))</f>
        <v/>
      </c>
      <c r="Q446" s="25" t="str">
        <f t="shared" si="86"/>
        <v/>
      </c>
      <c r="R446" s="26" t="str">
        <f t="shared" si="87"/>
        <v/>
      </c>
      <c r="S446" s="26" t="str">
        <f t="shared" si="88"/>
        <v/>
      </c>
      <c r="T446" s="26" t="str">
        <f t="shared" si="89"/>
        <v/>
      </c>
      <c r="U446" s="26" t="str">
        <f t="shared" si="90"/>
        <v/>
      </c>
      <c r="V446" s="26" t="str">
        <f t="shared" si="91"/>
        <v/>
      </c>
      <c r="W446" s="26" t="str">
        <f t="shared" si="92"/>
        <v/>
      </c>
      <c r="X446" s="26" t="str">
        <f t="shared" si="93"/>
        <v/>
      </c>
      <c r="Y446" s="26" t="str">
        <f t="shared" si="94"/>
        <v/>
      </c>
      <c r="Z446" s="26" t="str">
        <f t="shared" si="95"/>
        <v/>
      </c>
      <c r="AA446" s="26" t="str">
        <f t="shared" si="96"/>
        <v/>
      </c>
      <c r="AB446" s="26" t="str">
        <f t="shared" si="97"/>
        <v/>
      </c>
      <c r="AC446" s="5"/>
      <c r="AD446" s="5"/>
      <c r="AE446" s="14" t="str">
        <f>IF(OR('別紙1　【集計】'!$O$5="",$G446=""),"",IF($G446&lt;=基準値!M$2=TRUE,"○","×"))</f>
        <v/>
      </c>
      <c r="AF446" s="14" t="str">
        <f>IF(OR('別紙1　【集計】'!$O$5="",$H446=""),"",IF($H446&lt;=基準値!N$2=TRUE,"○","×"))</f>
        <v/>
      </c>
    </row>
    <row r="447" spans="2:32" ht="16.5" customHeight="1">
      <c r="B447" s="47">
        <v>439</v>
      </c>
      <c r="C447" s="39"/>
      <c r="D447" s="38"/>
      <c r="E447" s="38"/>
      <c r="F447" s="40"/>
      <c r="G447" s="41"/>
      <c r="H447" s="42"/>
      <c r="I447" s="43" t="str">
        <f t="shared" si="84"/>
        <v/>
      </c>
      <c r="J447" s="44"/>
      <c r="K447" s="45"/>
      <c r="L447" s="44"/>
      <c r="M447" s="45"/>
      <c r="N447" s="46" t="str">
        <f t="shared" si="85"/>
        <v/>
      </c>
      <c r="O447" s="84"/>
      <c r="P447" s="83" t="str">
        <f>IF($N447="","",IF(AND(SMALL($Q$9:$Q$508,ROUNDUP('別紙1　【集計】'!$E$5/2,0))=MAX($Q$9:$Q$508),ISNUMBER($N447),$Q447=MAX($Q$9:$Q$508)),"代表&amp;最大",IF($Q447=SMALL($Q$9:$Q$508,ROUNDUP('別紙1　【集計】'!$E$5/2,0)),"代表",IF($Q447=MAX($Q$9:$Q$508),"最大",""))))</f>
        <v/>
      </c>
      <c r="Q447" s="25" t="str">
        <f t="shared" si="86"/>
        <v/>
      </c>
      <c r="R447" s="26" t="str">
        <f t="shared" si="87"/>
        <v/>
      </c>
      <c r="S447" s="26" t="str">
        <f t="shared" si="88"/>
        <v/>
      </c>
      <c r="T447" s="26" t="str">
        <f t="shared" si="89"/>
        <v/>
      </c>
      <c r="U447" s="26" t="str">
        <f t="shared" si="90"/>
        <v/>
      </c>
      <c r="V447" s="26" t="str">
        <f t="shared" si="91"/>
        <v/>
      </c>
      <c r="W447" s="26" t="str">
        <f t="shared" si="92"/>
        <v/>
      </c>
      <c r="X447" s="26" t="str">
        <f t="shared" si="93"/>
        <v/>
      </c>
      <c r="Y447" s="26" t="str">
        <f t="shared" si="94"/>
        <v/>
      </c>
      <c r="Z447" s="26" t="str">
        <f t="shared" si="95"/>
        <v/>
      </c>
      <c r="AA447" s="26" t="str">
        <f t="shared" si="96"/>
        <v/>
      </c>
      <c r="AB447" s="26" t="str">
        <f t="shared" si="97"/>
        <v/>
      </c>
      <c r="AC447" s="5"/>
      <c r="AD447" s="5"/>
      <c r="AE447" s="14" t="str">
        <f>IF(OR('別紙1　【集計】'!$O$5="",$G447=""),"",IF($G447&lt;=基準値!M$2=TRUE,"○","×"))</f>
        <v/>
      </c>
      <c r="AF447" s="14" t="str">
        <f>IF(OR('別紙1　【集計】'!$O$5="",$H447=""),"",IF($H447&lt;=基準値!N$2=TRUE,"○","×"))</f>
        <v/>
      </c>
    </row>
    <row r="448" spans="2:32" ht="16.5" customHeight="1">
      <c r="B448" s="38">
        <v>440</v>
      </c>
      <c r="C448" s="39"/>
      <c r="D448" s="38"/>
      <c r="E448" s="38"/>
      <c r="F448" s="40"/>
      <c r="G448" s="41"/>
      <c r="H448" s="42"/>
      <c r="I448" s="43" t="str">
        <f t="shared" si="84"/>
        <v/>
      </c>
      <c r="J448" s="44"/>
      <c r="K448" s="45"/>
      <c r="L448" s="44"/>
      <c r="M448" s="45"/>
      <c r="N448" s="46" t="str">
        <f t="shared" si="85"/>
        <v/>
      </c>
      <c r="O448" s="84"/>
      <c r="P448" s="83" t="str">
        <f>IF($N448="","",IF(AND(SMALL($Q$9:$Q$508,ROUNDUP('別紙1　【集計】'!$E$5/2,0))=MAX($Q$9:$Q$508),ISNUMBER($N448),$Q448=MAX($Q$9:$Q$508)),"代表&amp;最大",IF($Q448=SMALL($Q$9:$Q$508,ROUNDUP('別紙1　【集計】'!$E$5/2,0)),"代表",IF($Q448=MAX($Q$9:$Q$508),"最大",""))))</f>
        <v/>
      </c>
      <c r="Q448" s="25" t="str">
        <f t="shared" si="86"/>
        <v/>
      </c>
      <c r="R448" s="26" t="str">
        <f t="shared" si="87"/>
        <v/>
      </c>
      <c r="S448" s="26" t="str">
        <f t="shared" si="88"/>
        <v/>
      </c>
      <c r="T448" s="26" t="str">
        <f t="shared" si="89"/>
        <v/>
      </c>
      <c r="U448" s="26" t="str">
        <f t="shared" si="90"/>
        <v/>
      </c>
      <c r="V448" s="26" t="str">
        <f t="shared" si="91"/>
        <v/>
      </c>
      <c r="W448" s="26" t="str">
        <f t="shared" si="92"/>
        <v/>
      </c>
      <c r="X448" s="26" t="str">
        <f t="shared" si="93"/>
        <v/>
      </c>
      <c r="Y448" s="26" t="str">
        <f t="shared" si="94"/>
        <v/>
      </c>
      <c r="Z448" s="26" t="str">
        <f t="shared" si="95"/>
        <v/>
      </c>
      <c r="AA448" s="26" t="str">
        <f t="shared" si="96"/>
        <v/>
      </c>
      <c r="AB448" s="26" t="str">
        <f t="shared" si="97"/>
        <v/>
      </c>
      <c r="AC448" s="5"/>
      <c r="AD448" s="5"/>
      <c r="AE448" s="14" t="str">
        <f>IF(OR('別紙1　【集計】'!$O$5="",$G448=""),"",IF($G448&lt;=基準値!M$2=TRUE,"○","×"))</f>
        <v/>
      </c>
      <c r="AF448" s="14" t="str">
        <f>IF(OR('別紙1　【集計】'!$O$5="",$H448=""),"",IF($H448&lt;=基準値!N$2=TRUE,"○","×"))</f>
        <v/>
      </c>
    </row>
    <row r="449" spans="2:32" ht="16.5" customHeight="1">
      <c r="B449" s="47">
        <v>441</v>
      </c>
      <c r="C449" s="39"/>
      <c r="D449" s="38"/>
      <c r="E449" s="38"/>
      <c r="F449" s="40"/>
      <c r="G449" s="41"/>
      <c r="H449" s="42"/>
      <c r="I449" s="43" t="str">
        <f t="shared" si="84"/>
        <v/>
      </c>
      <c r="J449" s="44"/>
      <c r="K449" s="45"/>
      <c r="L449" s="44"/>
      <c r="M449" s="45"/>
      <c r="N449" s="46" t="str">
        <f t="shared" si="85"/>
        <v/>
      </c>
      <c r="O449" s="84"/>
      <c r="P449" s="83" t="str">
        <f>IF($N449="","",IF(AND(SMALL($Q$9:$Q$508,ROUNDUP('別紙1　【集計】'!$E$5/2,0))=MAX($Q$9:$Q$508),ISNUMBER($N449),$Q449=MAX($Q$9:$Q$508)),"代表&amp;最大",IF($Q449=SMALL($Q$9:$Q$508,ROUNDUP('別紙1　【集計】'!$E$5/2,0)),"代表",IF($Q449=MAX($Q$9:$Q$508),"最大",""))))</f>
        <v/>
      </c>
      <c r="Q449" s="25" t="str">
        <f t="shared" si="86"/>
        <v/>
      </c>
      <c r="R449" s="26" t="str">
        <f t="shared" si="87"/>
        <v/>
      </c>
      <c r="S449" s="26" t="str">
        <f t="shared" si="88"/>
        <v/>
      </c>
      <c r="T449" s="26" t="str">
        <f t="shared" si="89"/>
        <v/>
      </c>
      <c r="U449" s="26" t="str">
        <f t="shared" si="90"/>
        <v/>
      </c>
      <c r="V449" s="26" t="str">
        <f t="shared" si="91"/>
        <v/>
      </c>
      <c r="W449" s="26" t="str">
        <f t="shared" si="92"/>
        <v/>
      </c>
      <c r="X449" s="26" t="str">
        <f t="shared" si="93"/>
        <v/>
      </c>
      <c r="Y449" s="26" t="str">
        <f t="shared" si="94"/>
        <v/>
      </c>
      <c r="Z449" s="26" t="str">
        <f t="shared" si="95"/>
        <v/>
      </c>
      <c r="AA449" s="26" t="str">
        <f t="shared" si="96"/>
        <v/>
      </c>
      <c r="AB449" s="26" t="str">
        <f t="shared" si="97"/>
        <v/>
      </c>
      <c r="AC449" s="5"/>
      <c r="AD449" s="5"/>
      <c r="AE449" s="14" t="str">
        <f>IF(OR('別紙1　【集計】'!$O$5="",$G449=""),"",IF($G449&lt;=基準値!M$2=TRUE,"○","×"))</f>
        <v/>
      </c>
      <c r="AF449" s="14" t="str">
        <f>IF(OR('別紙1　【集計】'!$O$5="",$H449=""),"",IF($H449&lt;=基準値!N$2=TRUE,"○","×"))</f>
        <v/>
      </c>
    </row>
    <row r="450" spans="2:32" ht="16.5" customHeight="1">
      <c r="B450" s="38">
        <v>442</v>
      </c>
      <c r="C450" s="39"/>
      <c r="D450" s="38"/>
      <c r="E450" s="38"/>
      <c r="F450" s="40"/>
      <c r="G450" s="41"/>
      <c r="H450" s="42"/>
      <c r="I450" s="43" t="str">
        <f t="shared" si="84"/>
        <v/>
      </c>
      <c r="J450" s="44"/>
      <c r="K450" s="45"/>
      <c r="L450" s="44"/>
      <c r="M450" s="45"/>
      <c r="N450" s="46" t="str">
        <f t="shared" si="85"/>
        <v/>
      </c>
      <c r="O450" s="84"/>
      <c r="P450" s="83" t="str">
        <f>IF($N450="","",IF(AND(SMALL($Q$9:$Q$508,ROUNDUP('別紙1　【集計】'!$E$5/2,0))=MAX($Q$9:$Q$508),ISNUMBER($N450),$Q450=MAX($Q$9:$Q$508)),"代表&amp;最大",IF($Q450=SMALL($Q$9:$Q$508,ROUNDUP('別紙1　【集計】'!$E$5/2,0)),"代表",IF($Q450=MAX($Q$9:$Q$508),"最大",""))))</f>
        <v/>
      </c>
      <c r="Q450" s="25" t="str">
        <f t="shared" si="86"/>
        <v/>
      </c>
      <c r="R450" s="26" t="str">
        <f t="shared" si="87"/>
        <v/>
      </c>
      <c r="S450" s="26" t="str">
        <f t="shared" si="88"/>
        <v/>
      </c>
      <c r="T450" s="26" t="str">
        <f t="shared" si="89"/>
        <v/>
      </c>
      <c r="U450" s="26" t="str">
        <f t="shared" si="90"/>
        <v/>
      </c>
      <c r="V450" s="26" t="str">
        <f t="shared" si="91"/>
        <v/>
      </c>
      <c r="W450" s="26" t="str">
        <f t="shared" si="92"/>
        <v/>
      </c>
      <c r="X450" s="26" t="str">
        <f t="shared" si="93"/>
        <v/>
      </c>
      <c r="Y450" s="26" t="str">
        <f t="shared" si="94"/>
        <v/>
      </c>
      <c r="Z450" s="26" t="str">
        <f t="shared" si="95"/>
        <v/>
      </c>
      <c r="AA450" s="26" t="str">
        <f t="shared" si="96"/>
        <v/>
      </c>
      <c r="AB450" s="26" t="str">
        <f t="shared" si="97"/>
        <v/>
      </c>
      <c r="AC450" s="5"/>
      <c r="AD450" s="5"/>
      <c r="AE450" s="14" t="str">
        <f>IF(OR('別紙1　【集計】'!$O$5="",$G450=""),"",IF($G450&lt;=基準値!M$2=TRUE,"○","×"))</f>
        <v/>
      </c>
      <c r="AF450" s="14" t="str">
        <f>IF(OR('別紙1　【集計】'!$O$5="",$H450=""),"",IF($H450&lt;=基準値!N$2=TRUE,"○","×"))</f>
        <v/>
      </c>
    </row>
    <row r="451" spans="2:32" ht="16.5" customHeight="1">
      <c r="B451" s="47">
        <v>443</v>
      </c>
      <c r="C451" s="39"/>
      <c r="D451" s="38"/>
      <c r="E451" s="38"/>
      <c r="F451" s="40"/>
      <c r="G451" s="41"/>
      <c r="H451" s="42"/>
      <c r="I451" s="43" t="str">
        <f t="shared" si="84"/>
        <v/>
      </c>
      <c r="J451" s="44"/>
      <c r="K451" s="45"/>
      <c r="L451" s="44"/>
      <c r="M451" s="45"/>
      <c r="N451" s="46" t="str">
        <f t="shared" si="85"/>
        <v/>
      </c>
      <c r="O451" s="84"/>
      <c r="P451" s="83" t="str">
        <f>IF($N451="","",IF(AND(SMALL($Q$9:$Q$508,ROUNDUP('別紙1　【集計】'!$E$5/2,0))=MAX($Q$9:$Q$508),ISNUMBER($N451),$Q451=MAX($Q$9:$Q$508)),"代表&amp;最大",IF($Q451=SMALL($Q$9:$Q$508,ROUNDUP('別紙1　【集計】'!$E$5/2,0)),"代表",IF($Q451=MAX($Q$9:$Q$508),"最大",""))))</f>
        <v/>
      </c>
      <c r="Q451" s="25" t="str">
        <f t="shared" si="86"/>
        <v/>
      </c>
      <c r="R451" s="26" t="str">
        <f t="shared" si="87"/>
        <v/>
      </c>
      <c r="S451" s="26" t="str">
        <f t="shared" si="88"/>
        <v/>
      </c>
      <c r="T451" s="26" t="str">
        <f t="shared" si="89"/>
        <v/>
      </c>
      <c r="U451" s="26" t="str">
        <f t="shared" si="90"/>
        <v/>
      </c>
      <c r="V451" s="26" t="str">
        <f t="shared" si="91"/>
        <v/>
      </c>
      <c r="W451" s="26" t="str">
        <f t="shared" si="92"/>
        <v/>
      </c>
      <c r="X451" s="26" t="str">
        <f t="shared" si="93"/>
        <v/>
      </c>
      <c r="Y451" s="26" t="str">
        <f t="shared" si="94"/>
        <v/>
      </c>
      <c r="Z451" s="26" t="str">
        <f t="shared" si="95"/>
        <v/>
      </c>
      <c r="AA451" s="26" t="str">
        <f t="shared" si="96"/>
        <v/>
      </c>
      <c r="AB451" s="26" t="str">
        <f t="shared" si="97"/>
        <v/>
      </c>
      <c r="AC451" s="5"/>
      <c r="AD451" s="5"/>
      <c r="AE451" s="14" t="str">
        <f>IF(OR('別紙1　【集計】'!$O$5="",$G451=""),"",IF($G451&lt;=基準値!M$2=TRUE,"○","×"))</f>
        <v/>
      </c>
      <c r="AF451" s="14" t="str">
        <f>IF(OR('別紙1　【集計】'!$O$5="",$H451=""),"",IF($H451&lt;=基準値!N$2=TRUE,"○","×"))</f>
        <v/>
      </c>
    </row>
    <row r="452" spans="2:32" ht="16.5" customHeight="1">
      <c r="B452" s="38">
        <v>444</v>
      </c>
      <c r="C452" s="39"/>
      <c r="D452" s="38"/>
      <c r="E452" s="38"/>
      <c r="F452" s="40"/>
      <c r="G452" s="41"/>
      <c r="H452" s="42"/>
      <c r="I452" s="43" t="str">
        <f t="shared" si="84"/>
        <v/>
      </c>
      <c r="J452" s="44"/>
      <c r="K452" s="45"/>
      <c r="L452" s="44"/>
      <c r="M452" s="45"/>
      <c r="N452" s="46" t="str">
        <f t="shared" si="85"/>
        <v/>
      </c>
      <c r="O452" s="84"/>
      <c r="P452" s="83" t="str">
        <f>IF($N452="","",IF(AND(SMALL($Q$9:$Q$508,ROUNDUP('別紙1　【集計】'!$E$5/2,0))=MAX($Q$9:$Q$508),ISNUMBER($N452),$Q452=MAX($Q$9:$Q$508)),"代表&amp;最大",IF($Q452=SMALL($Q$9:$Q$508,ROUNDUP('別紙1　【集計】'!$E$5/2,0)),"代表",IF($Q452=MAX($Q$9:$Q$508),"最大",""))))</f>
        <v/>
      </c>
      <c r="Q452" s="25" t="str">
        <f t="shared" si="86"/>
        <v/>
      </c>
      <c r="R452" s="26" t="str">
        <f t="shared" si="87"/>
        <v/>
      </c>
      <c r="S452" s="26" t="str">
        <f t="shared" si="88"/>
        <v/>
      </c>
      <c r="T452" s="26" t="str">
        <f t="shared" si="89"/>
        <v/>
      </c>
      <c r="U452" s="26" t="str">
        <f t="shared" si="90"/>
        <v/>
      </c>
      <c r="V452" s="26" t="str">
        <f t="shared" si="91"/>
        <v/>
      </c>
      <c r="W452" s="26" t="str">
        <f t="shared" si="92"/>
        <v/>
      </c>
      <c r="X452" s="26" t="str">
        <f t="shared" si="93"/>
        <v/>
      </c>
      <c r="Y452" s="26" t="str">
        <f t="shared" si="94"/>
        <v/>
      </c>
      <c r="Z452" s="26" t="str">
        <f t="shared" si="95"/>
        <v/>
      </c>
      <c r="AA452" s="26" t="str">
        <f t="shared" si="96"/>
        <v/>
      </c>
      <c r="AB452" s="26" t="str">
        <f t="shared" si="97"/>
        <v/>
      </c>
      <c r="AC452" s="5"/>
      <c r="AD452" s="5"/>
      <c r="AE452" s="14" t="str">
        <f>IF(OR('別紙1　【集計】'!$O$5="",$G452=""),"",IF($G452&lt;=基準値!M$2=TRUE,"○","×"))</f>
        <v/>
      </c>
      <c r="AF452" s="14" t="str">
        <f>IF(OR('別紙1　【集計】'!$O$5="",$H452=""),"",IF($H452&lt;=基準値!N$2=TRUE,"○","×"))</f>
        <v/>
      </c>
    </row>
    <row r="453" spans="2:32" ht="16.5" customHeight="1">
      <c r="B453" s="47">
        <v>445</v>
      </c>
      <c r="C453" s="39"/>
      <c r="D453" s="38"/>
      <c r="E453" s="38"/>
      <c r="F453" s="40"/>
      <c r="G453" s="41"/>
      <c r="H453" s="42"/>
      <c r="I453" s="43" t="str">
        <f t="shared" si="84"/>
        <v/>
      </c>
      <c r="J453" s="44"/>
      <c r="K453" s="45"/>
      <c r="L453" s="44"/>
      <c r="M453" s="45"/>
      <c r="N453" s="46" t="str">
        <f t="shared" si="85"/>
        <v/>
      </c>
      <c r="O453" s="84"/>
      <c r="P453" s="83" t="str">
        <f>IF($N453="","",IF(AND(SMALL($Q$9:$Q$508,ROUNDUP('別紙1　【集計】'!$E$5/2,0))=MAX($Q$9:$Q$508),ISNUMBER($N453),$Q453=MAX($Q$9:$Q$508)),"代表&amp;最大",IF($Q453=SMALL($Q$9:$Q$508,ROUNDUP('別紙1　【集計】'!$E$5/2,0)),"代表",IF($Q453=MAX($Q$9:$Q$508),"最大",""))))</f>
        <v/>
      </c>
      <c r="Q453" s="25" t="str">
        <f t="shared" si="86"/>
        <v/>
      </c>
      <c r="R453" s="26" t="str">
        <f t="shared" si="87"/>
        <v/>
      </c>
      <c r="S453" s="26" t="str">
        <f t="shared" si="88"/>
        <v/>
      </c>
      <c r="T453" s="26" t="str">
        <f t="shared" si="89"/>
        <v/>
      </c>
      <c r="U453" s="26" t="str">
        <f t="shared" si="90"/>
        <v/>
      </c>
      <c r="V453" s="26" t="str">
        <f t="shared" si="91"/>
        <v/>
      </c>
      <c r="W453" s="26" t="str">
        <f t="shared" si="92"/>
        <v/>
      </c>
      <c r="X453" s="26" t="str">
        <f t="shared" si="93"/>
        <v/>
      </c>
      <c r="Y453" s="26" t="str">
        <f t="shared" si="94"/>
        <v/>
      </c>
      <c r="Z453" s="26" t="str">
        <f t="shared" si="95"/>
        <v/>
      </c>
      <c r="AA453" s="26" t="str">
        <f t="shared" si="96"/>
        <v/>
      </c>
      <c r="AB453" s="26" t="str">
        <f t="shared" si="97"/>
        <v/>
      </c>
      <c r="AC453" s="5"/>
      <c r="AD453" s="5"/>
      <c r="AE453" s="14" t="str">
        <f>IF(OR('別紙1　【集計】'!$O$5="",$G453=""),"",IF($G453&lt;=基準値!M$2=TRUE,"○","×"))</f>
        <v/>
      </c>
      <c r="AF453" s="14" t="str">
        <f>IF(OR('別紙1　【集計】'!$O$5="",$H453=""),"",IF($H453&lt;=基準値!N$2=TRUE,"○","×"))</f>
        <v/>
      </c>
    </row>
    <row r="454" spans="2:32" ht="16.5" customHeight="1">
      <c r="B454" s="38">
        <v>446</v>
      </c>
      <c r="C454" s="39"/>
      <c r="D454" s="38"/>
      <c r="E454" s="38"/>
      <c r="F454" s="40"/>
      <c r="G454" s="41"/>
      <c r="H454" s="42"/>
      <c r="I454" s="43" t="str">
        <f t="shared" si="84"/>
        <v/>
      </c>
      <c r="J454" s="44"/>
      <c r="K454" s="45"/>
      <c r="L454" s="44"/>
      <c r="M454" s="45"/>
      <c r="N454" s="46" t="str">
        <f t="shared" si="85"/>
        <v/>
      </c>
      <c r="O454" s="84"/>
      <c r="P454" s="83" t="str">
        <f>IF($N454="","",IF(AND(SMALL($Q$9:$Q$508,ROUNDUP('別紙1　【集計】'!$E$5/2,0))=MAX($Q$9:$Q$508),ISNUMBER($N454),$Q454=MAX($Q$9:$Q$508)),"代表&amp;最大",IF($Q454=SMALL($Q$9:$Q$508,ROUNDUP('別紙1　【集計】'!$E$5/2,0)),"代表",IF($Q454=MAX($Q$9:$Q$508),"最大",""))))</f>
        <v/>
      </c>
      <c r="Q454" s="25" t="str">
        <f t="shared" si="86"/>
        <v/>
      </c>
      <c r="R454" s="26" t="str">
        <f t="shared" si="87"/>
        <v/>
      </c>
      <c r="S454" s="26" t="str">
        <f t="shared" si="88"/>
        <v/>
      </c>
      <c r="T454" s="26" t="str">
        <f t="shared" si="89"/>
        <v/>
      </c>
      <c r="U454" s="26" t="str">
        <f t="shared" si="90"/>
        <v/>
      </c>
      <c r="V454" s="26" t="str">
        <f t="shared" si="91"/>
        <v/>
      </c>
      <c r="W454" s="26" t="str">
        <f t="shared" si="92"/>
        <v/>
      </c>
      <c r="X454" s="26" t="str">
        <f t="shared" si="93"/>
        <v/>
      </c>
      <c r="Y454" s="26" t="str">
        <f t="shared" si="94"/>
        <v/>
      </c>
      <c r="Z454" s="26" t="str">
        <f t="shared" si="95"/>
        <v/>
      </c>
      <c r="AA454" s="26" t="str">
        <f t="shared" si="96"/>
        <v/>
      </c>
      <c r="AB454" s="26" t="str">
        <f t="shared" si="97"/>
        <v/>
      </c>
      <c r="AC454" s="5"/>
      <c r="AD454" s="5"/>
      <c r="AE454" s="14" t="str">
        <f>IF(OR('別紙1　【集計】'!$O$5="",$G454=""),"",IF($G454&lt;=基準値!M$2=TRUE,"○","×"))</f>
        <v/>
      </c>
      <c r="AF454" s="14" t="str">
        <f>IF(OR('別紙1　【集計】'!$O$5="",$H454=""),"",IF($H454&lt;=基準値!N$2=TRUE,"○","×"))</f>
        <v/>
      </c>
    </row>
    <row r="455" spans="2:32" ht="16.5" customHeight="1">
      <c r="B455" s="47">
        <v>447</v>
      </c>
      <c r="C455" s="39"/>
      <c r="D455" s="38"/>
      <c r="E455" s="38"/>
      <c r="F455" s="40"/>
      <c r="G455" s="41"/>
      <c r="H455" s="42"/>
      <c r="I455" s="43" t="str">
        <f t="shared" si="84"/>
        <v/>
      </c>
      <c r="J455" s="44"/>
      <c r="K455" s="45"/>
      <c r="L455" s="44"/>
      <c r="M455" s="45"/>
      <c r="N455" s="46" t="str">
        <f t="shared" si="85"/>
        <v/>
      </c>
      <c r="O455" s="84"/>
      <c r="P455" s="83" t="str">
        <f>IF($N455="","",IF(AND(SMALL($Q$9:$Q$508,ROUNDUP('別紙1　【集計】'!$E$5/2,0))=MAX($Q$9:$Q$508),ISNUMBER($N455),$Q455=MAX($Q$9:$Q$508)),"代表&amp;最大",IF($Q455=SMALL($Q$9:$Q$508,ROUNDUP('別紙1　【集計】'!$E$5/2,0)),"代表",IF($Q455=MAX($Q$9:$Q$508),"最大",""))))</f>
        <v/>
      </c>
      <c r="Q455" s="25" t="str">
        <f t="shared" si="86"/>
        <v/>
      </c>
      <c r="R455" s="26" t="str">
        <f t="shared" si="87"/>
        <v/>
      </c>
      <c r="S455" s="26" t="str">
        <f t="shared" si="88"/>
        <v/>
      </c>
      <c r="T455" s="26" t="str">
        <f t="shared" si="89"/>
        <v/>
      </c>
      <c r="U455" s="26" t="str">
        <f t="shared" si="90"/>
        <v/>
      </c>
      <c r="V455" s="26" t="str">
        <f t="shared" si="91"/>
        <v/>
      </c>
      <c r="W455" s="26" t="str">
        <f t="shared" si="92"/>
        <v/>
      </c>
      <c r="X455" s="26" t="str">
        <f t="shared" si="93"/>
        <v/>
      </c>
      <c r="Y455" s="26" t="str">
        <f t="shared" si="94"/>
        <v/>
      </c>
      <c r="Z455" s="26" t="str">
        <f t="shared" si="95"/>
        <v/>
      </c>
      <c r="AA455" s="26" t="str">
        <f t="shared" si="96"/>
        <v/>
      </c>
      <c r="AB455" s="26" t="str">
        <f t="shared" si="97"/>
        <v/>
      </c>
      <c r="AC455" s="5"/>
      <c r="AD455" s="5"/>
      <c r="AE455" s="14" t="str">
        <f>IF(OR('別紙1　【集計】'!$O$5="",$G455=""),"",IF($G455&lt;=基準値!M$2=TRUE,"○","×"))</f>
        <v/>
      </c>
      <c r="AF455" s="14" t="str">
        <f>IF(OR('別紙1　【集計】'!$O$5="",$H455=""),"",IF($H455&lt;=基準値!N$2=TRUE,"○","×"))</f>
        <v/>
      </c>
    </row>
    <row r="456" spans="2:32" ht="16.5" customHeight="1">
      <c r="B456" s="38">
        <v>448</v>
      </c>
      <c r="C456" s="39"/>
      <c r="D456" s="38"/>
      <c r="E456" s="38"/>
      <c r="F456" s="40"/>
      <c r="G456" s="41"/>
      <c r="H456" s="42"/>
      <c r="I456" s="43" t="str">
        <f t="shared" si="84"/>
        <v/>
      </c>
      <c r="J456" s="44"/>
      <c r="K456" s="45"/>
      <c r="L456" s="44"/>
      <c r="M456" s="45"/>
      <c r="N456" s="46" t="str">
        <f t="shared" si="85"/>
        <v/>
      </c>
      <c r="O456" s="84"/>
      <c r="P456" s="83" t="str">
        <f>IF($N456="","",IF(AND(SMALL($Q$9:$Q$508,ROUNDUP('別紙1　【集計】'!$E$5/2,0))=MAX($Q$9:$Q$508),ISNUMBER($N456),$Q456=MAX($Q$9:$Q$508)),"代表&amp;最大",IF($Q456=SMALL($Q$9:$Q$508,ROUNDUP('別紙1　【集計】'!$E$5/2,0)),"代表",IF($Q456=MAX($Q$9:$Q$508),"最大",""))))</f>
        <v/>
      </c>
      <c r="Q456" s="25" t="str">
        <f t="shared" si="86"/>
        <v/>
      </c>
      <c r="R456" s="26" t="str">
        <f t="shared" si="87"/>
        <v/>
      </c>
      <c r="S456" s="26" t="str">
        <f t="shared" si="88"/>
        <v/>
      </c>
      <c r="T456" s="26" t="str">
        <f t="shared" si="89"/>
        <v/>
      </c>
      <c r="U456" s="26" t="str">
        <f t="shared" si="90"/>
        <v/>
      </c>
      <c r="V456" s="26" t="str">
        <f t="shared" si="91"/>
        <v/>
      </c>
      <c r="W456" s="26" t="str">
        <f t="shared" si="92"/>
        <v/>
      </c>
      <c r="X456" s="26" t="str">
        <f t="shared" si="93"/>
        <v/>
      </c>
      <c r="Y456" s="26" t="str">
        <f t="shared" si="94"/>
        <v/>
      </c>
      <c r="Z456" s="26" t="str">
        <f t="shared" si="95"/>
        <v/>
      </c>
      <c r="AA456" s="26" t="str">
        <f t="shared" si="96"/>
        <v/>
      </c>
      <c r="AB456" s="26" t="str">
        <f t="shared" si="97"/>
        <v/>
      </c>
      <c r="AC456" s="5"/>
      <c r="AD456" s="5"/>
      <c r="AE456" s="14" t="str">
        <f>IF(OR('別紙1　【集計】'!$O$5="",$G456=""),"",IF($G456&lt;=基準値!M$2=TRUE,"○","×"))</f>
        <v/>
      </c>
      <c r="AF456" s="14" t="str">
        <f>IF(OR('別紙1　【集計】'!$O$5="",$H456=""),"",IF($H456&lt;=基準値!N$2=TRUE,"○","×"))</f>
        <v/>
      </c>
    </row>
    <row r="457" spans="2:32" ht="16.5" customHeight="1">
      <c r="B457" s="47">
        <v>449</v>
      </c>
      <c r="C457" s="39"/>
      <c r="D457" s="38"/>
      <c r="E457" s="38"/>
      <c r="F457" s="40"/>
      <c r="G457" s="41"/>
      <c r="H457" s="42"/>
      <c r="I457" s="43" t="str">
        <f t="shared" si="84"/>
        <v/>
      </c>
      <c r="J457" s="44"/>
      <c r="K457" s="45"/>
      <c r="L457" s="44"/>
      <c r="M457" s="45"/>
      <c r="N457" s="46" t="str">
        <f t="shared" si="85"/>
        <v/>
      </c>
      <c r="O457" s="84"/>
      <c r="P457" s="83" t="str">
        <f>IF($N457="","",IF(AND(SMALL($Q$9:$Q$508,ROUNDUP('別紙1　【集計】'!$E$5/2,0))=MAX($Q$9:$Q$508),ISNUMBER($N457),$Q457=MAX($Q$9:$Q$508)),"代表&amp;最大",IF($Q457=SMALL($Q$9:$Q$508,ROUNDUP('別紙1　【集計】'!$E$5/2,0)),"代表",IF($Q457=MAX($Q$9:$Q$508),"最大",""))))</f>
        <v/>
      </c>
      <c r="Q457" s="25" t="str">
        <f t="shared" si="86"/>
        <v/>
      </c>
      <c r="R457" s="26" t="str">
        <f t="shared" si="87"/>
        <v/>
      </c>
      <c r="S457" s="26" t="str">
        <f t="shared" si="88"/>
        <v/>
      </c>
      <c r="T457" s="26" t="str">
        <f t="shared" si="89"/>
        <v/>
      </c>
      <c r="U457" s="26" t="str">
        <f t="shared" si="90"/>
        <v/>
      </c>
      <c r="V457" s="26" t="str">
        <f t="shared" si="91"/>
        <v/>
      </c>
      <c r="W457" s="26" t="str">
        <f t="shared" si="92"/>
        <v/>
      </c>
      <c r="X457" s="26" t="str">
        <f t="shared" si="93"/>
        <v/>
      </c>
      <c r="Y457" s="26" t="str">
        <f t="shared" si="94"/>
        <v/>
      </c>
      <c r="Z457" s="26" t="str">
        <f t="shared" si="95"/>
        <v/>
      </c>
      <c r="AA457" s="26" t="str">
        <f t="shared" si="96"/>
        <v/>
      </c>
      <c r="AB457" s="26" t="str">
        <f t="shared" si="97"/>
        <v/>
      </c>
      <c r="AC457" s="5"/>
      <c r="AD457" s="5"/>
      <c r="AE457" s="14" t="str">
        <f>IF(OR('別紙1　【集計】'!$O$5="",$G457=""),"",IF($G457&lt;=基準値!M$2=TRUE,"○","×"))</f>
        <v/>
      </c>
      <c r="AF457" s="14" t="str">
        <f>IF(OR('別紙1　【集計】'!$O$5="",$H457=""),"",IF($H457&lt;=基準値!N$2=TRUE,"○","×"))</f>
        <v/>
      </c>
    </row>
    <row r="458" spans="2:32" ht="16.5" customHeight="1">
      <c r="B458" s="38">
        <v>450</v>
      </c>
      <c r="C458" s="39"/>
      <c r="D458" s="38"/>
      <c r="E458" s="38"/>
      <c r="F458" s="40"/>
      <c r="G458" s="41"/>
      <c r="H458" s="42"/>
      <c r="I458" s="43" t="str">
        <f t="shared" ref="I458:I508" si="98">IF($H458="","",IF($AE458="","",IF(AND($AE458="○",$AF458="○"),"○","×")))</f>
        <v/>
      </c>
      <c r="J458" s="44"/>
      <c r="K458" s="45"/>
      <c r="L458" s="44"/>
      <c r="M458" s="45"/>
      <c r="N458" s="46" t="str">
        <f t="shared" ref="N458:N508" si="99">IF($M458="","",ROUNDUP($L458/$M458,2))</f>
        <v/>
      </c>
      <c r="O458" s="84"/>
      <c r="P458" s="83" t="str">
        <f>IF($N458="","",IF(AND(SMALL($Q$9:$Q$508,ROUNDUP('別紙1　【集計】'!$E$5/2,0))=MAX($Q$9:$Q$508),ISNUMBER($N458),$Q458=MAX($Q$9:$Q$508)),"代表&amp;最大",IF($Q458=SMALL($Q$9:$Q$508,ROUNDUP('別紙1　【集計】'!$E$5/2,0)),"代表",IF($Q458=MAX($Q$9:$Q$508),"最大",""))))</f>
        <v/>
      </c>
      <c r="Q458" s="25" t="str">
        <f t="shared" ref="Q458:Q507" si="100">IF($M458="","",$L458/$M458)</f>
        <v/>
      </c>
      <c r="R458" s="26" t="str">
        <f t="shared" ref="R458:R507" si="101">IF(OR($P458="代表",$P458="代表&amp;最大"),$G458,"")</f>
        <v/>
      </c>
      <c r="S458" s="26" t="str">
        <f t="shared" ref="S458:S507" si="102">IF($N458="","",IF($R458=SMALL($R$9:$R$508,ROUNDUP(COUNT($R$9:$R$508)/2,0)),"代表",""))</f>
        <v/>
      </c>
      <c r="T458" s="26" t="str">
        <f t="shared" ref="T458:T507" si="103">IF($S458="","",$H458)</f>
        <v/>
      </c>
      <c r="U458" s="26" t="str">
        <f t="shared" ref="U458:U507" si="104">IF($N458="","",IF($T458=SMALL($T$9:$T$508,ROUNDUP(COUNT($T$9:$T$508)/2,0)),"代表",""))</f>
        <v/>
      </c>
      <c r="V458" s="26" t="str">
        <f t="shared" ref="V458:V507" si="105">IF($U458="","",$F458)</f>
        <v/>
      </c>
      <c r="W458" s="26" t="str">
        <f t="shared" ref="W458:W507" si="106">IF(OR($P458="最大",$P458="代表&amp;最大"),$G458,"")</f>
        <v/>
      </c>
      <c r="X458" s="26" t="str">
        <f t="shared" ref="X458:X507" si="107">IF($W458=MAX($W$9:$W$508),"最大","")</f>
        <v/>
      </c>
      <c r="Y458" s="26" t="str">
        <f t="shared" ref="Y458:Y507" si="108">IF($X458="","",$H458)</f>
        <v/>
      </c>
      <c r="Z458" s="26" t="str">
        <f t="shared" ref="Z458:Z507" si="109">IF($Y458=MAX($Y$9:$Y$508),"最大","")</f>
        <v/>
      </c>
      <c r="AA458" s="26" t="str">
        <f t="shared" ref="AA458:AA507" si="110">IF($Z458="","",$F458)</f>
        <v/>
      </c>
      <c r="AB458" s="26" t="str">
        <f t="shared" ref="AB458:AB507" si="111">IF($D458="","",$D458)</f>
        <v/>
      </c>
      <c r="AC458" s="5"/>
      <c r="AD458" s="5"/>
      <c r="AE458" s="14" t="str">
        <f>IF(OR('別紙1　【集計】'!$O$5="",$G458=""),"",IF($G458&lt;=基準値!M$2=TRUE,"○","×"))</f>
        <v/>
      </c>
      <c r="AF458" s="14" t="str">
        <f>IF(OR('別紙1　【集計】'!$O$5="",$H458=""),"",IF($H458&lt;=基準値!N$2=TRUE,"○","×"))</f>
        <v/>
      </c>
    </row>
    <row r="459" spans="2:32" ht="16.5" customHeight="1">
      <c r="B459" s="47">
        <v>451</v>
      </c>
      <c r="C459" s="39"/>
      <c r="D459" s="38"/>
      <c r="E459" s="38"/>
      <c r="F459" s="40"/>
      <c r="G459" s="41"/>
      <c r="H459" s="42"/>
      <c r="I459" s="43" t="str">
        <f t="shared" si="98"/>
        <v/>
      </c>
      <c r="J459" s="44"/>
      <c r="K459" s="45"/>
      <c r="L459" s="44"/>
      <c r="M459" s="45"/>
      <c r="N459" s="46" t="str">
        <f t="shared" si="99"/>
        <v/>
      </c>
      <c r="O459" s="84"/>
      <c r="P459" s="83" t="str">
        <f>IF($N459="","",IF(AND(SMALL($Q$9:$Q$508,ROUNDUP('別紙1　【集計】'!$E$5/2,0))=MAX($Q$9:$Q$508),ISNUMBER($N459),$Q459=MAX($Q$9:$Q$508)),"代表&amp;最大",IF($Q459=SMALL($Q$9:$Q$508,ROUNDUP('別紙1　【集計】'!$E$5/2,0)),"代表",IF($Q459=MAX($Q$9:$Q$508),"最大",""))))</f>
        <v/>
      </c>
      <c r="Q459" s="25" t="str">
        <f t="shared" si="100"/>
        <v/>
      </c>
      <c r="R459" s="26" t="str">
        <f t="shared" si="101"/>
        <v/>
      </c>
      <c r="S459" s="26" t="str">
        <f t="shared" si="102"/>
        <v/>
      </c>
      <c r="T459" s="26" t="str">
        <f t="shared" si="103"/>
        <v/>
      </c>
      <c r="U459" s="26" t="str">
        <f t="shared" si="104"/>
        <v/>
      </c>
      <c r="V459" s="26" t="str">
        <f t="shared" si="105"/>
        <v/>
      </c>
      <c r="W459" s="26" t="str">
        <f t="shared" si="106"/>
        <v/>
      </c>
      <c r="X459" s="26" t="str">
        <f t="shared" si="107"/>
        <v/>
      </c>
      <c r="Y459" s="26" t="str">
        <f t="shared" si="108"/>
        <v/>
      </c>
      <c r="Z459" s="26" t="str">
        <f t="shared" si="109"/>
        <v/>
      </c>
      <c r="AA459" s="26" t="str">
        <f t="shared" si="110"/>
        <v/>
      </c>
      <c r="AB459" s="26" t="str">
        <f t="shared" si="111"/>
        <v/>
      </c>
      <c r="AC459" s="5"/>
      <c r="AD459" s="5"/>
      <c r="AE459" s="14" t="str">
        <f>IF(OR('別紙1　【集計】'!$O$5="",$G459=""),"",IF($G459&lt;=基準値!M$2=TRUE,"○","×"))</f>
        <v/>
      </c>
      <c r="AF459" s="14" t="str">
        <f>IF(OR('別紙1　【集計】'!$O$5="",$H459=""),"",IF($H459&lt;=基準値!N$2=TRUE,"○","×"))</f>
        <v/>
      </c>
    </row>
    <row r="460" spans="2:32" ht="16.5" customHeight="1">
      <c r="B460" s="38">
        <v>452</v>
      </c>
      <c r="C460" s="39"/>
      <c r="D460" s="38"/>
      <c r="E460" s="38"/>
      <c r="F460" s="40"/>
      <c r="G460" s="41"/>
      <c r="H460" s="42"/>
      <c r="I460" s="43" t="str">
        <f t="shared" si="98"/>
        <v/>
      </c>
      <c r="J460" s="44"/>
      <c r="K460" s="45"/>
      <c r="L460" s="44"/>
      <c r="M460" s="45"/>
      <c r="N460" s="46" t="str">
        <f t="shared" si="99"/>
        <v/>
      </c>
      <c r="O460" s="84"/>
      <c r="P460" s="83" t="str">
        <f>IF($N460="","",IF(AND(SMALL($Q$9:$Q$508,ROUNDUP('別紙1　【集計】'!$E$5/2,0))=MAX($Q$9:$Q$508),ISNUMBER($N460),$Q460=MAX($Q$9:$Q$508)),"代表&amp;最大",IF($Q460=SMALL($Q$9:$Q$508,ROUNDUP('別紙1　【集計】'!$E$5/2,0)),"代表",IF($Q460=MAX($Q$9:$Q$508),"最大",""))))</f>
        <v/>
      </c>
      <c r="Q460" s="25" t="str">
        <f t="shared" si="100"/>
        <v/>
      </c>
      <c r="R460" s="26" t="str">
        <f t="shared" si="101"/>
        <v/>
      </c>
      <c r="S460" s="26" t="str">
        <f t="shared" si="102"/>
        <v/>
      </c>
      <c r="T460" s="26" t="str">
        <f t="shared" si="103"/>
        <v/>
      </c>
      <c r="U460" s="26" t="str">
        <f t="shared" si="104"/>
        <v/>
      </c>
      <c r="V460" s="26" t="str">
        <f t="shared" si="105"/>
        <v/>
      </c>
      <c r="W460" s="26" t="str">
        <f t="shared" si="106"/>
        <v/>
      </c>
      <c r="X460" s="26" t="str">
        <f t="shared" si="107"/>
        <v/>
      </c>
      <c r="Y460" s="26" t="str">
        <f t="shared" si="108"/>
        <v/>
      </c>
      <c r="Z460" s="26" t="str">
        <f t="shared" si="109"/>
        <v/>
      </c>
      <c r="AA460" s="26" t="str">
        <f t="shared" si="110"/>
        <v/>
      </c>
      <c r="AB460" s="26" t="str">
        <f t="shared" si="111"/>
        <v/>
      </c>
      <c r="AC460" s="5"/>
      <c r="AD460" s="5"/>
      <c r="AE460" s="14" t="str">
        <f>IF(OR('別紙1　【集計】'!$O$5="",$G460=""),"",IF($G460&lt;=基準値!M$2=TRUE,"○","×"))</f>
        <v/>
      </c>
      <c r="AF460" s="14" t="str">
        <f>IF(OR('別紙1　【集計】'!$O$5="",$H460=""),"",IF($H460&lt;=基準値!N$2=TRUE,"○","×"))</f>
        <v/>
      </c>
    </row>
    <row r="461" spans="2:32" ht="16.5" customHeight="1">
      <c r="B461" s="47">
        <v>453</v>
      </c>
      <c r="C461" s="39"/>
      <c r="D461" s="38"/>
      <c r="E461" s="38"/>
      <c r="F461" s="40"/>
      <c r="G461" s="41"/>
      <c r="H461" s="42"/>
      <c r="I461" s="43" t="str">
        <f t="shared" si="98"/>
        <v/>
      </c>
      <c r="J461" s="44"/>
      <c r="K461" s="45"/>
      <c r="L461" s="44"/>
      <c r="M461" s="45"/>
      <c r="N461" s="46" t="str">
        <f t="shared" si="99"/>
        <v/>
      </c>
      <c r="O461" s="84"/>
      <c r="P461" s="83" t="str">
        <f>IF($N461="","",IF(AND(SMALL($Q$9:$Q$508,ROUNDUP('別紙1　【集計】'!$E$5/2,0))=MAX($Q$9:$Q$508),ISNUMBER($N461),$Q461=MAX($Q$9:$Q$508)),"代表&amp;最大",IF($Q461=SMALL($Q$9:$Q$508,ROUNDUP('別紙1　【集計】'!$E$5/2,0)),"代表",IF($Q461=MAX($Q$9:$Q$508),"最大",""))))</f>
        <v/>
      </c>
      <c r="Q461" s="25" t="str">
        <f t="shared" si="100"/>
        <v/>
      </c>
      <c r="R461" s="26" t="str">
        <f t="shared" si="101"/>
        <v/>
      </c>
      <c r="S461" s="26" t="str">
        <f t="shared" si="102"/>
        <v/>
      </c>
      <c r="T461" s="26" t="str">
        <f t="shared" si="103"/>
        <v/>
      </c>
      <c r="U461" s="26" t="str">
        <f t="shared" si="104"/>
        <v/>
      </c>
      <c r="V461" s="26" t="str">
        <f t="shared" si="105"/>
        <v/>
      </c>
      <c r="W461" s="26" t="str">
        <f t="shared" si="106"/>
        <v/>
      </c>
      <c r="X461" s="26" t="str">
        <f t="shared" si="107"/>
        <v/>
      </c>
      <c r="Y461" s="26" t="str">
        <f t="shared" si="108"/>
        <v/>
      </c>
      <c r="Z461" s="26" t="str">
        <f t="shared" si="109"/>
        <v/>
      </c>
      <c r="AA461" s="26" t="str">
        <f t="shared" si="110"/>
        <v/>
      </c>
      <c r="AB461" s="26" t="str">
        <f t="shared" si="111"/>
        <v/>
      </c>
      <c r="AC461" s="5"/>
      <c r="AD461" s="5"/>
      <c r="AE461" s="14" t="str">
        <f>IF(OR('別紙1　【集計】'!$O$5="",$G461=""),"",IF($G461&lt;=基準値!M$2=TRUE,"○","×"))</f>
        <v/>
      </c>
      <c r="AF461" s="14" t="str">
        <f>IF(OR('別紙1　【集計】'!$O$5="",$H461=""),"",IF($H461&lt;=基準値!N$2=TRUE,"○","×"))</f>
        <v/>
      </c>
    </row>
    <row r="462" spans="2:32" ht="16.5" customHeight="1">
      <c r="B462" s="38">
        <v>454</v>
      </c>
      <c r="C462" s="39"/>
      <c r="D462" s="38"/>
      <c r="E462" s="38"/>
      <c r="F462" s="40"/>
      <c r="G462" s="41"/>
      <c r="H462" s="42"/>
      <c r="I462" s="43" t="str">
        <f t="shared" si="98"/>
        <v/>
      </c>
      <c r="J462" s="44"/>
      <c r="K462" s="45"/>
      <c r="L462" s="44"/>
      <c r="M462" s="45"/>
      <c r="N462" s="46" t="str">
        <f t="shared" si="99"/>
        <v/>
      </c>
      <c r="O462" s="84"/>
      <c r="P462" s="83" t="str">
        <f>IF($N462="","",IF(AND(SMALL($Q$9:$Q$508,ROUNDUP('別紙1　【集計】'!$E$5/2,0))=MAX($Q$9:$Q$508),ISNUMBER($N462),$Q462=MAX($Q$9:$Q$508)),"代表&amp;最大",IF($Q462=SMALL($Q$9:$Q$508,ROUNDUP('別紙1　【集計】'!$E$5/2,0)),"代表",IF($Q462=MAX($Q$9:$Q$508),"最大",""))))</f>
        <v/>
      </c>
      <c r="Q462" s="25" t="str">
        <f t="shared" si="100"/>
        <v/>
      </c>
      <c r="R462" s="26" t="str">
        <f t="shared" si="101"/>
        <v/>
      </c>
      <c r="S462" s="26" t="str">
        <f t="shared" si="102"/>
        <v/>
      </c>
      <c r="T462" s="26" t="str">
        <f t="shared" si="103"/>
        <v/>
      </c>
      <c r="U462" s="26" t="str">
        <f t="shared" si="104"/>
        <v/>
      </c>
      <c r="V462" s="26" t="str">
        <f t="shared" si="105"/>
        <v/>
      </c>
      <c r="W462" s="26" t="str">
        <f t="shared" si="106"/>
        <v/>
      </c>
      <c r="X462" s="26" t="str">
        <f t="shared" si="107"/>
        <v/>
      </c>
      <c r="Y462" s="26" t="str">
        <f t="shared" si="108"/>
        <v/>
      </c>
      <c r="Z462" s="26" t="str">
        <f t="shared" si="109"/>
        <v/>
      </c>
      <c r="AA462" s="26" t="str">
        <f t="shared" si="110"/>
        <v/>
      </c>
      <c r="AB462" s="26" t="str">
        <f t="shared" si="111"/>
        <v/>
      </c>
      <c r="AC462" s="5"/>
      <c r="AD462" s="5"/>
      <c r="AE462" s="14" t="str">
        <f>IF(OR('別紙1　【集計】'!$O$5="",$G462=""),"",IF($G462&lt;=基準値!M$2=TRUE,"○","×"))</f>
        <v/>
      </c>
      <c r="AF462" s="14" t="str">
        <f>IF(OR('別紙1　【集計】'!$O$5="",$H462=""),"",IF($H462&lt;=基準値!N$2=TRUE,"○","×"))</f>
        <v/>
      </c>
    </row>
    <row r="463" spans="2:32" ht="16.5" customHeight="1">
      <c r="B463" s="47">
        <v>455</v>
      </c>
      <c r="C463" s="39"/>
      <c r="D463" s="38"/>
      <c r="E463" s="38"/>
      <c r="F463" s="40"/>
      <c r="G463" s="41"/>
      <c r="H463" s="42"/>
      <c r="I463" s="43" t="str">
        <f t="shared" si="98"/>
        <v/>
      </c>
      <c r="J463" s="44"/>
      <c r="K463" s="45"/>
      <c r="L463" s="44"/>
      <c r="M463" s="45"/>
      <c r="N463" s="46" t="str">
        <f t="shared" si="99"/>
        <v/>
      </c>
      <c r="O463" s="84"/>
      <c r="P463" s="83" t="str">
        <f>IF($N463="","",IF(AND(SMALL($Q$9:$Q$508,ROUNDUP('別紙1　【集計】'!$E$5/2,0))=MAX($Q$9:$Q$508),ISNUMBER($N463),$Q463=MAX($Q$9:$Q$508)),"代表&amp;最大",IF($Q463=SMALL($Q$9:$Q$508,ROUNDUP('別紙1　【集計】'!$E$5/2,0)),"代表",IF($Q463=MAX($Q$9:$Q$508),"最大",""))))</f>
        <v/>
      </c>
      <c r="Q463" s="25" t="str">
        <f t="shared" si="100"/>
        <v/>
      </c>
      <c r="R463" s="26" t="str">
        <f t="shared" si="101"/>
        <v/>
      </c>
      <c r="S463" s="26" t="str">
        <f t="shared" si="102"/>
        <v/>
      </c>
      <c r="T463" s="26" t="str">
        <f t="shared" si="103"/>
        <v/>
      </c>
      <c r="U463" s="26" t="str">
        <f t="shared" si="104"/>
        <v/>
      </c>
      <c r="V463" s="26" t="str">
        <f t="shared" si="105"/>
        <v/>
      </c>
      <c r="W463" s="26" t="str">
        <f t="shared" si="106"/>
        <v/>
      </c>
      <c r="X463" s="26" t="str">
        <f t="shared" si="107"/>
        <v/>
      </c>
      <c r="Y463" s="26" t="str">
        <f t="shared" si="108"/>
        <v/>
      </c>
      <c r="Z463" s="26" t="str">
        <f t="shared" si="109"/>
        <v/>
      </c>
      <c r="AA463" s="26" t="str">
        <f t="shared" si="110"/>
        <v/>
      </c>
      <c r="AB463" s="26" t="str">
        <f t="shared" si="111"/>
        <v/>
      </c>
      <c r="AC463" s="5"/>
      <c r="AD463" s="5"/>
      <c r="AE463" s="14" t="str">
        <f>IF(OR('別紙1　【集計】'!$O$5="",$G463=""),"",IF($G463&lt;=基準値!M$2=TRUE,"○","×"))</f>
        <v/>
      </c>
      <c r="AF463" s="14" t="str">
        <f>IF(OR('別紙1　【集計】'!$O$5="",$H463=""),"",IF($H463&lt;=基準値!N$2=TRUE,"○","×"))</f>
        <v/>
      </c>
    </row>
    <row r="464" spans="2:32" ht="16.5" customHeight="1">
      <c r="B464" s="38">
        <v>456</v>
      </c>
      <c r="C464" s="39"/>
      <c r="D464" s="38"/>
      <c r="E464" s="38"/>
      <c r="F464" s="40"/>
      <c r="G464" s="41"/>
      <c r="H464" s="42"/>
      <c r="I464" s="43" t="str">
        <f t="shared" si="98"/>
        <v/>
      </c>
      <c r="J464" s="44"/>
      <c r="K464" s="45"/>
      <c r="L464" s="44"/>
      <c r="M464" s="45"/>
      <c r="N464" s="46" t="str">
        <f t="shared" si="99"/>
        <v/>
      </c>
      <c r="O464" s="84"/>
      <c r="P464" s="83" t="str">
        <f>IF($N464="","",IF(AND(SMALL($Q$9:$Q$508,ROUNDUP('別紙1　【集計】'!$E$5/2,0))=MAX($Q$9:$Q$508),ISNUMBER($N464),$Q464=MAX($Q$9:$Q$508)),"代表&amp;最大",IF($Q464=SMALL($Q$9:$Q$508,ROUNDUP('別紙1　【集計】'!$E$5/2,0)),"代表",IF($Q464=MAX($Q$9:$Q$508),"最大",""))))</f>
        <v/>
      </c>
      <c r="Q464" s="25" t="str">
        <f t="shared" si="100"/>
        <v/>
      </c>
      <c r="R464" s="26" t="str">
        <f t="shared" si="101"/>
        <v/>
      </c>
      <c r="S464" s="26" t="str">
        <f t="shared" si="102"/>
        <v/>
      </c>
      <c r="T464" s="26" t="str">
        <f t="shared" si="103"/>
        <v/>
      </c>
      <c r="U464" s="26" t="str">
        <f t="shared" si="104"/>
        <v/>
      </c>
      <c r="V464" s="26" t="str">
        <f t="shared" si="105"/>
        <v/>
      </c>
      <c r="W464" s="26" t="str">
        <f t="shared" si="106"/>
        <v/>
      </c>
      <c r="X464" s="26" t="str">
        <f t="shared" si="107"/>
        <v/>
      </c>
      <c r="Y464" s="26" t="str">
        <f t="shared" si="108"/>
        <v/>
      </c>
      <c r="Z464" s="26" t="str">
        <f t="shared" si="109"/>
        <v/>
      </c>
      <c r="AA464" s="26" t="str">
        <f t="shared" si="110"/>
        <v/>
      </c>
      <c r="AB464" s="26" t="str">
        <f t="shared" si="111"/>
        <v/>
      </c>
      <c r="AC464" s="5"/>
      <c r="AD464" s="5"/>
      <c r="AE464" s="14" t="str">
        <f>IF(OR('別紙1　【集計】'!$O$5="",$G464=""),"",IF($G464&lt;=基準値!M$2=TRUE,"○","×"))</f>
        <v/>
      </c>
      <c r="AF464" s="14" t="str">
        <f>IF(OR('別紙1　【集計】'!$O$5="",$H464=""),"",IF($H464&lt;=基準値!N$2=TRUE,"○","×"))</f>
        <v/>
      </c>
    </row>
    <row r="465" spans="2:32" ht="16.5" customHeight="1">
      <c r="B465" s="47">
        <v>457</v>
      </c>
      <c r="C465" s="39"/>
      <c r="D465" s="38"/>
      <c r="E465" s="38"/>
      <c r="F465" s="40"/>
      <c r="G465" s="41"/>
      <c r="H465" s="42"/>
      <c r="I465" s="43" t="str">
        <f t="shared" si="98"/>
        <v/>
      </c>
      <c r="J465" s="44"/>
      <c r="K465" s="45"/>
      <c r="L465" s="44"/>
      <c r="M465" s="45"/>
      <c r="N465" s="46" t="str">
        <f t="shared" si="99"/>
        <v/>
      </c>
      <c r="O465" s="84"/>
      <c r="P465" s="83" t="str">
        <f>IF($N465="","",IF(AND(SMALL($Q$9:$Q$508,ROUNDUP('別紙1　【集計】'!$E$5/2,0))=MAX($Q$9:$Q$508),ISNUMBER($N465),$Q465=MAX($Q$9:$Q$508)),"代表&amp;最大",IF($Q465=SMALL($Q$9:$Q$508,ROUNDUP('別紙1　【集計】'!$E$5/2,0)),"代表",IF($Q465=MAX($Q$9:$Q$508),"最大",""))))</f>
        <v/>
      </c>
      <c r="Q465" s="25" t="str">
        <f t="shared" si="100"/>
        <v/>
      </c>
      <c r="R465" s="26" t="str">
        <f t="shared" si="101"/>
        <v/>
      </c>
      <c r="S465" s="26" t="str">
        <f t="shared" si="102"/>
        <v/>
      </c>
      <c r="T465" s="26" t="str">
        <f t="shared" si="103"/>
        <v/>
      </c>
      <c r="U465" s="26" t="str">
        <f t="shared" si="104"/>
        <v/>
      </c>
      <c r="V465" s="26" t="str">
        <f t="shared" si="105"/>
        <v/>
      </c>
      <c r="W465" s="26" t="str">
        <f t="shared" si="106"/>
        <v/>
      </c>
      <c r="X465" s="26" t="str">
        <f t="shared" si="107"/>
        <v/>
      </c>
      <c r="Y465" s="26" t="str">
        <f t="shared" si="108"/>
        <v/>
      </c>
      <c r="Z465" s="26" t="str">
        <f t="shared" si="109"/>
        <v/>
      </c>
      <c r="AA465" s="26" t="str">
        <f t="shared" si="110"/>
        <v/>
      </c>
      <c r="AB465" s="26" t="str">
        <f t="shared" si="111"/>
        <v/>
      </c>
      <c r="AC465" s="5"/>
      <c r="AD465" s="5"/>
      <c r="AE465" s="14" t="str">
        <f>IF(OR('別紙1　【集計】'!$O$5="",$G465=""),"",IF($G465&lt;=基準値!M$2=TRUE,"○","×"))</f>
        <v/>
      </c>
      <c r="AF465" s="14" t="str">
        <f>IF(OR('別紙1　【集計】'!$O$5="",$H465=""),"",IF($H465&lt;=基準値!N$2=TRUE,"○","×"))</f>
        <v/>
      </c>
    </row>
    <row r="466" spans="2:32" ht="16.5" customHeight="1">
      <c r="B466" s="38">
        <v>458</v>
      </c>
      <c r="C466" s="39"/>
      <c r="D466" s="38"/>
      <c r="E466" s="38"/>
      <c r="F466" s="40"/>
      <c r="G466" s="41"/>
      <c r="H466" s="42"/>
      <c r="I466" s="43" t="str">
        <f t="shared" si="98"/>
        <v/>
      </c>
      <c r="J466" s="44"/>
      <c r="K466" s="45"/>
      <c r="L466" s="44"/>
      <c r="M466" s="45"/>
      <c r="N466" s="46" t="str">
        <f t="shared" si="99"/>
        <v/>
      </c>
      <c r="O466" s="84"/>
      <c r="P466" s="83" t="str">
        <f>IF($N466="","",IF(AND(SMALL($Q$9:$Q$508,ROUNDUP('別紙1　【集計】'!$E$5/2,0))=MAX($Q$9:$Q$508),ISNUMBER($N466),$Q466=MAX($Q$9:$Q$508)),"代表&amp;最大",IF($Q466=SMALL($Q$9:$Q$508,ROUNDUP('別紙1　【集計】'!$E$5/2,0)),"代表",IF($Q466=MAX($Q$9:$Q$508),"最大",""))))</f>
        <v/>
      </c>
      <c r="Q466" s="25" t="str">
        <f t="shared" si="100"/>
        <v/>
      </c>
      <c r="R466" s="26" t="str">
        <f t="shared" si="101"/>
        <v/>
      </c>
      <c r="S466" s="26" t="str">
        <f t="shared" si="102"/>
        <v/>
      </c>
      <c r="T466" s="26" t="str">
        <f t="shared" si="103"/>
        <v/>
      </c>
      <c r="U466" s="26" t="str">
        <f t="shared" si="104"/>
        <v/>
      </c>
      <c r="V466" s="26" t="str">
        <f t="shared" si="105"/>
        <v/>
      </c>
      <c r="W466" s="26" t="str">
        <f t="shared" si="106"/>
        <v/>
      </c>
      <c r="X466" s="26" t="str">
        <f t="shared" si="107"/>
        <v/>
      </c>
      <c r="Y466" s="26" t="str">
        <f t="shared" si="108"/>
        <v/>
      </c>
      <c r="Z466" s="26" t="str">
        <f t="shared" si="109"/>
        <v/>
      </c>
      <c r="AA466" s="26" t="str">
        <f t="shared" si="110"/>
        <v/>
      </c>
      <c r="AB466" s="26" t="str">
        <f t="shared" si="111"/>
        <v/>
      </c>
      <c r="AC466" s="5"/>
      <c r="AD466" s="5"/>
      <c r="AE466" s="14" t="str">
        <f>IF(OR('別紙1　【集計】'!$O$5="",$G466=""),"",IF($G466&lt;=基準値!M$2=TRUE,"○","×"))</f>
        <v/>
      </c>
      <c r="AF466" s="14" t="str">
        <f>IF(OR('別紙1　【集計】'!$O$5="",$H466=""),"",IF($H466&lt;=基準値!N$2=TRUE,"○","×"))</f>
        <v/>
      </c>
    </row>
    <row r="467" spans="2:32" ht="16.5" customHeight="1">
      <c r="B467" s="47">
        <v>459</v>
      </c>
      <c r="C467" s="39"/>
      <c r="D467" s="38"/>
      <c r="E467" s="38"/>
      <c r="F467" s="40"/>
      <c r="G467" s="41"/>
      <c r="H467" s="42"/>
      <c r="I467" s="43" t="str">
        <f t="shared" si="98"/>
        <v/>
      </c>
      <c r="J467" s="44"/>
      <c r="K467" s="45"/>
      <c r="L467" s="44"/>
      <c r="M467" s="45"/>
      <c r="N467" s="46" t="str">
        <f t="shared" si="99"/>
        <v/>
      </c>
      <c r="O467" s="84"/>
      <c r="P467" s="83" t="str">
        <f>IF($N467="","",IF(AND(SMALL($Q$9:$Q$508,ROUNDUP('別紙1　【集計】'!$E$5/2,0))=MAX($Q$9:$Q$508),ISNUMBER($N467),$Q467=MAX($Q$9:$Q$508)),"代表&amp;最大",IF($Q467=SMALL($Q$9:$Q$508,ROUNDUP('別紙1　【集計】'!$E$5/2,0)),"代表",IF($Q467=MAX($Q$9:$Q$508),"最大",""))))</f>
        <v/>
      </c>
      <c r="Q467" s="25" t="str">
        <f t="shared" si="100"/>
        <v/>
      </c>
      <c r="R467" s="26" t="str">
        <f t="shared" si="101"/>
        <v/>
      </c>
      <c r="S467" s="26" t="str">
        <f t="shared" si="102"/>
        <v/>
      </c>
      <c r="T467" s="26" t="str">
        <f t="shared" si="103"/>
        <v/>
      </c>
      <c r="U467" s="26" t="str">
        <f t="shared" si="104"/>
        <v/>
      </c>
      <c r="V467" s="26" t="str">
        <f t="shared" si="105"/>
        <v/>
      </c>
      <c r="W467" s="26" t="str">
        <f t="shared" si="106"/>
        <v/>
      </c>
      <c r="X467" s="26" t="str">
        <f t="shared" si="107"/>
        <v/>
      </c>
      <c r="Y467" s="26" t="str">
        <f t="shared" si="108"/>
        <v/>
      </c>
      <c r="Z467" s="26" t="str">
        <f t="shared" si="109"/>
        <v/>
      </c>
      <c r="AA467" s="26" t="str">
        <f t="shared" si="110"/>
        <v/>
      </c>
      <c r="AB467" s="26" t="str">
        <f t="shared" si="111"/>
        <v/>
      </c>
      <c r="AC467" s="5"/>
      <c r="AD467" s="5"/>
      <c r="AE467" s="14" t="str">
        <f>IF(OR('別紙1　【集計】'!$O$5="",$G467=""),"",IF($G467&lt;=基準値!M$2=TRUE,"○","×"))</f>
        <v/>
      </c>
      <c r="AF467" s="14" t="str">
        <f>IF(OR('別紙1　【集計】'!$O$5="",$H467=""),"",IF($H467&lt;=基準値!N$2=TRUE,"○","×"))</f>
        <v/>
      </c>
    </row>
    <row r="468" spans="2:32" ht="16.5" customHeight="1">
      <c r="B468" s="38">
        <v>460</v>
      </c>
      <c r="C468" s="39"/>
      <c r="D468" s="38"/>
      <c r="E468" s="38"/>
      <c r="F468" s="40"/>
      <c r="G468" s="41"/>
      <c r="H468" s="42"/>
      <c r="I468" s="43" t="str">
        <f t="shared" si="98"/>
        <v/>
      </c>
      <c r="J468" s="44"/>
      <c r="K468" s="45"/>
      <c r="L468" s="44"/>
      <c r="M468" s="45"/>
      <c r="N468" s="46" t="str">
        <f t="shared" si="99"/>
        <v/>
      </c>
      <c r="O468" s="84"/>
      <c r="P468" s="83" t="str">
        <f>IF($N468="","",IF(AND(SMALL($Q$9:$Q$508,ROUNDUP('別紙1　【集計】'!$E$5/2,0))=MAX($Q$9:$Q$508),ISNUMBER($N468),$Q468=MAX($Q$9:$Q$508)),"代表&amp;最大",IF($Q468=SMALL($Q$9:$Q$508,ROUNDUP('別紙1　【集計】'!$E$5/2,0)),"代表",IF($Q468=MAX($Q$9:$Q$508),"最大",""))))</f>
        <v/>
      </c>
      <c r="Q468" s="25" t="str">
        <f t="shared" si="100"/>
        <v/>
      </c>
      <c r="R468" s="26" t="str">
        <f t="shared" si="101"/>
        <v/>
      </c>
      <c r="S468" s="26" t="str">
        <f t="shared" si="102"/>
        <v/>
      </c>
      <c r="T468" s="26" t="str">
        <f t="shared" si="103"/>
        <v/>
      </c>
      <c r="U468" s="26" t="str">
        <f t="shared" si="104"/>
        <v/>
      </c>
      <c r="V468" s="26" t="str">
        <f t="shared" si="105"/>
        <v/>
      </c>
      <c r="W468" s="26" t="str">
        <f t="shared" si="106"/>
        <v/>
      </c>
      <c r="X468" s="26" t="str">
        <f t="shared" si="107"/>
        <v/>
      </c>
      <c r="Y468" s="26" t="str">
        <f t="shared" si="108"/>
        <v/>
      </c>
      <c r="Z468" s="26" t="str">
        <f t="shared" si="109"/>
        <v/>
      </c>
      <c r="AA468" s="26" t="str">
        <f t="shared" si="110"/>
        <v/>
      </c>
      <c r="AB468" s="26" t="str">
        <f t="shared" si="111"/>
        <v/>
      </c>
      <c r="AC468" s="5"/>
      <c r="AD468" s="5"/>
      <c r="AE468" s="14" t="str">
        <f>IF(OR('別紙1　【集計】'!$O$5="",$G468=""),"",IF($G468&lt;=基準値!M$2=TRUE,"○","×"))</f>
        <v/>
      </c>
      <c r="AF468" s="14" t="str">
        <f>IF(OR('別紙1　【集計】'!$O$5="",$H468=""),"",IF($H468&lt;=基準値!N$2=TRUE,"○","×"))</f>
        <v/>
      </c>
    </row>
    <row r="469" spans="2:32" ht="16.5" customHeight="1">
      <c r="B469" s="47">
        <v>461</v>
      </c>
      <c r="C469" s="39"/>
      <c r="D469" s="38"/>
      <c r="E469" s="38"/>
      <c r="F469" s="40"/>
      <c r="G469" s="41"/>
      <c r="H469" s="42"/>
      <c r="I469" s="43" t="str">
        <f t="shared" si="98"/>
        <v/>
      </c>
      <c r="J469" s="44"/>
      <c r="K469" s="45"/>
      <c r="L469" s="44"/>
      <c r="M469" s="45"/>
      <c r="N469" s="46" t="str">
        <f t="shared" si="99"/>
        <v/>
      </c>
      <c r="O469" s="84"/>
      <c r="P469" s="83" t="str">
        <f>IF($N469="","",IF(AND(SMALL($Q$9:$Q$508,ROUNDUP('別紙1　【集計】'!$E$5/2,0))=MAX($Q$9:$Q$508),ISNUMBER($N469),$Q469=MAX($Q$9:$Q$508)),"代表&amp;最大",IF($Q469=SMALL($Q$9:$Q$508,ROUNDUP('別紙1　【集計】'!$E$5/2,0)),"代表",IF($Q469=MAX($Q$9:$Q$508),"最大",""))))</f>
        <v/>
      </c>
      <c r="Q469" s="25" t="str">
        <f t="shared" si="100"/>
        <v/>
      </c>
      <c r="R469" s="26" t="str">
        <f t="shared" si="101"/>
        <v/>
      </c>
      <c r="S469" s="26" t="str">
        <f t="shared" si="102"/>
        <v/>
      </c>
      <c r="T469" s="26" t="str">
        <f t="shared" si="103"/>
        <v/>
      </c>
      <c r="U469" s="26" t="str">
        <f t="shared" si="104"/>
        <v/>
      </c>
      <c r="V469" s="26" t="str">
        <f t="shared" si="105"/>
        <v/>
      </c>
      <c r="W469" s="26" t="str">
        <f t="shared" si="106"/>
        <v/>
      </c>
      <c r="X469" s="26" t="str">
        <f t="shared" si="107"/>
        <v/>
      </c>
      <c r="Y469" s="26" t="str">
        <f t="shared" si="108"/>
        <v/>
      </c>
      <c r="Z469" s="26" t="str">
        <f t="shared" si="109"/>
        <v/>
      </c>
      <c r="AA469" s="26" t="str">
        <f t="shared" si="110"/>
        <v/>
      </c>
      <c r="AB469" s="26" t="str">
        <f t="shared" si="111"/>
        <v/>
      </c>
      <c r="AC469" s="5"/>
      <c r="AD469" s="5"/>
      <c r="AE469" s="14" t="str">
        <f>IF(OR('別紙1　【集計】'!$O$5="",$G469=""),"",IF($G469&lt;=基準値!M$2=TRUE,"○","×"))</f>
        <v/>
      </c>
      <c r="AF469" s="14" t="str">
        <f>IF(OR('別紙1　【集計】'!$O$5="",$H469=""),"",IF($H469&lt;=基準値!N$2=TRUE,"○","×"))</f>
        <v/>
      </c>
    </row>
    <row r="470" spans="2:32" ht="16.5" customHeight="1">
      <c r="B470" s="38">
        <v>462</v>
      </c>
      <c r="C470" s="39"/>
      <c r="D470" s="38"/>
      <c r="E470" s="38"/>
      <c r="F470" s="40"/>
      <c r="G470" s="41"/>
      <c r="H470" s="42"/>
      <c r="I470" s="43" t="str">
        <f t="shared" si="98"/>
        <v/>
      </c>
      <c r="J470" s="44"/>
      <c r="K470" s="45"/>
      <c r="L470" s="44"/>
      <c r="M470" s="45"/>
      <c r="N470" s="46" t="str">
        <f t="shared" si="99"/>
        <v/>
      </c>
      <c r="O470" s="84"/>
      <c r="P470" s="83" t="str">
        <f>IF($N470="","",IF(AND(SMALL($Q$9:$Q$508,ROUNDUP('別紙1　【集計】'!$E$5/2,0))=MAX($Q$9:$Q$508),ISNUMBER($N470),$Q470=MAX($Q$9:$Q$508)),"代表&amp;最大",IF($Q470=SMALL($Q$9:$Q$508,ROUNDUP('別紙1　【集計】'!$E$5/2,0)),"代表",IF($Q470=MAX($Q$9:$Q$508),"最大",""))))</f>
        <v/>
      </c>
      <c r="Q470" s="25" t="str">
        <f t="shared" si="100"/>
        <v/>
      </c>
      <c r="R470" s="26" t="str">
        <f t="shared" si="101"/>
        <v/>
      </c>
      <c r="S470" s="26" t="str">
        <f t="shared" si="102"/>
        <v/>
      </c>
      <c r="T470" s="26" t="str">
        <f t="shared" si="103"/>
        <v/>
      </c>
      <c r="U470" s="26" t="str">
        <f t="shared" si="104"/>
        <v/>
      </c>
      <c r="V470" s="26" t="str">
        <f t="shared" si="105"/>
        <v/>
      </c>
      <c r="W470" s="26" t="str">
        <f t="shared" si="106"/>
        <v/>
      </c>
      <c r="X470" s="26" t="str">
        <f t="shared" si="107"/>
        <v/>
      </c>
      <c r="Y470" s="26" t="str">
        <f t="shared" si="108"/>
        <v/>
      </c>
      <c r="Z470" s="26" t="str">
        <f t="shared" si="109"/>
        <v/>
      </c>
      <c r="AA470" s="26" t="str">
        <f t="shared" si="110"/>
        <v/>
      </c>
      <c r="AB470" s="26" t="str">
        <f t="shared" si="111"/>
        <v/>
      </c>
      <c r="AC470" s="5"/>
      <c r="AD470" s="5"/>
      <c r="AE470" s="14" t="str">
        <f>IF(OR('別紙1　【集計】'!$O$5="",$G470=""),"",IF($G470&lt;=基準値!M$2=TRUE,"○","×"))</f>
        <v/>
      </c>
      <c r="AF470" s="14" t="str">
        <f>IF(OR('別紙1　【集計】'!$O$5="",$H470=""),"",IF($H470&lt;=基準値!N$2=TRUE,"○","×"))</f>
        <v/>
      </c>
    </row>
    <row r="471" spans="2:32" ht="16.5" customHeight="1">
      <c r="B471" s="47">
        <v>463</v>
      </c>
      <c r="C471" s="39"/>
      <c r="D471" s="38"/>
      <c r="E471" s="38"/>
      <c r="F471" s="40"/>
      <c r="G471" s="41"/>
      <c r="H471" s="42"/>
      <c r="I471" s="43" t="str">
        <f t="shared" si="98"/>
        <v/>
      </c>
      <c r="J471" s="44"/>
      <c r="K471" s="45"/>
      <c r="L471" s="44"/>
      <c r="M471" s="45"/>
      <c r="N471" s="46" t="str">
        <f t="shared" si="99"/>
        <v/>
      </c>
      <c r="O471" s="84"/>
      <c r="P471" s="83" t="str">
        <f>IF($N471="","",IF(AND(SMALL($Q$9:$Q$508,ROUNDUP('別紙1　【集計】'!$E$5/2,0))=MAX($Q$9:$Q$508),ISNUMBER($N471),$Q471=MAX($Q$9:$Q$508)),"代表&amp;最大",IF($Q471=SMALL($Q$9:$Q$508,ROUNDUP('別紙1　【集計】'!$E$5/2,0)),"代表",IF($Q471=MAX($Q$9:$Q$508),"最大",""))))</f>
        <v/>
      </c>
      <c r="Q471" s="25" t="str">
        <f t="shared" si="100"/>
        <v/>
      </c>
      <c r="R471" s="26" t="str">
        <f t="shared" si="101"/>
        <v/>
      </c>
      <c r="S471" s="26" t="str">
        <f t="shared" si="102"/>
        <v/>
      </c>
      <c r="T471" s="26" t="str">
        <f t="shared" si="103"/>
        <v/>
      </c>
      <c r="U471" s="26" t="str">
        <f t="shared" si="104"/>
        <v/>
      </c>
      <c r="V471" s="26" t="str">
        <f t="shared" si="105"/>
        <v/>
      </c>
      <c r="W471" s="26" t="str">
        <f t="shared" si="106"/>
        <v/>
      </c>
      <c r="X471" s="26" t="str">
        <f t="shared" si="107"/>
        <v/>
      </c>
      <c r="Y471" s="26" t="str">
        <f t="shared" si="108"/>
        <v/>
      </c>
      <c r="Z471" s="26" t="str">
        <f t="shared" si="109"/>
        <v/>
      </c>
      <c r="AA471" s="26" t="str">
        <f t="shared" si="110"/>
        <v/>
      </c>
      <c r="AB471" s="26" t="str">
        <f t="shared" si="111"/>
        <v/>
      </c>
      <c r="AC471" s="5"/>
      <c r="AD471" s="5"/>
      <c r="AE471" s="14" t="str">
        <f>IF(OR('別紙1　【集計】'!$O$5="",$G471=""),"",IF($G471&lt;=基準値!M$2=TRUE,"○","×"))</f>
        <v/>
      </c>
      <c r="AF471" s="14" t="str">
        <f>IF(OR('別紙1　【集計】'!$O$5="",$H471=""),"",IF($H471&lt;=基準値!N$2=TRUE,"○","×"))</f>
        <v/>
      </c>
    </row>
    <row r="472" spans="2:32" ht="16.5" customHeight="1">
      <c r="B472" s="38">
        <v>464</v>
      </c>
      <c r="C472" s="39"/>
      <c r="D472" s="38"/>
      <c r="E472" s="38"/>
      <c r="F472" s="40"/>
      <c r="G472" s="41"/>
      <c r="H472" s="42"/>
      <c r="I472" s="43" t="str">
        <f t="shared" si="98"/>
        <v/>
      </c>
      <c r="J472" s="44"/>
      <c r="K472" s="45"/>
      <c r="L472" s="44"/>
      <c r="M472" s="45"/>
      <c r="N472" s="46" t="str">
        <f t="shared" si="99"/>
        <v/>
      </c>
      <c r="O472" s="84"/>
      <c r="P472" s="83" t="str">
        <f>IF($N472="","",IF(AND(SMALL($Q$9:$Q$508,ROUNDUP('別紙1　【集計】'!$E$5/2,0))=MAX($Q$9:$Q$508),ISNUMBER($N472),$Q472=MAX($Q$9:$Q$508)),"代表&amp;最大",IF($Q472=SMALL($Q$9:$Q$508,ROUNDUP('別紙1　【集計】'!$E$5/2,0)),"代表",IF($Q472=MAX($Q$9:$Q$508),"最大",""))))</f>
        <v/>
      </c>
      <c r="Q472" s="25" t="str">
        <f t="shared" si="100"/>
        <v/>
      </c>
      <c r="R472" s="26" t="str">
        <f t="shared" si="101"/>
        <v/>
      </c>
      <c r="S472" s="26" t="str">
        <f t="shared" si="102"/>
        <v/>
      </c>
      <c r="T472" s="26" t="str">
        <f t="shared" si="103"/>
        <v/>
      </c>
      <c r="U472" s="26" t="str">
        <f t="shared" si="104"/>
        <v/>
      </c>
      <c r="V472" s="26" t="str">
        <f t="shared" si="105"/>
        <v/>
      </c>
      <c r="W472" s="26" t="str">
        <f t="shared" si="106"/>
        <v/>
      </c>
      <c r="X472" s="26" t="str">
        <f t="shared" si="107"/>
        <v/>
      </c>
      <c r="Y472" s="26" t="str">
        <f t="shared" si="108"/>
        <v/>
      </c>
      <c r="Z472" s="26" t="str">
        <f t="shared" si="109"/>
        <v/>
      </c>
      <c r="AA472" s="26" t="str">
        <f t="shared" si="110"/>
        <v/>
      </c>
      <c r="AB472" s="26" t="str">
        <f t="shared" si="111"/>
        <v/>
      </c>
      <c r="AC472" s="5"/>
      <c r="AD472" s="5"/>
      <c r="AE472" s="14" t="str">
        <f>IF(OR('別紙1　【集計】'!$O$5="",$G472=""),"",IF($G472&lt;=基準値!M$2=TRUE,"○","×"))</f>
        <v/>
      </c>
      <c r="AF472" s="14" t="str">
        <f>IF(OR('別紙1　【集計】'!$O$5="",$H472=""),"",IF($H472&lt;=基準値!N$2=TRUE,"○","×"))</f>
        <v/>
      </c>
    </row>
    <row r="473" spans="2:32" ht="16.5" customHeight="1">
      <c r="B473" s="47">
        <v>465</v>
      </c>
      <c r="C473" s="39"/>
      <c r="D473" s="38"/>
      <c r="E473" s="38"/>
      <c r="F473" s="40"/>
      <c r="G473" s="41"/>
      <c r="H473" s="42"/>
      <c r="I473" s="43" t="str">
        <f t="shared" si="98"/>
        <v/>
      </c>
      <c r="J473" s="44"/>
      <c r="K473" s="45"/>
      <c r="L473" s="44"/>
      <c r="M473" s="45"/>
      <c r="N473" s="46" t="str">
        <f t="shared" si="99"/>
        <v/>
      </c>
      <c r="O473" s="84"/>
      <c r="P473" s="83" t="str">
        <f>IF($N473="","",IF(AND(SMALL($Q$9:$Q$508,ROUNDUP('別紙1　【集計】'!$E$5/2,0))=MAX($Q$9:$Q$508),ISNUMBER($N473),$Q473=MAX($Q$9:$Q$508)),"代表&amp;最大",IF($Q473=SMALL($Q$9:$Q$508,ROUNDUP('別紙1　【集計】'!$E$5/2,0)),"代表",IF($Q473=MAX($Q$9:$Q$508),"最大",""))))</f>
        <v/>
      </c>
      <c r="Q473" s="25" t="str">
        <f t="shared" si="100"/>
        <v/>
      </c>
      <c r="R473" s="26" t="str">
        <f t="shared" si="101"/>
        <v/>
      </c>
      <c r="S473" s="26" t="str">
        <f t="shared" si="102"/>
        <v/>
      </c>
      <c r="T473" s="26" t="str">
        <f t="shared" si="103"/>
        <v/>
      </c>
      <c r="U473" s="26" t="str">
        <f t="shared" si="104"/>
        <v/>
      </c>
      <c r="V473" s="26" t="str">
        <f t="shared" si="105"/>
        <v/>
      </c>
      <c r="W473" s="26" t="str">
        <f t="shared" si="106"/>
        <v/>
      </c>
      <c r="X473" s="26" t="str">
        <f t="shared" si="107"/>
        <v/>
      </c>
      <c r="Y473" s="26" t="str">
        <f t="shared" si="108"/>
        <v/>
      </c>
      <c r="Z473" s="26" t="str">
        <f t="shared" si="109"/>
        <v/>
      </c>
      <c r="AA473" s="26" t="str">
        <f t="shared" si="110"/>
        <v/>
      </c>
      <c r="AB473" s="26" t="str">
        <f t="shared" si="111"/>
        <v/>
      </c>
      <c r="AC473" s="5"/>
      <c r="AD473" s="5"/>
      <c r="AE473" s="14" t="str">
        <f>IF(OR('別紙1　【集計】'!$O$5="",$G473=""),"",IF($G473&lt;=基準値!M$2=TRUE,"○","×"))</f>
        <v/>
      </c>
      <c r="AF473" s="14" t="str">
        <f>IF(OR('別紙1　【集計】'!$O$5="",$H473=""),"",IF($H473&lt;=基準値!N$2=TRUE,"○","×"))</f>
        <v/>
      </c>
    </row>
    <row r="474" spans="2:32" ht="16.5" customHeight="1">
      <c r="B474" s="38">
        <v>466</v>
      </c>
      <c r="C474" s="39"/>
      <c r="D474" s="38"/>
      <c r="E474" s="38"/>
      <c r="F474" s="40"/>
      <c r="G474" s="41"/>
      <c r="H474" s="42"/>
      <c r="I474" s="43" t="str">
        <f t="shared" si="98"/>
        <v/>
      </c>
      <c r="J474" s="44"/>
      <c r="K474" s="45"/>
      <c r="L474" s="44"/>
      <c r="M474" s="45"/>
      <c r="N474" s="46" t="str">
        <f t="shared" si="99"/>
        <v/>
      </c>
      <c r="O474" s="84"/>
      <c r="P474" s="83" t="str">
        <f>IF($N474="","",IF(AND(SMALL($Q$9:$Q$508,ROUNDUP('別紙1　【集計】'!$E$5/2,0))=MAX($Q$9:$Q$508),ISNUMBER($N474),$Q474=MAX($Q$9:$Q$508)),"代表&amp;最大",IF($Q474=SMALL($Q$9:$Q$508,ROUNDUP('別紙1　【集計】'!$E$5/2,0)),"代表",IF($Q474=MAX($Q$9:$Q$508),"最大",""))))</f>
        <v/>
      </c>
      <c r="Q474" s="25" t="str">
        <f t="shared" si="100"/>
        <v/>
      </c>
      <c r="R474" s="26" t="str">
        <f t="shared" si="101"/>
        <v/>
      </c>
      <c r="S474" s="26" t="str">
        <f t="shared" si="102"/>
        <v/>
      </c>
      <c r="T474" s="26" t="str">
        <f t="shared" si="103"/>
        <v/>
      </c>
      <c r="U474" s="26" t="str">
        <f t="shared" si="104"/>
        <v/>
      </c>
      <c r="V474" s="26" t="str">
        <f t="shared" si="105"/>
        <v/>
      </c>
      <c r="W474" s="26" t="str">
        <f t="shared" si="106"/>
        <v/>
      </c>
      <c r="X474" s="26" t="str">
        <f t="shared" si="107"/>
        <v/>
      </c>
      <c r="Y474" s="26" t="str">
        <f t="shared" si="108"/>
        <v/>
      </c>
      <c r="Z474" s="26" t="str">
        <f t="shared" si="109"/>
        <v/>
      </c>
      <c r="AA474" s="26" t="str">
        <f t="shared" si="110"/>
        <v/>
      </c>
      <c r="AB474" s="26" t="str">
        <f t="shared" si="111"/>
        <v/>
      </c>
      <c r="AC474" s="5"/>
      <c r="AD474" s="5"/>
      <c r="AE474" s="14" t="str">
        <f>IF(OR('別紙1　【集計】'!$O$5="",$G474=""),"",IF($G474&lt;=基準値!M$2=TRUE,"○","×"))</f>
        <v/>
      </c>
      <c r="AF474" s="14" t="str">
        <f>IF(OR('別紙1　【集計】'!$O$5="",$H474=""),"",IF($H474&lt;=基準値!N$2=TRUE,"○","×"))</f>
        <v/>
      </c>
    </row>
    <row r="475" spans="2:32" ht="16.5" customHeight="1">
      <c r="B475" s="47">
        <v>467</v>
      </c>
      <c r="C475" s="39"/>
      <c r="D475" s="38"/>
      <c r="E475" s="38"/>
      <c r="F475" s="40"/>
      <c r="G475" s="41"/>
      <c r="H475" s="42"/>
      <c r="I475" s="43" t="str">
        <f t="shared" si="98"/>
        <v/>
      </c>
      <c r="J475" s="44"/>
      <c r="K475" s="45"/>
      <c r="L475" s="44"/>
      <c r="M475" s="45"/>
      <c r="N475" s="46" t="str">
        <f t="shared" si="99"/>
        <v/>
      </c>
      <c r="O475" s="84"/>
      <c r="P475" s="83" t="str">
        <f>IF($N475="","",IF(AND(SMALL($Q$9:$Q$508,ROUNDUP('別紙1　【集計】'!$E$5/2,0))=MAX($Q$9:$Q$508),ISNUMBER($N475),$Q475=MAX($Q$9:$Q$508)),"代表&amp;最大",IF($Q475=SMALL($Q$9:$Q$508,ROUNDUP('別紙1　【集計】'!$E$5/2,0)),"代表",IF($Q475=MAX($Q$9:$Q$508),"最大",""))))</f>
        <v/>
      </c>
      <c r="Q475" s="25" t="str">
        <f t="shared" si="100"/>
        <v/>
      </c>
      <c r="R475" s="26" t="str">
        <f t="shared" si="101"/>
        <v/>
      </c>
      <c r="S475" s="26" t="str">
        <f t="shared" si="102"/>
        <v/>
      </c>
      <c r="T475" s="26" t="str">
        <f t="shared" si="103"/>
        <v/>
      </c>
      <c r="U475" s="26" t="str">
        <f t="shared" si="104"/>
        <v/>
      </c>
      <c r="V475" s="26" t="str">
        <f t="shared" si="105"/>
        <v/>
      </c>
      <c r="W475" s="26" t="str">
        <f t="shared" si="106"/>
        <v/>
      </c>
      <c r="X475" s="26" t="str">
        <f t="shared" si="107"/>
        <v/>
      </c>
      <c r="Y475" s="26" t="str">
        <f t="shared" si="108"/>
        <v/>
      </c>
      <c r="Z475" s="26" t="str">
        <f t="shared" si="109"/>
        <v/>
      </c>
      <c r="AA475" s="26" t="str">
        <f t="shared" si="110"/>
        <v/>
      </c>
      <c r="AB475" s="26" t="str">
        <f t="shared" si="111"/>
        <v/>
      </c>
      <c r="AC475" s="5"/>
      <c r="AD475" s="5"/>
      <c r="AE475" s="14" t="str">
        <f>IF(OR('別紙1　【集計】'!$O$5="",$G475=""),"",IF($G475&lt;=基準値!M$2=TRUE,"○","×"))</f>
        <v/>
      </c>
      <c r="AF475" s="14" t="str">
        <f>IF(OR('別紙1　【集計】'!$O$5="",$H475=""),"",IF($H475&lt;=基準値!N$2=TRUE,"○","×"))</f>
        <v/>
      </c>
    </row>
    <row r="476" spans="2:32" ht="16.5" customHeight="1">
      <c r="B476" s="38">
        <v>468</v>
      </c>
      <c r="C476" s="39"/>
      <c r="D476" s="38"/>
      <c r="E476" s="38"/>
      <c r="F476" s="40"/>
      <c r="G476" s="41"/>
      <c r="H476" s="42"/>
      <c r="I476" s="43" t="str">
        <f t="shared" si="98"/>
        <v/>
      </c>
      <c r="J476" s="44"/>
      <c r="K476" s="45"/>
      <c r="L476" s="44"/>
      <c r="M476" s="45"/>
      <c r="N476" s="46" t="str">
        <f t="shared" si="99"/>
        <v/>
      </c>
      <c r="O476" s="84"/>
      <c r="P476" s="83" t="str">
        <f>IF($N476="","",IF(AND(SMALL($Q$9:$Q$508,ROUNDUP('別紙1　【集計】'!$E$5/2,0))=MAX($Q$9:$Q$508),ISNUMBER($N476),$Q476=MAX($Q$9:$Q$508)),"代表&amp;最大",IF($Q476=SMALL($Q$9:$Q$508,ROUNDUP('別紙1　【集計】'!$E$5/2,0)),"代表",IF($Q476=MAX($Q$9:$Q$508),"最大",""))))</f>
        <v/>
      </c>
      <c r="Q476" s="25" t="str">
        <f t="shared" si="100"/>
        <v/>
      </c>
      <c r="R476" s="26" t="str">
        <f t="shared" si="101"/>
        <v/>
      </c>
      <c r="S476" s="26" t="str">
        <f t="shared" si="102"/>
        <v/>
      </c>
      <c r="T476" s="26" t="str">
        <f t="shared" si="103"/>
        <v/>
      </c>
      <c r="U476" s="26" t="str">
        <f t="shared" si="104"/>
        <v/>
      </c>
      <c r="V476" s="26" t="str">
        <f t="shared" si="105"/>
        <v/>
      </c>
      <c r="W476" s="26" t="str">
        <f t="shared" si="106"/>
        <v/>
      </c>
      <c r="X476" s="26" t="str">
        <f t="shared" si="107"/>
        <v/>
      </c>
      <c r="Y476" s="26" t="str">
        <f t="shared" si="108"/>
        <v/>
      </c>
      <c r="Z476" s="26" t="str">
        <f t="shared" si="109"/>
        <v/>
      </c>
      <c r="AA476" s="26" t="str">
        <f t="shared" si="110"/>
        <v/>
      </c>
      <c r="AB476" s="26" t="str">
        <f t="shared" si="111"/>
        <v/>
      </c>
      <c r="AC476" s="5"/>
      <c r="AD476" s="5"/>
      <c r="AE476" s="14" t="str">
        <f>IF(OR('別紙1　【集計】'!$O$5="",$G476=""),"",IF($G476&lt;=基準値!M$2=TRUE,"○","×"))</f>
        <v/>
      </c>
      <c r="AF476" s="14" t="str">
        <f>IF(OR('別紙1　【集計】'!$O$5="",$H476=""),"",IF($H476&lt;=基準値!N$2=TRUE,"○","×"))</f>
        <v/>
      </c>
    </row>
    <row r="477" spans="2:32" ht="16.5" customHeight="1">
      <c r="B477" s="47">
        <v>469</v>
      </c>
      <c r="C477" s="39"/>
      <c r="D477" s="38"/>
      <c r="E477" s="38"/>
      <c r="F477" s="40"/>
      <c r="G477" s="41"/>
      <c r="H477" s="42"/>
      <c r="I477" s="43" t="str">
        <f t="shared" si="98"/>
        <v/>
      </c>
      <c r="J477" s="44"/>
      <c r="K477" s="45"/>
      <c r="L477" s="44"/>
      <c r="M477" s="45"/>
      <c r="N477" s="46" t="str">
        <f t="shared" si="99"/>
        <v/>
      </c>
      <c r="O477" s="84"/>
      <c r="P477" s="83" t="str">
        <f>IF($N477="","",IF(AND(SMALL($Q$9:$Q$508,ROUNDUP('別紙1　【集計】'!$E$5/2,0))=MAX($Q$9:$Q$508),ISNUMBER($N477),$Q477=MAX($Q$9:$Q$508)),"代表&amp;最大",IF($Q477=SMALL($Q$9:$Q$508,ROUNDUP('別紙1　【集計】'!$E$5/2,0)),"代表",IF($Q477=MAX($Q$9:$Q$508),"最大",""))))</f>
        <v/>
      </c>
      <c r="Q477" s="25" t="str">
        <f t="shared" si="100"/>
        <v/>
      </c>
      <c r="R477" s="26" t="str">
        <f t="shared" si="101"/>
        <v/>
      </c>
      <c r="S477" s="26" t="str">
        <f t="shared" si="102"/>
        <v/>
      </c>
      <c r="T477" s="26" t="str">
        <f t="shared" si="103"/>
        <v/>
      </c>
      <c r="U477" s="26" t="str">
        <f t="shared" si="104"/>
        <v/>
      </c>
      <c r="V477" s="26" t="str">
        <f t="shared" si="105"/>
        <v/>
      </c>
      <c r="W477" s="26" t="str">
        <f t="shared" si="106"/>
        <v/>
      </c>
      <c r="X477" s="26" t="str">
        <f t="shared" si="107"/>
        <v/>
      </c>
      <c r="Y477" s="26" t="str">
        <f t="shared" si="108"/>
        <v/>
      </c>
      <c r="Z477" s="26" t="str">
        <f t="shared" si="109"/>
        <v/>
      </c>
      <c r="AA477" s="26" t="str">
        <f t="shared" si="110"/>
        <v/>
      </c>
      <c r="AB477" s="26" t="str">
        <f t="shared" si="111"/>
        <v/>
      </c>
      <c r="AC477" s="5"/>
      <c r="AD477" s="5"/>
      <c r="AE477" s="14" t="str">
        <f>IF(OR('別紙1　【集計】'!$O$5="",$G477=""),"",IF($G477&lt;=基準値!M$2=TRUE,"○","×"))</f>
        <v/>
      </c>
      <c r="AF477" s="14" t="str">
        <f>IF(OR('別紙1　【集計】'!$O$5="",$H477=""),"",IF($H477&lt;=基準値!N$2=TRUE,"○","×"))</f>
        <v/>
      </c>
    </row>
    <row r="478" spans="2:32" ht="16.5" customHeight="1">
      <c r="B478" s="38">
        <v>470</v>
      </c>
      <c r="C478" s="39"/>
      <c r="D478" s="38"/>
      <c r="E478" s="38"/>
      <c r="F478" s="40"/>
      <c r="G478" s="41"/>
      <c r="H478" s="42"/>
      <c r="I478" s="43" t="str">
        <f t="shared" si="98"/>
        <v/>
      </c>
      <c r="J478" s="44"/>
      <c r="K478" s="45"/>
      <c r="L478" s="44"/>
      <c r="M478" s="45"/>
      <c r="N478" s="46" t="str">
        <f t="shared" si="99"/>
        <v/>
      </c>
      <c r="O478" s="84"/>
      <c r="P478" s="83" t="str">
        <f>IF($N478="","",IF(AND(SMALL($Q$9:$Q$508,ROUNDUP('別紙1　【集計】'!$E$5/2,0))=MAX($Q$9:$Q$508),ISNUMBER($N478),$Q478=MAX($Q$9:$Q$508)),"代表&amp;最大",IF($Q478=SMALL($Q$9:$Q$508,ROUNDUP('別紙1　【集計】'!$E$5/2,0)),"代表",IF($Q478=MAX($Q$9:$Q$508),"最大",""))))</f>
        <v/>
      </c>
      <c r="Q478" s="25" t="str">
        <f t="shared" si="100"/>
        <v/>
      </c>
      <c r="R478" s="26" t="str">
        <f t="shared" si="101"/>
        <v/>
      </c>
      <c r="S478" s="26" t="str">
        <f t="shared" si="102"/>
        <v/>
      </c>
      <c r="T478" s="26" t="str">
        <f t="shared" si="103"/>
        <v/>
      </c>
      <c r="U478" s="26" t="str">
        <f t="shared" si="104"/>
        <v/>
      </c>
      <c r="V478" s="26" t="str">
        <f t="shared" si="105"/>
        <v/>
      </c>
      <c r="W478" s="26" t="str">
        <f t="shared" si="106"/>
        <v/>
      </c>
      <c r="X478" s="26" t="str">
        <f t="shared" si="107"/>
        <v/>
      </c>
      <c r="Y478" s="26" t="str">
        <f t="shared" si="108"/>
        <v/>
      </c>
      <c r="Z478" s="26" t="str">
        <f t="shared" si="109"/>
        <v/>
      </c>
      <c r="AA478" s="26" t="str">
        <f t="shared" si="110"/>
        <v/>
      </c>
      <c r="AB478" s="26" t="str">
        <f t="shared" si="111"/>
        <v/>
      </c>
      <c r="AC478" s="5"/>
      <c r="AD478" s="5"/>
      <c r="AE478" s="14" t="str">
        <f>IF(OR('別紙1　【集計】'!$O$5="",$G478=""),"",IF($G478&lt;=基準値!M$2=TRUE,"○","×"))</f>
        <v/>
      </c>
      <c r="AF478" s="14" t="str">
        <f>IF(OR('別紙1　【集計】'!$O$5="",$H478=""),"",IF($H478&lt;=基準値!N$2=TRUE,"○","×"))</f>
        <v/>
      </c>
    </row>
    <row r="479" spans="2:32" ht="16.5" customHeight="1">
      <c r="B479" s="47">
        <v>471</v>
      </c>
      <c r="C479" s="39"/>
      <c r="D479" s="38"/>
      <c r="E479" s="38"/>
      <c r="F479" s="40"/>
      <c r="G479" s="41"/>
      <c r="H479" s="42"/>
      <c r="I479" s="43" t="str">
        <f t="shared" si="98"/>
        <v/>
      </c>
      <c r="J479" s="44"/>
      <c r="K479" s="45"/>
      <c r="L479" s="44"/>
      <c r="M479" s="45"/>
      <c r="N479" s="46" t="str">
        <f t="shared" si="99"/>
        <v/>
      </c>
      <c r="O479" s="84"/>
      <c r="P479" s="83" t="str">
        <f>IF($N479="","",IF(AND(SMALL($Q$9:$Q$508,ROUNDUP('別紙1　【集計】'!$E$5/2,0))=MAX($Q$9:$Q$508),ISNUMBER($N479),$Q479=MAX($Q$9:$Q$508)),"代表&amp;最大",IF($Q479=SMALL($Q$9:$Q$508,ROUNDUP('別紙1　【集計】'!$E$5/2,0)),"代表",IF($Q479=MAX($Q$9:$Q$508),"最大",""))))</f>
        <v/>
      </c>
      <c r="Q479" s="25" t="str">
        <f t="shared" si="100"/>
        <v/>
      </c>
      <c r="R479" s="26" t="str">
        <f t="shared" si="101"/>
        <v/>
      </c>
      <c r="S479" s="26" t="str">
        <f t="shared" si="102"/>
        <v/>
      </c>
      <c r="T479" s="26" t="str">
        <f t="shared" si="103"/>
        <v/>
      </c>
      <c r="U479" s="26" t="str">
        <f t="shared" si="104"/>
        <v/>
      </c>
      <c r="V479" s="26" t="str">
        <f t="shared" si="105"/>
        <v/>
      </c>
      <c r="W479" s="26" t="str">
        <f t="shared" si="106"/>
        <v/>
      </c>
      <c r="X479" s="26" t="str">
        <f t="shared" si="107"/>
        <v/>
      </c>
      <c r="Y479" s="26" t="str">
        <f t="shared" si="108"/>
        <v/>
      </c>
      <c r="Z479" s="26" t="str">
        <f t="shared" si="109"/>
        <v/>
      </c>
      <c r="AA479" s="26" t="str">
        <f t="shared" si="110"/>
        <v/>
      </c>
      <c r="AB479" s="26" t="str">
        <f t="shared" si="111"/>
        <v/>
      </c>
      <c r="AC479" s="5"/>
      <c r="AD479" s="5"/>
      <c r="AE479" s="14" t="str">
        <f>IF(OR('別紙1　【集計】'!$O$5="",$G479=""),"",IF($G479&lt;=基準値!M$2=TRUE,"○","×"))</f>
        <v/>
      </c>
      <c r="AF479" s="14" t="str">
        <f>IF(OR('別紙1　【集計】'!$O$5="",$H479=""),"",IF($H479&lt;=基準値!N$2=TRUE,"○","×"))</f>
        <v/>
      </c>
    </row>
    <row r="480" spans="2:32" ht="16.5" customHeight="1">
      <c r="B480" s="38">
        <v>472</v>
      </c>
      <c r="C480" s="39"/>
      <c r="D480" s="38"/>
      <c r="E480" s="38"/>
      <c r="F480" s="40"/>
      <c r="G480" s="41"/>
      <c r="H480" s="42"/>
      <c r="I480" s="43" t="str">
        <f t="shared" si="98"/>
        <v/>
      </c>
      <c r="J480" s="44"/>
      <c r="K480" s="45"/>
      <c r="L480" s="44"/>
      <c r="M480" s="45"/>
      <c r="N480" s="46" t="str">
        <f t="shared" si="99"/>
        <v/>
      </c>
      <c r="O480" s="84"/>
      <c r="P480" s="83" t="str">
        <f>IF($N480="","",IF(AND(SMALL($Q$9:$Q$508,ROUNDUP('別紙1　【集計】'!$E$5/2,0))=MAX($Q$9:$Q$508),ISNUMBER($N480),$Q480=MAX($Q$9:$Q$508)),"代表&amp;最大",IF($Q480=SMALL($Q$9:$Q$508,ROUNDUP('別紙1　【集計】'!$E$5/2,0)),"代表",IF($Q480=MAX($Q$9:$Q$508),"最大",""))))</f>
        <v/>
      </c>
      <c r="Q480" s="25" t="str">
        <f t="shared" si="100"/>
        <v/>
      </c>
      <c r="R480" s="26" t="str">
        <f t="shared" si="101"/>
        <v/>
      </c>
      <c r="S480" s="26" t="str">
        <f t="shared" si="102"/>
        <v/>
      </c>
      <c r="T480" s="26" t="str">
        <f t="shared" si="103"/>
        <v/>
      </c>
      <c r="U480" s="26" t="str">
        <f t="shared" si="104"/>
        <v/>
      </c>
      <c r="V480" s="26" t="str">
        <f t="shared" si="105"/>
        <v/>
      </c>
      <c r="W480" s="26" t="str">
        <f t="shared" si="106"/>
        <v/>
      </c>
      <c r="X480" s="26" t="str">
        <f t="shared" si="107"/>
        <v/>
      </c>
      <c r="Y480" s="26" t="str">
        <f t="shared" si="108"/>
        <v/>
      </c>
      <c r="Z480" s="26" t="str">
        <f t="shared" si="109"/>
        <v/>
      </c>
      <c r="AA480" s="26" t="str">
        <f t="shared" si="110"/>
        <v/>
      </c>
      <c r="AB480" s="26" t="str">
        <f t="shared" si="111"/>
        <v/>
      </c>
      <c r="AC480" s="5"/>
      <c r="AD480" s="5"/>
      <c r="AE480" s="14" t="str">
        <f>IF(OR('別紙1　【集計】'!$O$5="",$G480=""),"",IF($G480&lt;=基準値!M$2=TRUE,"○","×"))</f>
        <v/>
      </c>
      <c r="AF480" s="14" t="str">
        <f>IF(OR('別紙1　【集計】'!$O$5="",$H480=""),"",IF($H480&lt;=基準値!N$2=TRUE,"○","×"))</f>
        <v/>
      </c>
    </row>
    <row r="481" spans="2:32" ht="16.5" customHeight="1">
      <c r="B481" s="47">
        <v>473</v>
      </c>
      <c r="C481" s="39"/>
      <c r="D481" s="38"/>
      <c r="E481" s="38"/>
      <c r="F481" s="40"/>
      <c r="G481" s="41"/>
      <c r="H481" s="42"/>
      <c r="I481" s="43" t="str">
        <f t="shared" si="98"/>
        <v/>
      </c>
      <c r="J481" s="44"/>
      <c r="K481" s="45"/>
      <c r="L481" s="44"/>
      <c r="M481" s="45"/>
      <c r="N481" s="46" t="str">
        <f t="shared" si="99"/>
        <v/>
      </c>
      <c r="O481" s="84"/>
      <c r="P481" s="83" t="str">
        <f>IF($N481="","",IF(AND(SMALL($Q$9:$Q$508,ROUNDUP('別紙1　【集計】'!$E$5/2,0))=MAX($Q$9:$Q$508),ISNUMBER($N481),$Q481=MAX($Q$9:$Q$508)),"代表&amp;最大",IF($Q481=SMALL($Q$9:$Q$508,ROUNDUP('別紙1　【集計】'!$E$5/2,0)),"代表",IF($Q481=MAX($Q$9:$Q$508),"最大",""))))</f>
        <v/>
      </c>
      <c r="Q481" s="25" t="str">
        <f t="shared" si="100"/>
        <v/>
      </c>
      <c r="R481" s="26" t="str">
        <f t="shared" si="101"/>
        <v/>
      </c>
      <c r="S481" s="26" t="str">
        <f t="shared" si="102"/>
        <v/>
      </c>
      <c r="T481" s="26" t="str">
        <f t="shared" si="103"/>
        <v/>
      </c>
      <c r="U481" s="26" t="str">
        <f t="shared" si="104"/>
        <v/>
      </c>
      <c r="V481" s="26" t="str">
        <f t="shared" si="105"/>
        <v/>
      </c>
      <c r="W481" s="26" t="str">
        <f t="shared" si="106"/>
        <v/>
      </c>
      <c r="X481" s="26" t="str">
        <f t="shared" si="107"/>
        <v/>
      </c>
      <c r="Y481" s="26" t="str">
        <f t="shared" si="108"/>
        <v/>
      </c>
      <c r="Z481" s="26" t="str">
        <f t="shared" si="109"/>
        <v/>
      </c>
      <c r="AA481" s="26" t="str">
        <f t="shared" si="110"/>
        <v/>
      </c>
      <c r="AB481" s="26" t="str">
        <f t="shared" si="111"/>
        <v/>
      </c>
      <c r="AC481" s="5"/>
      <c r="AD481" s="5"/>
      <c r="AE481" s="14" t="str">
        <f>IF(OR('別紙1　【集計】'!$O$5="",$G481=""),"",IF($G481&lt;=基準値!M$2=TRUE,"○","×"))</f>
        <v/>
      </c>
      <c r="AF481" s="14" t="str">
        <f>IF(OR('別紙1　【集計】'!$O$5="",$H481=""),"",IF($H481&lt;=基準値!N$2=TRUE,"○","×"))</f>
        <v/>
      </c>
    </row>
    <row r="482" spans="2:32" ht="16.5" customHeight="1">
      <c r="B482" s="38">
        <v>474</v>
      </c>
      <c r="C482" s="39"/>
      <c r="D482" s="38"/>
      <c r="E482" s="38"/>
      <c r="F482" s="40"/>
      <c r="G482" s="41"/>
      <c r="H482" s="42"/>
      <c r="I482" s="43" t="str">
        <f t="shared" si="98"/>
        <v/>
      </c>
      <c r="J482" s="44"/>
      <c r="K482" s="45"/>
      <c r="L482" s="44"/>
      <c r="M482" s="45"/>
      <c r="N482" s="46" t="str">
        <f t="shared" si="99"/>
        <v/>
      </c>
      <c r="O482" s="84"/>
      <c r="P482" s="83" t="str">
        <f>IF($N482="","",IF(AND(SMALL($Q$9:$Q$508,ROUNDUP('別紙1　【集計】'!$E$5/2,0))=MAX($Q$9:$Q$508),ISNUMBER($N482),$Q482=MAX($Q$9:$Q$508)),"代表&amp;最大",IF($Q482=SMALL($Q$9:$Q$508,ROUNDUP('別紙1　【集計】'!$E$5/2,0)),"代表",IF($Q482=MAX($Q$9:$Q$508),"最大",""))))</f>
        <v/>
      </c>
      <c r="Q482" s="25" t="str">
        <f t="shared" si="100"/>
        <v/>
      </c>
      <c r="R482" s="26" t="str">
        <f t="shared" si="101"/>
        <v/>
      </c>
      <c r="S482" s="26" t="str">
        <f t="shared" si="102"/>
        <v/>
      </c>
      <c r="T482" s="26" t="str">
        <f t="shared" si="103"/>
        <v/>
      </c>
      <c r="U482" s="26" t="str">
        <f t="shared" si="104"/>
        <v/>
      </c>
      <c r="V482" s="26" t="str">
        <f t="shared" si="105"/>
        <v/>
      </c>
      <c r="W482" s="26" t="str">
        <f t="shared" si="106"/>
        <v/>
      </c>
      <c r="X482" s="26" t="str">
        <f t="shared" si="107"/>
        <v/>
      </c>
      <c r="Y482" s="26" t="str">
        <f t="shared" si="108"/>
        <v/>
      </c>
      <c r="Z482" s="26" t="str">
        <f t="shared" si="109"/>
        <v/>
      </c>
      <c r="AA482" s="26" t="str">
        <f t="shared" si="110"/>
        <v/>
      </c>
      <c r="AB482" s="26" t="str">
        <f t="shared" si="111"/>
        <v/>
      </c>
      <c r="AC482" s="5"/>
      <c r="AD482" s="5"/>
      <c r="AE482" s="14" t="str">
        <f>IF(OR('別紙1　【集計】'!$O$5="",$G482=""),"",IF($G482&lt;=基準値!M$2=TRUE,"○","×"))</f>
        <v/>
      </c>
      <c r="AF482" s="14" t="str">
        <f>IF(OR('別紙1　【集計】'!$O$5="",$H482=""),"",IF($H482&lt;=基準値!N$2=TRUE,"○","×"))</f>
        <v/>
      </c>
    </row>
    <row r="483" spans="2:32" ht="16.5" customHeight="1">
      <c r="B483" s="47">
        <v>475</v>
      </c>
      <c r="C483" s="39"/>
      <c r="D483" s="38"/>
      <c r="E483" s="38"/>
      <c r="F483" s="40"/>
      <c r="G483" s="41"/>
      <c r="H483" s="42"/>
      <c r="I483" s="43" t="str">
        <f t="shared" si="98"/>
        <v/>
      </c>
      <c r="J483" s="44"/>
      <c r="K483" s="45"/>
      <c r="L483" s="44"/>
      <c r="M483" s="45"/>
      <c r="N483" s="46" t="str">
        <f t="shared" si="99"/>
        <v/>
      </c>
      <c r="O483" s="84"/>
      <c r="P483" s="83" t="str">
        <f>IF($N483="","",IF(AND(SMALL($Q$9:$Q$508,ROUNDUP('別紙1　【集計】'!$E$5/2,0))=MAX($Q$9:$Q$508),ISNUMBER($N483),$Q483=MAX($Q$9:$Q$508)),"代表&amp;最大",IF($Q483=SMALL($Q$9:$Q$508,ROUNDUP('別紙1　【集計】'!$E$5/2,0)),"代表",IF($Q483=MAX($Q$9:$Q$508),"最大",""))))</f>
        <v/>
      </c>
      <c r="Q483" s="25" t="str">
        <f t="shared" si="100"/>
        <v/>
      </c>
      <c r="R483" s="26" t="str">
        <f t="shared" si="101"/>
        <v/>
      </c>
      <c r="S483" s="26" t="str">
        <f t="shared" si="102"/>
        <v/>
      </c>
      <c r="T483" s="26" t="str">
        <f t="shared" si="103"/>
        <v/>
      </c>
      <c r="U483" s="26" t="str">
        <f t="shared" si="104"/>
        <v/>
      </c>
      <c r="V483" s="26" t="str">
        <f t="shared" si="105"/>
        <v/>
      </c>
      <c r="W483" s="26" t="str">
        <f t="shared" si="106"/>
        <v/>
      </c>
      <c r="X483" s="26" t="str">
        <f t="shared" si="107"/>
        <v/>
      </c>
      <c r="Y483" s="26" t="str">
        <f t="shared" si="108"/>
        <v/>
      </c>
      <c r="Z483" s="26" t="str">
        <f t="shared" si="109"/>
        <v/>
      </c>
      <c r="AA483" s="26" t="str">
        <f t="shared" si="110"/>
        <v/>
      </c>
      <c r="AB483" s="26" t="str">
        <f t="shared" si="111"/>
        <v/>
      </c>
      <c r="AC483" s="5"/>
      <c r="AD483" s="5"/>
      <c r="AE483" s="14" t="str">
        <f>IF(OR('別紙1　【集計】'!$O$5="",$G483=""),"",IF($G483&lt;=基準値!M$2=TRUE,"○","×"))</f>
        <v/>
      </c>
      <c r="AF483" s="14" t="str">
        <f>IF(OR('別紙1　【集計】'!$O$5="",$H483=""),"",IF($H483&lt;=基準値!N$2=TRUE,"○","×"))</f>
        <v/>
      </c>
    </row>
    <row r="484" spans="2:32" ht="16.5" customHeight="1">
      <c r="B484" s="38">
        <v>476</v>
      </c>
      <c r="C484" s="39"/>
      <c r="D484" s="38"/>
      <c r="E484" s="38"/>
      <c r="F484" s="40"/>
      <c r="G484" s="41"/>
      <c r="H484" s="42"/>
      <c r="I484" s="43" t="str">
        <f t="shared" si="98"/>
        <v/>
      </c>
      <c r="J484" s="44"/>
      <c r="K484" s="45"/>
      <c r="L484" s="44"/>
      <c r="M484" s="45"/>
      <c r="N484" s="46" t="str">
        <f t="shared" si="99"/>
        <v/>
      </c>
      <c r="O484" s="84"/>
      <c r="P484" s="83" t="str">
        <f>IF($N484="","",IF(AND(SMALL($Q$9:$Q$508,ROUNDUP('別紙1　【集計】'!$E$5/2,0))=MAX($Q$9:$Q$508),ISNUMBER($N484),$Q484=MAX($Q$9:$Q$508)),"代表&amp;最大",IF($Q484=SMALL($Q$9:$Q$508,ROUNDUP('別紙1　【集計】'!$E$5/2,0)),"代表",IF($Q484=MAX($Q$9:$Q$508),"最大",""))))</f>
        <v/>
      </c>
      <c r="Q484" s="25" t="str">
        <f t="shared" si="100"/>
        <v/>
      </c>
      <c r="R484" s="26" t="str">
        <f t="shared" si="101"/>
        <v/>
      </c>
      <c r="S484" s="26" t="str">
        <f t="shared" si="102"/>
        <v/>
      </c>
      <c r="T484" s="26" t="str">
        <f t="shared" si="103"/>
        <v/>
      </c>
      <c r="U484" s="26" t="str">
        <f t="shared" si="104"/>
        <v/>
      </c>
      <c r="V484" s="26" t="str">
        <f t="shared" si="105"/>
        <v/>
      </c>
      <c r="W484" s="26" t="str">
        <f t="shared" si="106"/>
        <v/>
      </c>
      <c r="X484" s="26" t="str">
        <f t="shared" si="107"/>
        <v/>
      </c>
      <c r="Y484" s="26" t="str">
        <f t="shared" si="108"/>
        <v/>
      </c>
      <c r="Z484" s="26" t="str">
        <f t="shared" si="109"/>
        <v/>
      </c>
      <c r="AA484" s="26" t="str">
        <f t="shared" si="110"/>
        <v/>
      </c>
      <c r="AB484" s="26" t="str">
        <f t="shared" si="111"/>
        <v/>
      </c>
      <c r="AC484" s="5"/>
      <c r="AD484" s="5"/>
      <c r="AE484" s="14" t="str">
        <f>IF(OR('別紙1　【集計】'!$O$5="",$G484=""),"",IF($G484&lt;=基準値!M$2=TRUE,"○","×"))</f>
        <v/>
      </c>
      <c r="AF484" s="14" t="str">
        <f>IF(OR('別紙1　【集計】'!$O$5="",$H484=""),"",IF($H484&lt;=基準値!N$2=TRUE,"○","×"))</f>
        <v/>
      </c>
    </row>
    <row r="485" spans="2:32" ht="16.5" customHeight="1">
      <c r="B485" s="47">
        <v>477</v>
      </c>
      <c r="C485" s="39"/>
      <c r="D485" s="38"/>
      <c r="E485" s="38"/>
      <c r="F485" s="40"/>
      <c r="G485" s="41"/>
      <c r="H485" s="42"/>
      <c r="I485" s="43" t="str">
        <f t="shared" si="98"/>
        <v/>
      </c>
      <c r="J485" s="44"/>
      <c r="K485" s="45"/>
      <c r="L485" s="44"/>
      <c r="M485" s="45"/>
      <c r="N485" s="46" t="str">
        <f t="shared" si="99"/>
        <v/>
      </c>
      <c r="O485" s="84"/>
      <c r="P485" s="83" t="str">
        <f>IF($N485="","",IF(AND(SMALL($Q$9:$Q$508,ROUNDUP('別紙1　【集計】'!$E$5/2,0))=MAX($Q$9:$Q$508),ISNUMBER($N485),$Q485=MAX($Q$9:$Q$508)),"代表&amp;最大",IF($Q485=SMALL($Q$9:$Q$508,ROUNDUP('別紙1　【集計】'!$E$5/2,0)),"代表",IF($Q485=MAX($Q$9:$Q$508),"最大",""))))</f>
        <v/>
      </c>
      <c r="Q485" s="25" t="str">
        <f t="shared" si="100"/>
        <v/>
      </c>
      <c r="R485" s="26" t="str">
        <f t="shared" si="101"/>
        <v/>
      </c>
      <c r="S485" s="26" t="str">
        <f t="shared" si="102"/>
        <v/>
      </c>
      <c r="T485" s="26" t="str">
        <f t="shared" si="103"/>
        <v/>
      </c>
      <c r="U485" s="26" t="str">
        <f t="shared" si="104"/>
        <v/>
      </c>
      <c r="V485" s="26" t="str">
        <f t="shared" si="105"/>
        <v/>
      </c>
      <c r="W485" s="26" t="str">
        <f t="shared" si="106"/>
        <v/>
      </c>
      <c r="X485" s="26" t="str">
        <f t="shared" si="107"/>
        <v/>
      </c>
      <c r="Y485" s="26" t="str">
        <f t="shared" si="108"/>
        <v/>
      </c>
      <c r="Z485" s="26" t="str">
        <f t="shared" si="109"/>
        <v/>
      </c>
      <c r="AA485" s="26" t="str">
        <f t="shared" si="110"/>
        <v/>
      </c>
      <c r="AB485" s="26" t="str">
        <f t="shared" si="111"/>
        <v/>
      </c>
      <c r="AC485" s="5"/>
      <c r="AD485" s="5"/>
      <c r="AE485" s="14" t="str">
        <f>IF(OR('別紙1　【集計】'!$O$5="",$G485=""),"",IF($G485&lt;=基準値!M$2=TRUE,"○","×"))</f>
        <v/>
      </c>
      <c r="AF485" s="14" t="str">
        <f>IF(OR('別紙1　【集計】'!$O$5="",$H485=""),"",IF($H485&lt;=基準値!N$2=TRUE,"○","×"))</f>
        <v/>
      </c>
    </row>
    <row r="486" spans="2:32" ht="16.5" customHeight="1">
      <c r="B486" s="38">
        <v>478</v>
      </c>
      <c r="C486" s="39"/>
      <c r="D486" s="38"/>
      <c r="E486" s="38"/>
      <c r="F486" s="40"/>
      <c r="G486" s="41"/>
      <c r="H486" s="42"/>
      <c r="I486" s="43" t="str">
        <f t="shared" si="98"/>
        <v/>
      </c>
      <c r="J486" s="44"/>
      <c r="K486" s="45"/>
      <c r="L486" s="44"/>
      <c r="M486" s="45"/>
      <c r="N486" s="46" t="str">
        <f t="shared" si="99"/>
        <v/>
      </c>
      <c r="O486" s="84"/>
      <c r="P486" s="83" t="str">
        <f>IF($N486="","",IF(AND(SMALL($Q$9:$Q$508,ROUNDUP('別紙1　【集計】'!$E$5/2,0))=MAX($Q$9:$Q$508),ISNUMBER($N486),$Q486=MAX($Q$9:$Q$508)),"代表&amp;最大",IF($Q486=SMALL($Q$9:$Q$508,ROUNDUP('別紙1　【集計】'!$E$5/2,0)),"代表",IF($Q486=MAX($Q$9:$Q$508),"最大",""))))</f>
        <v/>
      </c>
      <c r="Q486" s="25" t="str">
        <f t="shared" si="100"/>
        <v/>
      </c>
      <c r="R486" s="26" t="str">
        <f t="shared" si="101"/>
        <v/>
      </c>
      <c r="S486" s="26" t="str">
        <f t="shared" si="102"/>
        <v/>
      </c>
      <c r="T486" s="26" t="str">
        <f t="shared" si="103"/>
        <v/>
      </c>
      <c r="U486" s="26" t="str">
        <f t="shared" si="104"/>
        <v/>
      </c>
      <c r="V486" s="26" t="str">
        <f t="shared" si="105"/>
        <v/>
      </c>
      <c r="W486" s="26" t="str">
        <f t="shared" si="106"/>
        <v/>
      </c>
      <c r="X486" s="26" t="str">
        <f t="shared" si="107"/>
        <v/>
      </c>
      <c r="Y486" s="26" t="str">
        <f t="shared" si="108"/>
        <v/>
      </c>
      <c r="Z486" s="26" t="str">
        <f t="shared" si="109"/>
        <v/>
      </c>
      <c r="AA486" s="26" t="str">
        <f t="shared" si="110"/>
        <v/>
      </c>
      <c r="AB486" s="26" t="str">
        <f t="shared" si="111"/>
        <v/>
      </c>
      <c r="AC486" s="5"/>
      <c r="AD486" s="5"/>
      <c r="AE486" s="14" t="str">
        <f>IF(OR('別紙1　【集計】'!$O$5="",$G486=""),"",IF($G486&lt;=基準値!M$2=TRUE,"○","×"))</f>
        <v/>
      </c>
      <c r="AF486" s="14" t="str">
        <f>IF(OR('別紙1　【集計】'!$O$5="",$H486=""),"",IF($H486&lt;=基準値!N$2=TRUE,"○","×"))</f>
        <v/>
      </c>
    </row>
    <row r="487" spans="2:32" ht="16.5" customHeight="1">
      <c r="B487" s="47">
        <v>479</v>
      </c>
      <c r="C487" s="39"/>
      <c r="D487" s="38"/>
      <c r="E487" s="38"/>
      <c r="F487" s="40"/>
      <c r="G487" s="41"/>
      <c r="H487" s="42"/>
      <c r="I487" s="43" t="str">
        <f t="shared" si="98"/>
        <v/>
      </c>
      <c r="J487" s="44"/>
      <c r="K487" s="45"/>
      <c r="L487" s="44"/>
      <c r="M487" s="45"/>
      <c r="N487" s="46" t="str">
        <f t="shared" si="99"/>
        <v/>
      </c>
      <c r="O487" s="84"/>
      <c r="P487" s="83" t="str">
        <f>IF($N487="","",IF(AND(SMALL($Q$9:$Q$508,ROUNDUP('別紙1　【集計】'!$E$5/2,0))=MAX($Q$9:$Q$508),ISNUMBER($N487),$Q487=MAX($Q$9:$Q$508)),"代表&amp;最大",IF($Q487=SMALL($Q$9:$Q$508,ROUNDUP('別紙1　【集計】'!$E$5/2,0)),"代表",IF($Q487=MAX($Q$9:$Q$508),"最大",""))))</f>
        <v/>
      </c>
      <c r="Q487" s="25" t="str">
        <f t="shared" si="100"/>
        <v/>
      </c>
      <c r="R487" s="26" t="str">
        <f t="shared" si="101"/>
        <v/>
      </c>
      <c r="S487" s="26" t="str">
        <f t="shared" si="102"/>
        <v/>
      </c>
      <c r="T487" s="26" t="str">
        <f t="shared" si="103"/>
        <v/>
      </c>
      <c r="U487" s="26" t="str">
        <f t="shared" si="104"/>
        <v/>
      </c>
      <c r="V487" s="26" t="str">
        <f t="shared" si="105"/>
        <v/>
      </c>
      <c r="W487" s="26" t="str">
        <f t="shared" si="106"/>
        <v/>
      </c>
      <c r="X487" s="26" t="str">
        <f t="shared" si="107"/>
        <v/>
      </c>
      <c r="Y487" s="26" t="str">
        <f t="shared" si="108"/>
        <v/>
      </c>
      <c r="Z487" s="26" t="str">
        <f t="shared" si="109"/>
        <v/>
      </c>
      <c r="AA487" s="26" t="str">
        <f t="shared" si="110"/>
        <v/>
      </c>
      <c r="AB487" s="26" t="str">
        <f t="shared" si="111"/>
        <v/>
      </c>
      <c r="AC487" s="5"/>
      <c r="AD487" s="5"/>
      <c r="AE487" s="14" t="str">
        <f>IF(OR('別紙1　【集計】'!$O$5="",$G487=""),"",IF($G487&lt;=基準値!M$2=TRUE,"○","×"))</f>
        <v/>
      </c>
      <c r="AF487" s="14" t="str">
        <f>IF(OR('別紙1　【集計】'!$O$5="",$H487=""),"",IF($H487&lt;=基準値!N$2=TRUE,"○","×"))</f>
        <v/>
      </c>
    </row>
    <row r="488" spans="2:32" ht="16.5" customHeight="1">
      <c r="B488" s="38">
        <v>480</v>
      </c>
      <c r="C488" s="39"/>
      <c r="D488" s="38"/>
      <c r="E488" s="38"/>
      <c r="F488" s="40"/>
      <c r="G488" s="41"/>
      <c r="H488" s="42"/>
      <c r="I488" s="43" t="str">
        <f t="shared" si="98"/>
        <v/>
      </c>
      <c r="J488" s="44"/>
      <c r="K488" s="45"/>
      <c r="L488" s="44"/>
      <c r="M488" s="45"/>
      <c r="N488" s="46" t="str">
        <f t="shared" si="99"/>
        <v/>
      </c>
      <c r="O488" s="84"/>
      <c r="P488" s="83" t="str">
        <f>IF($N488="","",IF(AND(SMALL($Q$9:$Q$508,ROUNDUP('別紙1　【集計】'!$E$5/2,0))=MAX($Q$9:$Q$508),ISNUMBER($N488),$Q488=MAX($Q$9:$Q$508)),"代表&amp;最大",IF($Q488=SMALL($Q$9:$Q$508,ROUNDUP('別紙1　【集計】'!$E$5/2,0)),"代表",IF($Q488=MAX($Q$9:$Q$508),"最大",""))))</f>
        <v/>
      </c>
      <c r="Q488" s="25" t="str">
        <f t="shared" si="100"/>
        <v/>
      </c>
      <c r="R488" s="26" t="str">
        <f t="shared" si="101"/>
        <v/>
      </c>
      <c r="S488" s="26" t="str">
        <f t="shared" si="102"/>
        <v/>
      </c>
      <c r="T488" s="26" t="str">
        <f t="shared" si="103"/>
        <v/>
      </c>
      <c r="U488" s="26" t="str">
        <f t="shared" si="104"/>
        <v/>
      </c>
      <c r="V488" s="26" t="str">
        <f t="shared" si="105"/>
        <v/>
      </c>
      <c r="W488" s="26" t="str">
        <f t="shared" si="106"/>
        <v/>
      </c>
      <c r="X488" s="26" t="str">
        <f t="shared" si="107"/>
        <v/>
      </c>
      <c r="Y488" s="26" t="str">
        <f t="shared" si="108"/>
        <v/>
      </c>
      <c r="Z488" s="26" t="str">
        <f t="shared" si="109"/>
        <v/>
      </c>
      <c r="AA488" s="26" t="str">
        <f t="shared" si="110"/>
        <v/>
      </c>
      <c r="AB488" s="26" t="str">
        <f t="shared" si="111"/>
        <v/>
      </c>
      <c r="AC488" s="5"/>
      <c r="AD488" s="5"/>
      <c r="AE488" s="14" t="str">
        <f>IF(OR('別紙1　【集計】'!$O$5="",$G488=""),"",IF($G488&lt;=基準値!M$2=TRUE,"○","×"))</f>
        <v/>
      </c>
      <c r="AF488" s="14" t="str">
        <f>IF(OR('別紙1　【集計】'!$O$5="",$H488=""),"",IF($H488&lt;=基準値!N$2=TRUE,"○","×"))</f>
        <v/>
      </c>
    </row>
    <row r="489" spans="2:32" ht="16.5" customHeight="1">
      <c r="B489" s="47">
        <v>481</v>
      </c>
      <c r="C489" s="39"/>
      <c r="D489" s="38"/>
      <c r="E489" s="38"/>
      <c r="F489" s="40"/>
      <c r="G489" s="41"/>
      <c r="H489" s="42"/>
      <c r="I489" s="43" t="str">
        <f t="shared" si="98"/>
        <v/>
      </c>
      <c r="J489" s="44"/>
      <c r="K489" s="45"/>
      <c r="L489" s="44"/>
      <c r="M489" s="45"/>
      <c r="N489" s="46" t="str">
        <f t="shared" si="99"/>
        <v/>
      </c>
      <c r="O489" s="84"/>
      <c r="P489" s="83" t="str">
        <f>IF($N489="","",IF(AND(SMALL($Q$9:$Q$508,ROUNDUP('別紙1　【集計】'!$E$5/2,0))=MAX($Q$9:$Q$508),ISNUMBER($N489),$Q489=MAX($Q$9:$Q$508)),"代表&amp;最大",IF($Q489=SMALL($Q$9:$Q$508,ROUNDUP('別紙1　【集計】'!$E$5/2,0)),"代表",IF($Q489=MAX($Q$9:$Q$508),"最大",""))))</f>
        <v/>
      </c>
      <c r="Q489" s="25" t="str">
        <f t="shared" si="100"/>
        <v/>
      </c>
      <c r="R489" s="26" t="str">
        <f t="shared" si="101"/>
        <v/>
      </c>
      <c r="S489" s="26" t="str">
        <f t="shared" si="102"/>
        <v/>
      </c>
      <c r="T489" s="26" t="str">
        <f t="shared" si="103"/>
        <v/>
      </c>
      <c r="U489" s="26" t="str">
        <f t="shared" si="104"/>
        <v/>
      </c>
      <c r="V489" s="26" t="str">
        <f t="shared" si="105"/>
        <v/>
      </c>
      <c r="W489" s="26" t="str">
        <f t="shared" si="106"/>
        <v/>
      </c>
      <c r="X489" s="26" t="str">
        <f t="shared" si="107"/>
        <v/>
      </c>
      <c r="Y489" s="26" t="str">
        <f t="shared" si="108"/>
        <v/>
      </c>
      <c r="Z489" s="26" t="str">
        <f t="shared" si="109"/>
        <v/>
      </c>
      <c r="AA489" s="26" t="str">
        <f t="shared" si="110"/>
        <v/>
      </c>
      <c r="AB489" s="26" t="str">
        <f t="shared" si="111"/>
        <v/>
      </c>
      <c r="AC489" s="5"/>
      <c r="AD489" s="5"/>
      <c r="AE489" s="14" t="str">
        <f>IF(OR('別紙1　【集計】'!$O$5="",$G489=""),"",IF($G489&lt;=基準値!M$2=TRUE,"○","×"))</f>
        <v/>
      </c>
      <c r="AF489" s="14" t="str">
        <f>IF(OR('別紙1　【集計】'!$O$5="",$H489=""),"",IF($H489&lt;=基準値!N$2=TRUE,"○","×"))</f>
        <v/>
      </c>
    </row>
    <row r="490" spans="2:32" ht="16.5" customHeight="1">
      <c r="B490" s="38">
        <v>482</v>
      </c>
      <c r="C490" s="39"/>
      <c r="D490" s="38"/>
      <c r="E490" s="38"/>
      <c r="F490" s="40"/>
      <c r="G490" s="41"/>
      <c r="H490" s="42"/>
      <c r="I490" s="43" t="str">
        <f t="shared" si="98"/>
        <v/>
      </c>
      <c r="J490" s="44"/>
      <c r="K490" s="45"/>
      <c r="L490" s="44"/>
      <c r="M490" s="45"/>
      <c r="N490" s="46" t="str">
        <f t="shared" si="99"/>
        <v/>
      </c>
      <c r="O490" s="84"/>
      <c r="P490" s="83" t="str">
        <f>IF($N490="","",IF(AND(SMALL($Q$9:$Q$508,ROUNDUP('別紙1　【集計】'!$E$5/2,0))=MAX($Q$9:$Q$508),ISNUMBER($N490),$Q490=MAX($Q$9:$Q$508)),"代表&amp;最大",IF($Q490=SMALL($Q$9:$Q$508,ROUNDUP('別紙1　【集計】'!$E$5/2,0)),"代表",IF($Q490=MAX($Q$9:$Q$508),"最大",""))))</f>
        <v/>
      </c>
      <c r="Q490" s="25" t="str">
        <f t="shared" si="100"/>
        <v/>
      </c>
      <c r="R490" s="26" t="str">
        <f t="shared" si="101"/>
        <v/>
      </c>
      <c r="S490" s="26" t="str">
        <f t="shared" si="102"/>
        <v/>
      </c>
      <c r="T490" s="26" t="str">
        <f t="shared" si="103"/>
        <v/>
      </c>
      <c r="U490" s="26" t="str">
        <f t="shared" si="104"/>
        <v/>
      </c>
      <c r="V490" s="26" t="str">
        <f t="shared" si="105"/>
        <v/>
      </c>
      <c r="W490" s="26" t="str">
        <f t="shared" si="106"/>
        <v/>
      </c>
      <c r="X490" s="26" t="str">
        <f t="shared" si="107"/>
        <v/>
      </c>
      <c r="Y490" s="26" t="str">
        <f t="shared" si="108"/>
        <v/>
      </c>
      <c r="Z490" s="26" t="str">
        <f t="shared" si="109"/>
        <v/>
      </c>
      <c r="AA490" s="26" t="str">
        <f t="shared" si="110"/>
        <v/>
      </c>
      <c r="AB490" s="26" t="str">
        <f t="shared" si="111"/>
        <v/>
      </c>
      <c r="AC490" s="5"/>
      <c r="AD490" s="5"/>
      <c r="AE490" s="14" t="str">
        <f>IF(OR('別紙1　【集計】'!$O$5="",$G490=""),"",IF($G490&lt;=基準値!M$2=TRUE,"○","×"))</f>
        <v/>
      </c>
      <c r="AF490" s="14" t="str">
        <f>IF(OR('別紙1　【集計】'!$O$5="",$H490=""),"",IF($H490&lt;=基準値!N$2=TRUE,"○","×"))</f>
        <v/>
      </c>
    </row>
    <row r="491" spans="2:32" ht="16.5" customHeight="1">
      <c r="B491" s="47">
        <v>483</v>
      </c>
      <c r="C491" s="39"/>
      <c r="D491" s="38"/>
      <c r="E491" s="38"/>
      <c r="F491" s="40"/>
      <c r="G491" s="41"/>
      <c r="H491" s="42"/>
      <c r="I491" s="43" t="str">
        <f t="shared" si="98"/>
        <v/>
      </c>
      <c r="J491" s="44"/>
      <c r="K491" s="45"/>
      <c r="L491" s="44"/>
      <c r="M491" s="45"/>
      <c r="N491" s="46" t="str">
        <f t="shared" si="99"/>
        <v/>
      </c>
      <c r="O491" s="84"/>
      <c r="P491" s="83" t="str">
        <f>IF($N491="","",IF(AND(SMALL($Q$9:$Q$508,ROUNDUP('別紙1　【集計】'!$E$5/2,0))=MAX($Q$9:$Q$508),ISNUMBER($N491),$Q491=MAX($Q$9:$Q$508)),"代表&amp;最大",IF($Q491=SMALL($Q$9:$Q$508,ROUNDUP('別紙1　【集計】'!$E$5/2,0)),"代表",IF($Q491=MAX($Q$9:$Q$508),"最大",""))))</f>
        <v/>
      </c>
      <c r="Q491" s="25" t="str">
        <f t="shared" si="100"/>
        <v/>
      </c>
      <c r="R491" s="26" t="str">
        <f t="shared" si="101"/>
        <v/>
      </c>
      <c r="S491" s="26" t="str">
        <f t="shared" si="102"/>
        <v/>
      </c>
      <c r="T491" s="26" t="str">
        <f t="shared" si="103"/>
        <v/>
      </c>
      <c r="U491" s="26" t="str">
        <f t="shared" si="104"/>
        <v/>
      </c>
      <c r="V491" s="26" t="str">
        <f t="shared" si="105"/>
        <v/>
      </c>
      <c r="W491" s="26" t="str">
        <f t="shared" si="106"/>
        <v/>
      </c>
      <c r="X491" s="26" t="str">
        <f t="shared" si="107"/>
        <v/>
      </c>
      <c r="Y491" s="26" t="str">
        <f t="shared" si="108"/>
        <v/>
      </c>
      <c r="Z491" s="26" t="str">
        <f t="shared" si="109"/>
        <v/>
      </c>
      <c r="AA491" s="26" t="str">
        <f t="shared" si="110"/>
        <v/>
      </c>
      <c r="AB491" s="26" t="str">
        <f t="shared" si="111"/>
        <v/>
      </c>
      <c r="AC491" s="5"/>
      <c r="AD491" s="5"/>
      <c r="AE491" s="14" t="str">
        <f>IF(OR('別紙1　【集計】'!$O$5="",$G491=""),"",IF($G491&lt;=基準値!M$2=TRUE,"○","×"))</f>
        <v/>
      </c>
      <c r="AF491" s="14" t="str">
        <f>IF(OR('別紙1　【集計】'!$O$5="",$H491=""),"",IF($H491&lt;=基準値!N$2=TRUE,"○","×"))</f>
        <v/>
      </c>
    </row>
    <row r="492" spans="2:32" ht="16.5" customHeight="1">
      <c r="B492" s="38">
        <v>484</v>
      </c>
      <c r="C492" s="39"/>
      <c r="D492" s="38"/>
      <c r="E492" s="38"/>
      <c r="F492" s="40"/>
      <c r="G492" s="41"/>
      <c r="H492" s="42"/>
      <c r="I492" s="43" t="str">
        <f t="shared" si="98"/>
        <v/>
      </c>
      <c r="J492" s="44"/>
      <c r="K492" s="45"/>
      <c r="L492" s="44"/>
      <c r="M492" s="45"/>
      <c r="N492" s="46" t="str">
        <f t="shared" si="99"/>
        <v/>
      </c>
      <c r="O492" s="84"/>
      <c r="P492" s="83" t="str">
        <f>IF($N492="","",IF(AND(SMALL($Q$9:$Q$508,ROUNDUP('別紙1　【集計】'!$E$5/2,0))=MAX($Q$9:$Q$508),ISNUMBER($N492),$Q492=MAX($Q$9:$Q$508)),"代表&amp;最大",IF($Q492=SMALL($Q$9:$Q$508,ROUNDUP('別紙1　【集計】'!$E$5/2,0)),"代表",IF($Q492=MAX($Q$9:$Q$508),"最大",""))))</f>
        <v/>
      </c>
      <c r="Q492" s="25" t="str">
        <f t="shared" si="100"/>
        <v/>
      </c>
      <c r="R492" s="26" t="str">
        <f t="shared" si="101"/>
        <v/>
      </c>
      <c r="S492" s="26" t="str">
        <f t="shared" si="102"/>
        <v/>
      </c>
      <c r="T492" s="26" t="str">
        <f t="shared" si="103"/>
        <v/>
      </c>
      <c r="U492" s="26" t="str">
        <f t="shared" si="104"/>
        <v/>
      </c>
      <c r="V492" s="26" t="str">
        <f t="shared" si="105"/>
        <v/>
      </c>
      <c r="W492" s="26" t="str">
        <f t="shared" si="106"/>
        <v/>
      </c>
      <c r="X492" s="26" t="str">
        <f t="shared" si="107"/>
        <v/>
      </c>
      <c r="Y492" s="26" t="str">
        <f t="shared" si="108"/>
        <v/>
      </c>
      <c r="Z492" s="26" t="str">
        <f t="shared" si="109"/>
        <v/>
      </c>
      <c r="AA492" s="26" t="str">
        <f t="shared" si="110"/>
        <v/>
      </c>
      <c r="AB492" s="26" t="str">
        <f t="shared" si="111"/>
        <v/>
      </c>
      <c r="AC492" s="5"/>
      <c r="AD492" s="5"/>
      <c r="AE492" s="14" t="str">
        <f>IF(OR('別紙1　【集計】'!$O$5="",$G492=""),"",IF($G492&lt;=基準値!M$2=TRUE,"○","×"))</f>
        <v/>
      </c>
      <c r="AF492" s="14" t="str">
        <f>IF(OR('別紙1　【集計】'!$O$5="",$H492=""),"",IF($H492&lt;=基準値!N$2=TRUE,"○","×"))</f>
        <v/>
      </c>
    </row>
    <row r="493" spans="2:32" ht="16.5" customHeight="1">
      <c r="B493" s="47">
        <v>485</v>
      </c>
      <c r="C493" s="39"/>
      <c r="D493" s="38"/>
      <c r="E493" s="38"/>
      <c r="F493" s="40"/>
      <c r="G493" s="41"/>
      <c r="H493" s="42"/>
      <c r="I493" s="43" t="str">
        <f t="shared" si="98"/>
        <v/>
      </c>
      <c r="J493" s="44"/>
      <c r="K493" s="45"/>
      <c r="L493" s="44"/>
      <c r="M493" s="45"/>
      <c r="N493" s="46" t="str">
        <f t="shared" si="99"/>
        <v/>
      </c>
      <c r="O493" s="84"/>
      <c r="P493" s="83" t="str">
        <f>IF($N493="","",IF(AND(SMALL($Q$9:$Q$508,ROUNDUP('別紙1　【集計】'!$E$5/2,0))=MAX($Q$9:$Q$508),ISNUMBER($N493),$Q493=MAX($Q$9:$Q$508)),"代表&amp;最大",IF($Q493=SMALL($Q$9:$Q$508,ROUNDUP('別紙1　【集計】'!$E$5/2,0)),"代表",IF($Q493=MAX($Q$9:$Q$508),"最大",""))))</f>
        <v/>
      </c>
      <c r="Q493" s="25" t="str">
        <f t="shared" si="100"/>
        <v/>
      </c>
      <c r="R493" s="26" t="str">
        <f t="shared" si="101"/>
        <v/>
      </c>
      <c r="S493" s="26" t="str">
        <f t="shared" si="102"/>
        <v/>
      </c>
      <c r="T493" s="26" t="str">
        <f t="shared" si="103"/>
        <v/>
      </c>
      <c r="U493" s="26" t="str">
        <f t="shared" si="104"/>
        <v/>
      </c>
      <c r="V493" s="26" t="str">
        <f t="shared" si="105"/>
        <v/>
      </c>
      <c r="W493" s="26" t="str">
        <f t="shared" si="106"/>
        <v/>
      </c>
      <c r="X493" s="26" t="str">
        <f t="shared" si="107"/>
        <v/>
      </c>
      <c r="Y493" s="26" t="str">
        <f t="shared" si="108"/>
        <v/>
      </c>
      <c r="Z493" s="26" t="str">
        <f t="shared" si="109"/>
        <v/>
      </c>
      <c r="AA493" s="26" t="str">
        <f t="shared" si="110"/>
        <v/>
      </c>
      <c r="AB493" s="26" t="str">
        <f t="shared" si="111"/>
        <v/>
      </c>
      <c r="AC493" s="5"/>
      <c r="AD493" s="5"/>
      <c r="AE493" s="14" t="str">
        <f>IF(OR('別紙1　【集計】'!$O$5="",$G493=""),"",IF($G493&lt;=基準値!M$2=TRUE,"○","×"))</f>
        <v/>
      </c>
      <c r="AF493" s="14" t="str">
        <f>IF(OR('別紙1　【集計】'!$O$5="",$H493=""),"",IF($H493&lt;=基準値!N$2=TRUE,"○","×"))</f>
        <v/>
      </c>
    </row>
    <row r="494" spans="2:32" ht="16.5" customHeight="1">
      <c r="B494" s="38">
        <v>486</v>
      </c>
      <c r="C494" s="39"/>
      <c r="D494" s="38"/>
      <c r="E494" s="38"/>
      <c r="F494" s="40"/>
      <c r="G494" s="41"/>
      <c r="H494" s="42"/>
      <c r="I494" s="43" t="str">
        <f t="shared" si="98"/>
        <v/>
      </c>
      <c r="J494" s="44"/>
      <c r="K494" s="45"/>
      <c r="L494" s="44"/>
      <c r="M494" s="45"/>
      <c r="N494" s="46" t="str">
        <f t="shared" si="99"/>
        <v/>
      </c>
      <c r="O494" s="84"/>
      <c r="P494" s="83" t="str">
        <f>IF($N494="","",IF(AND(SMALL($Q$9:$Q$508,ROUNDUP('別紙1　【集計】'!$E$5/2,0))=MAX($Q$9:$Q$508),ISNUMBER($N494),$Q494=MAX($Q$9:$Q$508)),"代表&amp;最大",IF($Q494=SMALL($Q$9:$Q$508,ROUNDUP('別紙1　【集計】'!$E$5/2,0)),"代表",IF($Q494=MAX($Q$9:$Q$508),"最大",""))))</f>
        <v/>
      </c>
      <c r="Q494" s="25" t="str">
        <f t="shared" si="100"/>
        <v/>
      </c>
      <c r="R494" s="26" t="str">
        <f t="shared" si="101"/>
        <v/>
      </c>
      <c r="S494" s="26" t="str">
        <f t="shared" si="102"/>
        <v/>
      </c>
      <c r="T494" s="26" t="str">
        <f t="shared" si="103"/>
        <v/>
      </c>
      <c r="U494" s="26" t="str">
        <f t="shared" si="104"/>
        <v/>
      </c>
      <c r="V494" s="26" t="str">
        <f t="shared" si="105"/>
        <v/>
      </c>
      <c r="W494" s="26" t="str">
        <f t="shared" si="106"/>
        <v/>
      </c>
      <c r="X494" s="26" t="str">
        <f t="shared" si="107"/>
        <v/>
      </c>
      <c r="Y494" s="26" t="str">
        <f t="shared" si="108"/>
        <v/>
      </c>
      <c r="Z494" s="26" t="str">
        <f t="shared" si="109"/>
        <v/>
      </c>
      <c r="AA494" s="26" t="str">
        <f t="shared" si="110"/>
        <v/>
      </c>
      <c r="AB494" s="26" t="str">
        <f t="shared" si="111"/>
        <v/>
      </c>
      <c r="AC494" s="5"/>
      <c r="AD494" s="5"/>
      <c r="AE494" s="14" t="str">
        <f>IF(OR('別紙1　【集計】'!$O$5="",$G494=""),"",IF($G494&lt;=基準値!M$2=TRUE,"○","×"))</f>
        <v/>
      </c>
      <c r="AF494" s="14" t="str">
        <f>IF(OR('別紙1　【集計】'!$O$5="",$H494=""),"",IF($H494&lt;=基準値!N$2=TRUE,"○","×"))</f>
        <v/>
      </c>
    </row>
    <row r="495" spans="2:32" ht="16.5" customHeight="1">
      <c r="B495" s="47">
        <v>487</v>
      </c>
      <c r="C495" s="39"/>
      <c r="D495" s="38"/>
      <c r="E495" s="38"/>
      <c r="F495" s="40"/>
      <c r="G495" s="41"/>
      <c r="H495" s="42"/>
      <c r="I495" s="43" t="str">
        <f t="shared" si="98"/>
        <v/>
      </c>
      <c r="J495" s="44"/>
      <c r="K495" s="45"/>
      <c r="L495" s="44"/>
      <c r="M495" s="45"/>
      <c r="N495" s="46" t="str">
        <f t="shared" si="99"/>
        <v/>
      </c>
      <c r="O495" s="84"/>
      <c r="P495" s="83" t="str">
        <f>IF($N495="","",IF(AND(SMALL($Q$9:$Q$508,ROUNDUP('別紙1　【集計】'!$E$5/2,0))=MAX($Q$9:$Q$508),ISNUMBER($N495),$Q495=MAX($Q$9:$Q$508)),"代表&amp;最大",IF($Q495=SMALL($Q$9:$Q$508,ROUNDUP('別紙1　【集計】'!$E$5/2,0)),"代表",IF($Q495=MAX($Q$9:$Q$508),"最大",""))))</f>
        <v/>
      </c>
      <c r="Q495" s="25" t="str">
        <f t="shared" si="100"/>
        <v/>
      </c>
      <c r="R495" s="26" t="str">
        <f t="shared" si="101"/>
        <v/>
      </c>
      <c r="S495" s="26" t="str">
        <f t="shared" si="102"/>
        <v/>
      </c>
      <c r="T495" s="26" t="str">
        <f t="shared" si="103"/>
        <v/>
      </c>
      <c r="U495" s="26" t="str">
        <f t="shared" si="104"/>
        <v/>
      </c>
      <c r="V495" s="26" t="str">
        <f t="shared" si="105"/>
        <v/>
      </c>
      <c r="W495" s="26" t="str">
        <f t="shared" si="106"/>
        <v/>
      </c>
      <c r="X495" s="26" t="str">
        <f t="shared" si="107"/>
        <v/>
      </c>
      <c r="Y495" s="26" t="str">
        <f t="shared" si="108"/>
        <v/>
      </c>
      <c r="Z495" s="26" t="str">
        <f t="shared" si="109"/>
        <v/>
      </c>
      <c r="AA495" s="26" t="str">
        <f t="shared" si="110"/>
        <v/>
      </c>
      <c r="AB495" s="26" t="str">
        <f t="shared" si="111"/>
        <v/>
      </c>
      <c r="AC495" s="5"/>
      <c r="AD495" s="5"/>
      <c r="AE495" s="14" t="str">
        <f>IF(OR('別紙1　【集計】'!$O$5="",$G495=""),"",IF($G495&lt;=基準値!M$2=TRUE,"○","×"))</f>
        <v/>
      </c>
      <c r="AF495" s="14" t="str">
        <f>IF(OR('別紙1　【集計】'!$O$5="",$H495=""),"",IF($H495&lt;=基準値!N$2=TRUE,"○","×"))</f>
        <v/>
      </c>
    </row>
    <row r="496" spans="2:32" ht="16.5" customHeight="1">
      <c r="B496" s="38">
        <v>488</v>
      </c>
      <c r="C496" s="39"/>
      <c r="D496" s="38"/>
      <c r="E496" s="38"/>
      <c r="F496" s="40"/>
      <c r="G496" s="41"/>
      <c r="H496" s="42"/>
      <c r="I496" s="43" t="str">
        <f t="shared" si="98"/>
        <v/>
      </c>
      <c r="J496" s="44"/>
      <c r="K496" s="45"/>
      <c r="L496" s="44"/>
      <c r="M496" s="45"/>
      <c r="N496" s="46" t="str">
        <f t="shared" si="99"/>
        <v/>
      </c>
      <c r="O496" s="84"/>
      <c r="P496" s="83" t="str">
        <f>IF($N496="","",IF(AND(SMALL($Q$9:$Q$508,ROUNDUP('別紙1　【集計】'!$E$5/2,0))=MAX($Q$9:$Q$508),ISNUMBER($N496),$Q496=MAX($Q$9:$Q$508)),"代表&amp;最大",IF($Q496=SMALL($Q$9:$Q$508,ROUNDUP('別紙1　【集計】'!$E$5/2,0)),"代表",IF($Q496=MAX($Q$9:$Q$508),"最大",""))))</f>
        <v/>
      </c>
      <c r="Q496" s="25" t="str">
        <f t="shared" si="100"/>
        <v/>
      </c>
      <c r="R496" s="26" t="str">
        <f t="shared" si="101"/>
        <v/>
      </c>
      <c r="S496" s="26" t="str">
        <f t="shared" si="102"/>
        <v/>
      </c>
      <c r="T496" s="26" t="str">
        <f t="shared" si="103"/>
        <v/>
      </c>
      <c r="U496" s="26" t="str">
        <f t="shared" si="104"/>
        <v/>
      </c>
      <c r="V496" s="26" t="str">
        <f t="shared" si="105"/>
        <v/>
      </c>
      <c r="W496" s="26" t="str">
        <f t="shared" si="106"/>
        <v/>
      </c>
      <c r="X496" s="26" t="str">
        <f t="shared" si="107"/>
        <v/>
      </c>
      <c r="Y496" s="26" t="str">
        <f t="shared" si="108"/>
        <v/>
      </c>
      <c r="Z496" s="26" t="str">
        <f t="shared" si="109"/>
        <v/>
      </c>
      <c r="AA496" s="26" t="str">
        <f t="shared" si="110"/>
        <v/>
      </c>
      <c r="AB496" s="26" t="str">
        <f t="shared" si="111"/>
        <v/>
      </c>
      <c r="AC496" s="5"/>
      <c r="AD496" s="5"/>
      <c r="AE496" s="14" t="str">
        <f>IF(OR('別紙1　【集計】'!$O$5="",$G496=""),"",IF($G496&lt;=基準値!M$2=TRUE,"○","×"))</f>
        <v/>
      </c>
      <c r="AF496" s="14" t="str">
        <f>IF(OR('別紙1　【集計】'!$O$5="",$H496=""),"",IF($H496&lt;=基準値!N$2=TRUE,"○","×"))</f>
        <v/>
      </c>
    </row>
    <row r="497" spans="2:32" ht="16.5" customHeight="1">
      <c r="B497" s="47">
        <v>489</v>
      </c>
      <c r="C497" s="39"/>
      <c r="D497" s="38"/>
      <c r="E497" s="38"/>
      <c r="F497" s="40"/>
      <c r="G497" s="41"/>
      <c r="H497" s="42"/>
      <c r="I497" s="43" t="str">
        <f t="shared" si="98"/>
        <v/>
      </c>
      <c r="J497" s="44"/>
      <c r="K497" s="45"/>
      <c r="L497" s="44"/>
      <c r="M497" s="45"/>
      <c r="N497" s="46" t="str">
        <f t="shared" si="99"/>
        <v/>
      </c>
      <c r="O497" s="84"/>
      <c r="P497" s="83" t="str">
        <f>IF($N497="","",IF(AND(SMALL($Q$9:$Q$508,ROUNDUP('別紙1　【集計】'!$E$5/2,0))=MAX($Q$9:$Q$508),ISNUMBER($N497),$Q497=MAX($Q$9:$Q$508)),"代表&amp;最大",IF($Q497=SMALL($Q$9:$Q$508,ROUNDUP('別紙1　【集計】'!$E$5/2,0)),"代表",IF($Q497=MAX($Q$9:$Q$508),"最大",""))))</f>
        <v/>
      </c>
      <c r="Q497" s="25" t="str">
        <f t="shared" si="100"/>
        <v/>
      </c>
      <c r="R497" s="26" t="str">
        <f t="shared" si="101"/>
        <v/>
      </c>
      <c r="S497" s="26" t="str">
        <f t="shared" si="102"/>
        <v/>
      </c>
      <c r="T497" s="26" t="str">
        <f t="shared" si="103"/>
        <v/>
      </c>
      <c r="U497" s="26" t="str">
        <f t="shared" si="104"/>
        <v/>
      </c>
      <c r="V497" s="26" t="str">
        <f t="shared" si="105"/>
        <v/>
      </c>
      <c r="W497" s="26" t="str">
        <f t="shared" si="106"/>
        <v/>
      </c>
      <c r="X497" s="26" t="str">
        <f t="shared" si="107"/>
        <v/>
      </c>
      <c r="Y497" s="26" t="str">
        <f t="shared" si="108"/>
        <v/>
      </c>
      <c r="Z497" s="26" t="str">
        <f t="shared" si="109"/>
        <v/>
      </c>
      <c r="AA497" s="26" t="str">
        <f t="shared" si="110"/>
        <v/>
      </c>
      <c r="AB497" s="26" t="str">
        <f t="shared" si="111"/>
        <v/>
      </c>
      <c r="AC497" s="5"/>
      <c r="AD497" s="5"/>
      <c r="AE497" s="14" t="str">
        <f>IF(OR('別紙1　【集計】'!$O$5="",$G497=""),"",IF($G497&lt;=基準値!M$2=TRUE,"○","×"))</f>
        <v/>
      </c>
      <c r="AF497" s="14" t="str">
        <f>IF(OR('別紙1　【集計】'!$O$5="",$H497=""),"",IF($H497&lt;=基準値!N$2=TRUE,"○","×"))</f>
        <v/>
      </c>
    </row>
    <row r="498" spans="2:32" ht="16.5" customHeight="1">
      <c r="B498" s="38">
        <v>490</v>
      </c>
      <c r="C498" s="39"/>
      <c r="D498" s="38"/>
      <c r="E498" s="38"/>
      <c r="F498" s="40"/>
      <c r="G498" s="41"/>
      <c r="H498" s="42"/>
      <c r="I498" s="43" t="str">
        <f t="shared" si="98"/>
        <v/>
      </c>
      <c r="J498" s="44"/>
      <c r="K498" s="45"/>
      <c r="L498" s="44"/>
      <c r="M498" s="45"/>
      <c r="N498" s="46" t="str">
        <f t="shared" si="99"/>
        <v/>
      </c>
      <c r="O498" s="84"/>
      <c r="P498" s="83" t="str">
        <f>IF($N498="","",IF(AND(SMALL($Q$9:$Q$508,ROUNDUP('別紙1　【集計】'!$E$5/2,0))=MAX($Q$9:$Q$508),ISNUMBER($N498),$Q498=MAX($Q$9:$Q$508)),"代表&amp;最大",IF($Q498=SMALL($Q$9:$Q$508,ROUNDUP('別紙1　【集計】'!$E$5/2,0)),"代表",IF($Q498=MAX($Q$9:$Q$508),"最大",""))))</f>
        <v/>
      </c>
      <c r="Q498" s="25" t="str">
        <f t="shared" si="100"/>
        <v/>
      </c>
      <c r="R498" s="26" t="str">
        <f t="shared" si="101"/>
        <v/>
      </c>
      <c r="S498" s="26" t="str">
        <f t="shared" si="102"/>
        <v/>
      </c>
      <c r="T498" s="26" t="str">
        <f t="shared" si="103"/>
        <v/>
      </c>
      <c r="U498" s="26" t="str">
        <f t="shared" si="104"/>
        <v/>
      </c>
      <c r="V498" s="26" t="str">
        <f t="shared" si="105"/>
        <v/>
      </c>
      <c r="W498" s="26" t="str">
        <f t="shared" si="106"/>
        <v/>
      </c>
      <c r="X498" s="26" t="str">
        <f t="shared" si="107"/>
        <v/>
      </c>
      <c r="Y498" s="26" t="str">
        <f t="shared" si="108"/>
        <v/>
      </c>
      <c r="Z498" s="26" t="str">
        <f t="shared" si="109"/>
        <v/>
      </c>
      <c r="AA498" s="26" t="str">
        <f t="shared" si="110"/>
        <v/>
      </c>
      <c r="AB498" s="26" t="str">
        <f t="shared" si="111"/>
        <v/>
      </c>
      <c r="AC498" s="5"/>
      <c r="AD498" s="5"/>
      <c r="AE498" s="14" t="str">
        <f>IF(OR('別紙1　【集計】'!$O$5="",$G498=""),"",IF($G498&lt;=基準値!M$2=TRUE,"○","×"))</f>
        <v/>
      </c>
      <c r="AF498" s="14" t="str">
        <f>IF(OR('別紙1　【集計】'!$O$5="",$H498=""),"",IF($H498&lt;=基準値!N$2=TRUE,"○","×"))</f>
        <v/>
      </c>
    </row>
    <row r="499" spans="2:32" ht="16.5" customHeight="1">
      <c r="B499" s="47">
        <v>491</v>
      </c>
      <c r="C499" s="39"/>
      <c r="D499" s="38"/>
      <c r="E499" s="38"/>
      <c r="F499" s="40"/>
      <c r="G499" s="41"/>
      <c r="H499" s="42"/>
      <c r="I499" s="43" t="str">
        <f t="shared" si="98"/>
        <v/>
      </c>
      <c r="J499" s="44"/>
      <c r="K499" s="45"/>
      <c r="L499" s="44"/>
      <c r="M499" s="45"/>
      <c r="N499" s="46" t="str">
        <f t="shared" si="99"/>
        <v/>
      </c>
      <c r="O499" s="84"/>
      <c r="P499" s="83" t="str">
        <f>IF($N499="","",IF(AND(SMALL($Q$9:$Q$508,ROUNDUP('別紙1　【集計】'!$E$5/2,0))=MAX($Q$9:$Q$508),ISNUMBER($N499),$Q499=MAX($Q$9:$Q$508)),"代表&amp;最大",IF($Q499=SMALL($Q$9:$Q$508,ROUNDUP('別紙1　【集計】'!$E$5/2,0)),"代表",IF($Q499=MAX($Q$9:$Q$508),"最大",""))))</f>
        <v/>
      </c>
      <c r="Q499" s="25" t="str">
        <f t="shared" si="100"/>
        <v/>
      </c>
      <c r="R499" s="26" t="str">
        <f t="shared" si="101"/>
        <v/>
      </c>
      <c r="S499" s="26" t="str">
        <f t="shared" si="102"/>
        <v/>
      </c>
      <c r="T499" s="26" t="str">
        <f t="shared" si="103"/>
        <v/>
      </c>
      <c r="U499" s="26" t="str">
        <f t="shared" si="104"/>
        <v/>
      </c>
      <c r="V499" s="26" t="str">
        <f t="shared" si="105"/>
        <v/>
      </c>
      <c r="W499" s="26" t="str">
        <f t="shared" si="106"/>
        <v/>
      </c>
      <c r="X499" s="26" t="str">
        <f t="shared" si="107"/>
        <v/>
      </c>
      <c r="Y499" s="26" t="str">
        <f t="shared" si="108"/>
        <v/>
      </c>
      <c r="Z499" s="26" t="str">
        <f t="shared" si="109"/>
        <v/>
      </c>
      <c r="AA499" s="26" t="str">
        <f t="shared" si="110"/>
        <v/>
      </c>
      <c r="AB499" s="26" t="str">
        <f t="shared" si="111"/>
        <v/>
      </c>
      <c r="AC499" s="5"/>
      <c r="AD499" s="5"/>
      <c r="AE499" s="14" t="str">
        <f>IF(OR('別紙1　【集計】'!$O$5="",$G499=""),"",IF($G499&lt;=基準値!M$2=TRUE,"○","×"))</f>
        <v/>
      </c>
      <c r="AF499" s="14" t="str">
        <f>IF(OR('別紙1　【集計】'!$O$5="",$H499=""),"",IF($H499&lt;=基準値!N$2=TRUE,"○","×"))</f>
        <v/>
      </c>
    </row>
    <row r="500" spans="2:32" ht="16.5" customHeight="1">
      <c r="B500" s="38">
        <v>492</v>
      </c>
      <c r="C500" s="39"/>
      <c r="D500" s="38"/>
      <c r="E500" s="38"/>
      <c r="F500" s="40"/>
      <c r="G500" s="41"/>
      <c r="H500" s="42"/>
      <c r="I500" s="43" t="str">
        <f t="shared" si="98"/>
        <v/>
      </c>
      <c r="J500" s="44"/>
      <c r="K500" s="45"/>
      <c r="L500" s="44"/>
      <c r="M500" s="45"/>
      <c r="N500" s="46" t="str">
        <f t="shared" si="99"/>
        <v/>
      </c>
      <c r="O500" s="84"/>
      <c r="P500" s="83" t="str">
        <f>IF($N500="","",IF(AND(SMALL($Q$9:$Q$508,ROUNDUP('別紙1　【集計】'!$E$5/2,0))=MAX($Q$9:$Q$508),ISNUMBER($N500),$Q500=MAX($Q$9:$Q$508)),"代表&amp;最大",IF($Q500=SMALL($Q$9:$Q$508,ROUNDUP('別紙1　【集計】'!$E$5/2,0)),"代表",IF($Q500=MAX($Q$9:$Q$508),"最大",""))))</f>
        <v/>
      </c>
      <c r="Q500" s="25" t="str">
        <f t="shared" si="100"/>
        <v/>
      </c>
      <c r="R500" s="26" t="str">
        <f t="shared" si="101"/>
        <v/>
      </c>
      <c r="S500" s="26" t="str">
        <f t="shared" si="102"/>
        <v/>
      </c>
      <c r="T500" s="26" t="str">
        <f t="shared" si="103"/>
        <v/>
      </c>
      <c r="U500" s="26" t="str">
        <f t="shared" si="104"/>
        <v/>
      </c>
      <c r="V500" s="26" t="str">
        <f t="shared" si="105"/>
        <v/>
      </c>
      <c r="W500" s="26" t="str">
        <f t="shared" si="106"/>
        <v/>
      </c>
      <c r="X500" s="26" t="str">
        <f t="shared" si="107"/>
        <v/>
      </c>
      <c r="Y500" s="26" t="str">
        <f t="shared" si="108"/>
        <v/>
      </c>
      <c r="Z500" s="26" t="str">
        <f t="shared" si="109"/>
        <v/>
      </c>
      <c r="AA500" s="26" t="str">
        <f t="shared" si="110"/>
        <v/>
      </c>
      <c r="AB500" s="26" t="str">
        <f t="shared" si="111"/>
        <v/>
      </c>
      <c r="AC500" s="5"/>
      <c r="AD500" s="5"/>
      <c r="AE500" s="14" t="str">
        <f>IF(OR('別紙1　【集計】'!$O$5="",$G500=""),"",IF($G500&lt;=基準値!M$2=TRUE,"○","×"))</f>
        <v/>
      </c>
      <c r="AF500" s="14" t="str">
        <f>IF(OR('別紙1　【集計】'!$O$5="",$H500=""),"",IF($H500&lt;=基準値!N$2=TRUE,"○","×"))</f>
        <v/>
      </c>
    </row>
    <row r="501" spans="2:32" ht="16.5" customHeight="1">
      <c r="B501" s="47">
        <v>493</v>
      </c>
      <c r="C501" s="39"/>
      <c r="D501" s="38"/>
      <c r="E501" s="38"/>
      <c r="F501" s="40"/>
      <c r="G501" s="41"/>
      <c r="H501" s="42"/>
      <c r="I501" s="43" t="str">
        <f t="shared" si="98"/>
        <v/>
      </c>
      <c r="J501" s="44"/>
      <c r="K501" s="45"/>
      <c r="L501" s="44"/>
      <c r="M501" s="45"/>
      <c r="N501" s="46" t="str">
        <f t="shared" si="99"/>
        <v/>
      </c>
      <c r="O501" s="84"/>
      <c r="P501" s="83" t="str">
        <f>IF($N501="","",IF(AND(SMALL($Q$9:$Q$508,ROUNDUP('別紙1　【集計】'!$E$5/2,0))=MAX($Q$9:$Q$508),ISNUMBER($N501),$Q501=MAX($Q$9:$Q$508)),"代表&amp;最大",IF($Q501=SMALL($Q$9:$Q$508,ROUNDUP('別紙1　【集計】'!$E$5/2,0)),"代表",IF($Q501=MAX($Q$9:$Q$508),"最大",""))))</f>
        <v/>
      </c>
      <c r="Q501" s="25" t="str">
        <f t="shared" si="100"/>
        <v/>
      </c>
      <c r="R501" s="26" t="str">
        <f t="shared" si="101"/>
        <v/>
      </c>
      <c r="S501" s="26" t="str">
        <f t="shared" si="102"/>
        <v/>
      </c>
      <c r="T501" s="26" t="str">
        <f t="shared" si="103"/>
        <v/>
      </c>
      <c r="U501" s="26" t="str">
        <f t="shared" si="104"/>
        <v/>
      </c>
      <c r="V501" s="26" t="str">
        <f t="shared" si="105"/>
        <v/>
      </c>
      <c r="W501" s="26" t="str">
        <f t="shared" si="106"/>
        <v/>
      </c>
      <c r="X501" s="26" t="str">
        <f t="shared" si="107"/>
        <v/>
      </c>
      <c r="Y501" s="26" t="str">
        <f t="shared" si="108"/>
        <v/>
      </c>
      <c r="Z501" s="26" t="str">
        <f t="shared" si="109"/>
        <v/>
      </c>
      <c r="AA501" s="26" t="str">
        <f t="shared" si="110"/>
        <v/>
      </c>
      <c r="AB501" s="26" t="str">
        <f t="shared" si="111"/>
        <v/>
      </c>
      <c r="AC501" s="5"/>
      <c r="AD501" s="5"/>
      <c r="AE501" s="14" t="str">
        <f>IF(OR('別紙1　【集計】'!$O$5="",$G501=""),"",IF($G501&lt;=基準値!M$2=TRUE,"○","×"))</f>
        <v/>
      </c>
      <c r="AF501" s="14" t="str">
        <f>IF(OR('別紙1　【集計】'!$O$5="",$H501=""),"",IF($H501&lt;=基準値!N$2=TRUE,"○","×"))</f>
        <v/>
      </c>
    </row>
    <row r="502" spans="2:32" ht="16.5" customHeight="1">
      <c r="B502" s="38">
        <v>494</v>
      </c>
      <c r="C502" s="39"/>
      <c r="D502" s="38"/>
      <c r="E502" s="38"/>
      <c r="F502" s="40"/>
      <c r="G502" s="41"/>
      <c r="H502" s="42"/>
      <c r="I502" s="43" t="str">
        <f t="shared" si="98"/>
        <v/>
      </c>
      <c r="J502" s="44"/>
      <c r="K502" s="45"/>
      <c r="L502" s="44"/>
      <c r="M502" s="45"/>
      <c r="N502" s="46" t="str">
        <f t="shared" si="99"/>
        <v/>
      </c>
      <c r="O502" s="84"/>
      <c r="P502" s="83" t="str">
        <f>IF($N502="","",IF(AND(SMALL($Q$9:$Q$508,ROUNDUP('別紙1　【集計】'!$E$5/2,0))=MAX($Q$9:$Q$508),ISNUMBER($N502),$Q502=MAX($Q$9:$Q$508)),"代表&amp;最大",IF($Q502=SMALL($Q$9:$Q$508,ROUNDUP('別紙1　【集計】'!$E$5/2,0)),"代表",IF($Q502=MAX($Q$9:$Q$508),"最大",""))))</f>
        <v/>
      </c>
      <c r="Q502" s="25" t="str">
        <f t="shared" si="100"/>
        <v/>
      </c>
      <c r="R502" s="26" t="str">
        <f t="shared" si="101"/>
        <v/>
      </c>
      <c r="S502" s="26" t="str">
        <f t="shared" si="102"/>
        <v/>
      </c>
      <c r="T502" s="26" t="str">
        <f t="shared" si="103"/>
        <v/>
      </c>
      <c r="U502" s="26" t="str">
        <f t="shared" si="104"/>
        <v/>
      </c>
      <c r="V502" s="26" t="str">
        <f t="shared" si="105"/>
        <v/>
      </c>
      <c r="W502" s="26" t="str">
        <f t="shared" si="106"/>
        <v/>
      </c>
      <c r="X502" s="26" t="str">
        <f t="shared" si="107"/>
        <v/>
      </c>
      <c r="Y502" s="26" t="str">
        <f t="shared" si="108"/>
        <v/>
      </c>
      <c r="Z502" s="26" t="str">
        <f t="shared" si="109"/>
        <v/>
      </c>
      <c r="AA502" s="26" t="str">
        <f t="shared" si="110"/>
        <v/>
      </c>
      <c r="AB502" s="26" t="str">
        <f t="shared" si="111"/>
        <v/>
      </c>
      <c r="AC502" s="5"/>
      <c r="AD502" s="5"/>
      <c r="AE502" s="14" t="str">
        <f>IF(OR('別紙1　【集計】'!$O$5="",$G502=""),"",IF($G502&lt;=基準値!M$2=TRUE,"○","×"))</f>
        <v/>
      </c>
      <c r="AF502" s="14" t="str">
        <f>IF(OR('別紙1　【集計】'!$O$5="",$H502=""),"",IF($H502&lt;=基準値!N$2=TRUE,"○","×"))</f>
        <v/>
      </c>
    </row>
    <row r="503" spans="2:32" ht="16.5" customHeight="1">
      <c r="B503" s="47">
        <v>495</v>
      </c>
      <c r="C503" s="39"/>
      <c r="D503" s="38"/>
      <c r="E503" s="38"/>
      <c r="F503" s="40"/>
      <c r="G503" s="41"/>
      <c r="H503" s="42"/>
      <c r="I503" s="43" t="str">
        <f t="shared" si="98"/>
        <v/>
      </c>
      <c r="J503" s="44"/>
      <c r="K503" s="45"/>
      <c r="L503" s="44"/>
      <c r="M503" s="45"/>
      <c r="N503" s="46" t="str">
        <f t="shared" si="99"/>
        <v/>
      </c>
      <c r="O503" s="84"/>
      <c r="P503" s="83" t="str">
        <f>IF($N503="","",IF(AND(SMALL($Q$9:$Q$508,ROUNDUP('別紙1　【集計】'!$E$5/2,0))=MAX($Q$9:$Q$508),ISNUMBER($N503),$Q503=MAX($Q$9:$Q$508)),"代表&amp;最大",IF($Q503=SMALL($Q$9:$Q$508,ROUNDUP('別紙1　【集計】'!$E$5/2,0)),"代表",IF($Q503=MAX($Q$9:$Q$508),"最大",""))))</f>
        <v/>
      </c>
      <c r="Q503" s="25" t="str">
        <f t="shared" si="100"/>
        <v/>
      </c>
      <c r="R503" s="26" t="str">
        <f t="shared" si="101"/>
        <v/>
      </c>
      <c r="S503" s="26" t="str">
        <f t="shared" si="102"/>
        <v/>
      </c>
      <c r="T503" s="26" t="str">
        <f t="shared" si="103"/>
        <v/>
      </c>
      <c r="U503" s="26" t="str">
        <f t="shared" si="104"/>
        <v/>
      </c>
      <c r="V503" s="26" t="str">
        <f t="shared" si="105"/>
        <v/>
      </c>
      <c r="W503" s="26" t="str">
        <f t="shared" si="106"/>
        <v/>
      </c>
      <c r="X503" s="26" t="str">
        <f t="shared" si="107"/>
        <v/>
      </c>
      <c r="Y503" s="26" t="str">
        <f t="shared" si="108"/>
        <v/>
      </c>
      <c r="Z503" s="26" t="str">
        <f t="shared" si="109"/>
        <v/>
      </c>
      <c r="AA503" s="26" t="str">
        <f t="shared" si="110"/>
        <v/>
      </c>
      <c r="AB503" s="26" t="str">
        <f t="shared" si="111"/>
        <v/>
      </c>
      <c r="AC503" s="5"/>
      <c r="AD503" s="5"/>
      <c r="AE503" s="14" t="str">
        <f>IF(OR('別紙1　【集計】'!$O$5="",$G503=""),"",IF($G503&lt;=基準値!M$2=TRUE,"○","×"))</f>
        <v/>
      </c>
      <c r="AF503" s="14" t="str">
        <f>IF(OR('別紙1　【集計】'!$O$5="",$H503=""),"",IF($H503&lt;=基準値!N$2=TRUE,"○","×"))</f>
        <v/>
      </c>
    </row>
    <row r="504" spans="2:32" ht="16.5" customHeight="1">
      <c r="B504" s="38">
        <v>496</v>
      </c>
      <c r="C504" s="39"/>
      <c r="D504" s="38"/>
      <c r="E504" s="38"/>
      <c r="F504" s="40"/>
      <c r="G504" s="41"/>
      <c r="H504" s="42"/>
      <c r="I504" s="43" t="str">
        <f t="shared" si="98"/>
        <v/>
      </c>
      <c r="J504" s="44"/>
      <c r="K504" s="45"/>
      <c r="L504" s="44"/>
      <c r="M504" s="45"/>
      <c r="N504" s="46" t="str">
        <f t="shared" si="99"/>
        <v/>
      </c>
      <c r="O504" s="84"/>
      <c r="P504" s="83" t="str">
        <f>IF($N504="","",IF(AND(SMALL($Q$9:$Q$508,ROUNDUP('別紙1　【集計】'!$E$5/2,0))=MAX($Q$9:$Q$508),ISNUMBER($N504),$Q504=MAX($Q$9:$Q$508)),"代表&amp;最大",IF($Q504=SMALL($Q$9:$Q$508,ROUNDUP('別紙1　【集計】'!$E$5/2,0)),"代表",IF($Q504=MAX($Q$9:$Q$508),"最大",""))))</f>
        <v/>
      </c>
      <c r="Q504" s="25" t="str">
        <f t="shared" si="100"/>
        <v/>
      </c>
      <c r="R504" s="26" t="str">
        <f t="shared" si="101"/>
        <v/>
      </c>
      <c r="S504" s="26" t="str">
        <f t="shared" si="102"/>
        <v/>
      </c>
      <c r="T504" s="26" t="str">
        <f t="shared" si="103"/>
        <v/>
      </c>
      <c r="U504" s="26" t="str">
        <f t="shared" si="104"/>
        <v/>
      </c>
      <c r="V504" s="26" t="str">
        <f t="shared" si="105"/>
        <v/>
      </c>
      <c r="W504" s="26" t="str">
        <f t="shared" si="106"/>
        <v/>
      </c>
      <c r="X504" s="26" t="str">
        <f t="shared" si="107"/>
        <v/>
      </c>
      <c r="Y504" s="26" t="str">
        <f t="shared" si="108"/>
        <v/>
      </c>
      <c r="Z504" s="26" t="str">
        <f t="shared" si="109"/>
        <v/>
      </c>
      <c r="AA504" s="26" t="str">
        <f t="shared" si="110"/>
        <v/>
      </c>
      <c r="AB504" s="26" t="str">
        <f t="shared" si="111"/>
        <v/>
      </c>
      <c r="AC504" s="5"/>
      <c r="AD504" s="5"/>
      <c r="AE504" s="14" t="str">
        <f>IF(OR('別紙1　【集計】'!$O$5="",$G504=""),"",IF($G504&lt;=基準値!M$2=TRUE,"○","×"))</f>
        <v/>
      </c>
      <c r="AF504" s="14" t="str">
        <f>IF(OR('別紙1　【集計】'!$O$5="",$H504=""),"",IF($H504&lt;=基準値!N$2=TRUE,"○","×"))</f>
        <v/>
      </c>
    </row>
    <row r="505" spans="2:32" ht="16.5" customHeight="1">
      <c r="B505" s="47">
        <v>497</v>
      </c>
      <c r="C505" s="39"/>
      <c r="D505" s="38"/>
      <c r="E505" s="38"/>
      <c r="F505" s="40"/>
      <c r="G505" s="41"/>
      <c r="H505" s="42"/>
      <c r="I505" s="43" t="str">
        <f t="shared" si="98"/>
        <v/>
      </c>
      <c r="J505" s="44"/>
      <c r="K505" s="45"/>
      <c r="L505" s="44"/>
      <c r="M505" s="45"/>
      <c r="N505" s="46" t="str">
        <f t="shared" si="99"/>
        <v/>
      </c>
      <c r="O505" s="84"/>
      <c r="P505" s="83" t="str">
        <f>IF($N505="","",IF(AND(SMALL($Q$9:$Q$508,ROUNDUP('別紙1　【集計】'!$E$5/2,0))=MAX($Q$9:$Q$508),ISNUMBER($N505),$Q505=MAX($Q$9:$Q$508)),"代表&amp;最大",IF($Q505=SMALL($Q$9:$Q$508,ROUNDUP('別紙1　【集計】'!$E$5/2,0)),"代表",IF($Q505=MAX($Q$9:$Q$508),"最大",""))))</f>
        <v/>
      </c>
      <c r="Q505" s="25" t="str">
        <f t="shared" si="100"/>
        <v/>
      </c>
      <c r="R505" s="26" t="str">
        <f t="shared" si="101"/>
        <v/>
      </c>
      <c r="S505" s="26" t="str">
        <f t="shared" si="102"/>
        <v/>
      </c>
      <c r="T505" s="26" t="str">
        <f t="shared" si="103"/>
        <v/>
      </c>
      <c r="U505" s="26" t="str">
        <f t="shared" si="104"/>
        <v/>
      </c>
      <c r="V505" s="26" t="str">
        <f t="shared" si="105"/>
        <v/>
      </c>
      <c r="W505" s="26" t="str">
        <f t="shared" si="106"/>
        <v/>
      </c>
      <c r="X505" s="26" t="str">
        <f t="shared" si="107"/>
        <v/>
      </c>
      <c r="Y505" s="26" t="str">
        <f t="shared" si="108"/>
        <v/>
      </c>
      <c r="Z505" s="26" t="str">
        <f t="shared" si="109"/>
        <v/>
      </c>
      <c r="AA505" s="26" t="str">
        <f t="shared" si="110"/>
        <v/>
      </c>
      <c r="AB505" s="26" t="str">
        <f t="shared" si="111"/>
        <v/>
      </c>
      <c r="AC505" s="5"/>
      <c r="AD505" s="5"/>
      <c r="AE505" s="14" t="str">
        <f>IF(OR('別紙1　【集計】'!$O$5="",$G505=""),"",IF($G505&lt;=基準値!M$2=TRUE,"○","×"))</f>
        <v/>
      </c>
      <c r="AF505" s="14" t="str">
        <f>IF(OR('別紙1　【集計】'!$O$5="",$H505=""),"",IF($H505&lt;=基準値!N$2=TRUE,"○","×"))</f>
        <v/>
      </c>
    </row>
    <row r="506" spans="2:32" ht="16.5" customHeight="1">
      <c r="B506" s="38">
        <v>498</v>
      </c>
      <c r="C506" s="39"/>
      <c r="D506" s="38"/>
      <c r="E506" s="38"/>
      <c r="F506" s="40"/>
      <c r="G506" s="41"/>
      <c r="H506" s="42"/>
      <c r="I506" s="43" t="str">
        <f t="shared" si="98"/>
        <v/>
      </c>
      <c r="J506" s="44"/>
      <c r="K506" s="45"/>
      <c r="L506" s="44"/>
      <c r="M506" s="45"/>
      <c r="N506" s="46" t="str">
        <f t="shared" si="99"/>
        <v/>
      </c>
      <c r="O506" s="84"/>
      <c r="P506" s="83" t="str">
        <f>IF($N506="","",IF(AND(SMALL($Q$9:$Q$508,ROUNDUP('別紙1　【集計】'!$E$5/2,0))=MAX($Q$9:$Q$508),ISNUMBER($N506),$Q506=MAX($Q$9:$Q$508)),"代表&amp;最大",IF($Q506=SMALL($Q$9:$Q$508,ROUNDUP('別紙1　【集計】'!$E$5/2,0)),"代表",IF($Q506=MAX($Q$9:$Q$508),"最大",""))))</f>
        <v/>
      </c>
      <c r="Q506" s="25" t="str">
        <f t="shared" si="100"/>
        <v/>
      </c>
      <c r="R506" s="26" t="str">
        <f t="shared" si="101"/>
        <v/>
      </c>
      <c r="S506" s="26" t="str">
        <f t="shared" si="102"/>
        <v/>
      </c>
      <c r="T506" s="26" t="str">
        <f t="shared" si="103"/>
        <v/>
      </c>
      <c r="U506" s="26" t="str">
        <f t="shared" si="104"/>
        <v/>
      </c>
      <c r="V506" s="26" t="str">
        <f t="shared" si="105"/>
        <v/>
      </c>
      <c r="W506" s="26" t="str">
        <f t="shared" si="106"/>
        <v/>
      </c>
      <c r="X506" s="26" t="str">
        <f t="shared" si="107"/>
        <v/>
      </c>
      <c r="Y506" s="26" t="str">
        <f t="shared" si="108"/>
        <v/>
      </c>
      <c r="Z506" s="26" t="str">
        <f t="shared" si="109"/>
        <v/>
      </c>
      <c r="AA506" s="26" t="str">
        <f t="shared" si="110"/>
        <v/>
      </c>
      <c r="AB506" s="26" t="str">
        <f t="shared" si="111"/>
        <v/>
      </c>
      <c r="AC506" s="5"/>
      <c r="AD506" s="5"/>
      <c r="AE506" s="14" t="str">
        <f>IF(OR('別紙1　【集計】'!$O$5="",$G506=""),"",IF($G506&lt;=基準値!M$2=TRUE,"○","×"))</f>
        <v/>
      </c>
      <c r="AF506" s="14" t="str">
        <f>IF(OR('別紙1　【集計】'!$O$5="",$H506=""),"",IF($H506&lt;=基準値!N$2=TRUE,"○","×"))</f>
        <v/>
      </c>
    </row>
    <row r="507" spans="2:32" ht="16.5" customHeight="1">
      <c r="B507" s="47">
        <v>499</v>
      </c>
      <c r="C507" s="39"/>
      <c r="D507" s="38"/>
      <c r="E507" s="38"/>
      <c r="F507" s="40"/>
      <c r="G507" s="41"/>
      <c r="H507" s="42"/>
      <c r="I507" s="43" t="str">
        <f t="shared" si="98"/>
        <v/>
      </c>
      <c r="J507" s="44"/>
      <c r="K507" s="45"/>
      <c r="L507" s="44"/>
      <c r="M507" s="45"/>
      <c r="N507" s="46" t="str">
        <f t="shared" si="99"/>
        <v/>
      </c>
      <c r="O507" s="84"/>
      <c r="P507" s="83" t="str">
        <f>IF($N507="","",IF(AND(SMALL($Q$9:$Q$508,ROUNDUP('別紙1　【集計】'!$E$5/2,0))=MAX($Q$9:$Q$508),ISNUMBER($N507),$Q507=MAX($Q$9:$Q$508)),"代表&amp;最大",IF($Q507=SMALL($Q$9:$Q$508,ROUNDUP('別紙1　【集計】'!$E$5/2,0)),"代表",IF($Q507=MAX($Q$9:$Q$508),"最大",""))))</f>
        <v/>
      </c>
      <c r="Q507" s="25" t="str">
        <f t="shared" si="100"/>
        <v/>
      </c>
      <c r="R507" s="26" t="str">
        <f t="shared" si="101"/>
        <v/>
      </c>
      <c r="S507" s="26" t="str">
        <f t="shared" si="102"/>
        <v/>
      </c>
      <c r="T507" s="26" t="str">
        <f t="shared" si="103"/>
        <v/>
      </c>
      <c r="U507" s="26" t="str">
        <f t="shared" si="104"/>
        <v/>
      </c>
      <c r="V507" s="26" t="str">
        <f t="shared" si="105"/>
        <v/>
      </c>
      <c r="W507" s="26" t="str">
        <f t="shared" si="106"/>
        <v/>
      </c>
      <c r="X507" s="26" t="str">
        <f t="shared" si="107"/>
        <v/>
      </c>
      <c r="Y507" s="26" t="str">
        <f t="shared" si="108"/>
        <v/>
      </c>
      <c r="Z507" s="26" t="str">
        <f t="shared" si="109"/>
        <v/>
      </c>
      <c r="AA507" s="26" t="str">
        <f t="shared" si="110"/>
        <v/>
      </c>
      <c r="AB507" s="26" t="str">
        <f t="shared" si="111"/>
        <v/>
      </c>
      <c r="AC507" s="5"/>
      <c r="AD507" s="5"/>
      <c r="AE507" s="14" t="str">
        <f>IF(OR('別紙1　【集計】'!$O$5="",$G507=""),"",IF($G507&lt;=基準値!M$2=TRUE,"○","×"))</f>
        <v/>
      </c>
      <c r="AF507" s="14" t="str">
        <f>IF(OR('別紙1　【集計】'!$O$5="",$H507=""),"",IF($H507&lt;=基準値!N$2=TRUE,"○","×"))</f>
        <v/>
      </c>
    </row>
    <row r="508" spans="2:32" ht="16.5" customHeight="1">
      <c r="B508" s="38">
        <v>500</v>
      </c>
      <c r="C508" s="39"/>
      <c r="D508" s="38"/>
      <c r="E508" s="38"/>
      <c r="F508" s="40"/>
      <c r="G508" s="41"/>
      <c r="H508" s="42"/>
      <c r="I508" s="43" t="str">
        <f t="shared" si="98"/>
        <v/>
      </c>
      <c r="J508" s="44"/>
      <c r="K508" s="45"/>
      <c r="L508" s="44"/>
      <c r="M508" s="45"/>
      <c r="N508" s="46" t="str">
        <f t="shared" si="99"/>
        <v/>
      </c>
      <c r="O508" s="84"/>
      <c r="P508" s="83" t="str">
        <f>IF($N508="","",IF(AND(SMALL($Q$9:$Q$508,ROUNDUP('別紙1　【集計】'!$E$5/2,0))=MAX($Q$9:$Q$508),ISNUMBER($N508),$Q508=MAX($Q$9:$Q$508)),"代表&amp;最大",IF($Q508=SMALL($Q$9:$Q$508,ROUNDUP('別紙1　【集計】'!$E$5/2,0)),"代表",IF($Q508=MAX($Q$9:$Q$508),"最大",""))))</f>
        <v/>
      </c>
      <c r="Q508" s="25" t="str">
        <f>IF($M508="","",$L508/$M508)</f>
        <v/>
      </c>
      <c r="R508" s="26" t="str">
        <f>IF(OR($P508="代表",$P508="代表&amp;最大"),$G508,"")</f>
        <v/>
      </c>
      <c r="S508" s="26" t="str">
        <f>IF($N508="","",IF($R508=SMALL($R$9:$R$508,ROUNDUP(COUNT($R$9:$R$508)/2,0)),"代表",""))</f>
        <v/>
      </c>
      <c r="T508" s="26" t="str">
        <f>IF($S508="","",$H508)</f>
        <v/>
      </c>
      <c r="U508" s="26" t="str">
        <f>IF($N508="","",IF($T508=SMALL($T$9:$T$508,ROUNDUP(COUNT($T$9:$T$508)/2,0)),"代表",""))</f>
        <v/>
      </c>
      <c r="V508" s="26" t="str">
        <f>IF($U508="","",$F508)</f>
        <v/>
      </c>
      <c r="W508" s="26" t="str">
        <f>IF(OR($P508="最大",$P508="代表&amp;最大"),$G508,"")</f>
        <v/>
      </c>
      <c r="X508" s="26" t="str">
        <f>IF($W508=MAX($W$9:$W$508),"最大","")</f>
        <v/>
      </c>
      <c r="Y508" s="26" t="str">
        <f>IF($X508="","",$H508)</f>
        <v/>
      </c>
      <c r="Z508" s="26" t="str">
        <f>IF($Y508=MAX($Y$9:$Y$508),"最大","")</f>
        <v/>
      </c>
      <c r="AA508" s="26" t="str">
        <f>IF($Z508="","",$F508)</f>
        <v/>
      </c>
      <c r="AB508" s="26" t="str">
        <f>IF($D508="","",$D508)</f>
        <v/>
      </c>
      <c r="AC508" s="5"/>
      <c r="AD508" s="5"/>
      <c r="AE508" s="14" t="str">
        <f>IF(OR('別紙1　【集計】'!$O$5="",$G508=""),"",IF($G508&lt;=基準値!M$2=TRUE,"○","×"))</f>
        <v/>
      </c>
      <c r="AF508" s="14" t="str">
        <f>IF(OR('別紙1　【集計】'!$O$5="",$H508=""),"",IF($H508&lt;=基準値!N$2=TRUE,"○","×"))</f>
        <v/>
      </c>
    </row>
  </sheetData>
  <sheetProtection sheet="1" objects="1" scenarios="1" selectLockedCells="1"/>
  <autoFilter ref="B8:N8">
    <sortState ref="B10:N811">
      <sortCondition ref="B6"/>
    </sortState>
  </autoFilter>
  <mergeCells count="23">
    <mergeCell ref="B1:N1"/>
    <mergeCell ref="G5:I5"/>
    <mergeCell ref="B4:B7"/>
    <mergeCell ref="C4:C7"/>
    <mergeCell ref="D4:D7"/>
    <mergeCell ref="E4:E7"/>
    <mergeCell ref="F4:F7"/>
    <mergeCell ref="Q7:Q8"/>
    <mergeCell ref="AB7:AB8"/>
    <mergeCell ref="G4:N4"/>
    <mergeCell ref="R8:S8"/>
    <mergeCell ref="R7:V7"/>
    <mergeCell ref="W7:AA7"/>
    <mergeCell ref="W8:X8"/>
    <mergeCell ref="Y8:Z8"/>
    <mergeCell ref="T8:U8"/>
    <mergeCell ref="J5:N5"/>
    <mergeCell ref="G6:G7"/>
    <mergeCell ref="H6:H7"/>
    <mergeCell ref="I6:I7"/>
    <mergeCell ref="J6:J7"/>
    <mergeCell ref="K6:K7"/>
    <mergeCell ref="N6:N7"/>
  </mergeCells>
  <phoneticPr fontId="2"/>
  <conditionalFormatting sqref="N9:N508">
    <cfRule type="top10" dxfId="2" priority="3" rank="1"/>
  </conditionalFormatting>
  <conditionalFormatting sqref="H9:H508">
    <cfRule type="top10" dxfId="1" priority="2" rank="1"/>
  </conditionalFormatting>
  <conditionalFormatting sqref="G9:G508">
    <cfRule type="top10" dxfId="0" priority="1" rank="1"/>
  </conditionalFormatting>
  <pageMargins left="0.59055118110236227" right="0.39370078740157483" top="0.59055118110236227" bottom="0.59055118110236227" header="0.31496062992125984" footer="0.31496062992125984"/>
  <pageSetup paperSize="9" scale="5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workbookViewId="0">
      <selection activeCell="M3" sqref="M3"/>
    </sheetView>
  </sheetViews>
  <sheetFormatPr defaultRowHeight="13.5"/>
  <cols>
    <col min="1" max="1" width="19.875" customWidth="1"/>
  </cols>
  <sheetData>
    <row r="2" spans="1:15">
      <c r="A2" t="s">
        <v>14</v>
      </c>
      <c r="C2" s="8"/>
      <c r="D2" s="8"/>
      <c r="E2" s="8"/>
      <c r="F2" s="8"/>
      <c r="G2" s="8"/>
      <c r="H2" s="8"/>
      <c r="I2" s="8"/>
      <c r="J2" s="8"/>
      <c r="L2" s="9">
        <f>'別紙1　【集計】'!O5</f>
        <v>0</v>
      </c>
      <c r="M2" s="9" t="str">
        <f>IF(L2=0,"",HLOOKUP(L2,C4:K5,2,FALSE))</f>
        <v/>
      </c>
      <c r="N2" s="9" t="str">
        <f>IF(L2=0,"",HLOOKUP(L2,C4:K6,3,FALSE))</f>
        <v/>
      </c>
      <c r="O2" s="9" t="str">
        <f>IF(L2=0,"",HLOOKUP(L2,C4:J7,4,FALSE))</f>
        <v/>
      </c>
    </row>
    <row r="3" spans="1:15">
      <c r="C3" s="8" t="s">
        <v>15</v>
      </c>
      <c r="D3" s="8"/>
      <c r="E3" s="8"/>
      <c r="F3" s="8"/>
      <c r="G3" s="8"/>
      <c r="H3" s="8"/>
      <c r="I3" s="8"/>
      <c r="J3" s="8"/>
    </row>
    <row r="4" spans="1:15">
      <c r="A4" t="s">
        <v>15</v>
      </c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  <c r="I4" s="7">
        <v>7</v>
      </c>
      <c r="J4" s="7">
        <v>8</v>
      </c>
    </row>
    <row r="5" spans="1:15">
      <c r="A5" t="s">
        <v>23</v>
      </c>
      <c r="B5" t="s">
        <v>12</v>
      </c>
      <c r="C5" s="7">
        <v>0.46</v>
      </c>
      <c r="D5" s="7">
        <v>0.46</v>
      </c>
      <c r="E5" s="7">
        <v>0.56000000000000005</v>
      </c>
      <c r="F5" s="7">
        <v>0.75</v>
      </c>
      <c r="G5" s="7">
        <v>0.87</v>
      </c>
      <c r="H5" s="7">
        <v>0.87</v>
      </c>
      <c r="I5" s="7">
        <v>0.87</v>
      </c>
      <c r="J5" s="7" t="s">
        <v>13</v>
      </c>
    </row>
    <row r="6" spans="1:15">
      <c r="A6" t="s">
        <v>24</v>
      </c>
      <c r="B6" t="s">
        <v>25</v>
      </c>
      <c r="C6" s="7" t="s">
        <v>13</v>
      </c>
      <c r="D6" s="7" t="s">
        <v>13</v>
      </c>
      <c r="E6" s="7" t="s">
        <v>13</v>
      </c>
      <c r="F6" s="7" t="s">
        <v>13</v>
      </c>
      <c r="G6" s="7">
        <v>3</v>
      </c>
      <c r="H6" s="7">
        <v>2.8</v>
      </c>
      <c r="I6" s="7">
        <v>2.7</v>
      </c>
      <c r="J6" s="7">
        <v>3.2</v>
      </c>
    </row>
    <row r="7" spans="1:15">
      <c r="C7" s="7" t="s">
        <v>28</v>
      </c>
      <c r="D7" s="7" t="s">
        <v>16</v>
      </c>
      <c r="E7" s="7" t="s">
        <v>17</v>
      </c>
      <c r="F7" s="7" t="s">
        <v>18</v>
      </c>
      <c r="G7" s="7" t="s">
        <v>19</v>
      </c>
      <c r="H7" s="7" t="s">
        <v>20</v>
      </c>
      <c r="I7" s="7" t="s">
        <v>21</v>
      </c>
      <c r="J7" s="7" t="s">
        <v>22</v>
      </c>
    </row>
    <row r="22" hidden="1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別紙1　【集計】</vt:lpstr>
      <vt:lpstr>別紙2　【住戸一覧】</vt:lpstr>
      <vt:lpstr>基準値</vt:lpstr>
      <vt:lpstr>'別紙2　【住戸一覧】'!_FilterDatabase</vt:lpstr>
      <vt:lpstr>'別紙1　【集計】'!Print_Area</vt:lpstr>
      <vt:lpstr>'別紙2　【住戸一覧】'!Print_Area</vt:lpstr>
      <vt:lpstr>'別紙2　【住戸一覧】'!Print_Titles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ishida@ibec.or.jp</dc:creator>
  <cp:lastModifiedBy>兵庫県</cp:lastModifiedBy>
  <cp:lastPrinted>2017-04-07T00:58:35Z</cp:lastPrinted>
  <dcterms:created xsi:type="dcterms:W3CDTF">2016-12-14T23:22:06Z</dcterms:created>
  <dcterms:modified xsi:type="dcterms:W3CDTF">2017-05-08T06:39:45Z</dcterms:modified>
</cp:coreProperties>
</file>