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<sst xmlns:r="http://schemas.openxmlformats.org/officeDocument/2006/relationships" xmlns="http://schemas.openxmlformats.org/spreadsheetml/2006/main" count="119" uniqueCount="119">
  <si>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</si>
  <si>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基本情報</t>
    <rPh sb="0" eb="2">
      <t>キホン</t>
    </rPh>
    <rPh sb="2" eb="4">
      <t>ジョウホウ</t>
    </rPh>
    <phoneticPr fontId="7"/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</si>
  <si>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</si>
  <si>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</si>
  <si>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分析欄</t>
    <rPh sb="0" eb="2">
      <t>ブンセキ</t>
    </rPh>
    <rPh sb="2" eb="3">
      <t>ラン</t>
    </rPh>
    <phoneticPr fontId="7"/>
  </si>
  <si>
    <t>管理者の情報</t>
    <rPh sb="0" eb="3">
      <t>カンリシャ</t>
    </rPh>
    <rPh sb="4" eb="6">
      <t>ジョウホウ</t>
    </rPh>
    <phoneticPr fontId="7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</si>
  <si>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</si>
  <si>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経営比較分析表（平成28年度決算）</t>
  </si>
  <si>
    <t>事業名</t>
  </si>
  <si>
    <t>業務名</t>
    <rPh sb="2" eb="3">
      <t>メイ</t>
    </rPh>
    <phoneticPr fontId="7"/>
  </si>
  <si>
    <t>全国平均</t>
    <rPh sb="0" eb="2">
      <t>ゼンコク</t>
    </rPh>
    <rPh sb="2" eb="4">
      <t>ヘイキン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</si>
  <si>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7"/>
  </si>
  <si>
    <t>類似団体区分</t>
    <rPh sb="4" eb="6">
      <t>クブン</t>
    </rPh>
    <phoneticPr fontId="7"/>
  </si>
  <si>
    <t>現在給水人口(人)</t>
  </si>
  <si>
    <t>業種名</t>
    <rPh sb="2" eb="3">
      <t>メイ</t>
    </rPh>
    <phoneticPr fontId="7"/>
  </si>
  <si>
    <t>人口（人）</t>
    <rPh sb="0" eb="2">
      <t>ジンコウ</t>
    </rPh>
    <rPh sb="3" eb="4">
      <t>ヒト</t>
    </rPh>
    <phoneticPr fontId="7"/>
  </si>
  <si>
    <t>【】</t>
  </si>
  <si>
    <t>グラフ凡例</t>
    <rPh sb="3" eb="5">
      <t>ハンレイ</t>
    </rPh>
    <phoneticPr fontId="7"/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</si>
  <si>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</si>
  <si>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</si>
  <si>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</si>
  <si>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当該団体値（当該値）</t>
    <rPh sb="2" eb="4">
      <t>ダンタイ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</si>
  <si>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</si>
  <si>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資金不足比率(％)</t>
  </si>
  <si>
    <t>業務CD</t>
    <rPh sb="0" eb="2">
      <t>ギョウム</t>
    </rPh>
    <phoneticPr fontId="7"/>
  </si>
  <si>
    <t>自己資本構成比率(％)</t>
  </si>
  <si>
    <t>1. 経営の健全性・効率性</t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</si>
  <si>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</si>
  <si>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</si>
  <si>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普及率(％)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</si>
  <si>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</si>
  <si>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1⑥</t>
  </si>
  <si>
    <t>業種CD</t>
    <rPh sb="0" eb="2">
      <t>ギョウシュ</t>
    </rPh>
    <phoneticPr fontId="7"/>
  </si>
  <si>
    <t>－</t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</si>
  <si>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</si>
  <si>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2③</t>
  </si>
  <si>
    <t>1②</t>
  </si>
  <si>
    <t>2. 老朽化の状況について</t>
  </si>
  <si>
    <t>平成28年度全国平均</t>
  </si>
  <si>
    <t>「経常損益」</t>
  </si>
  <si>
    <t>1. 経営の健全性・効率性について</t>
  </si>
  <si>
    <t>中項目</t>
    <rPh sb="0" eb="1">
      <t>チュウ</t>
    </rPh>
    <rPh sb="1" eb="3">
      <t>コウモク</t>
    </rPh>
    <phoneticPr fontId="7"/>
  </si>
  <si>
    <t>大項目</t>
    <rPh sb="0" eb="3">
      <t>ダイコウモク</t>
    </rPh>
    <phoneticPr fontId="7"/>
  </si>
  <si>
    <t>「累積欠損」</t>
    <rPh sb="1" eb="3">
      <t>ルイセキ</t>
    </rPh>
    <rPh sb="3" eb="5">
      <t>ケッソン</t>
    </rPh>
    <phoneticPr fontId="7"/>
  </si>
  <si>
    <t>「支払能力」</t>
  </si>
  <si>
    <t>「債務残高」</t>
    <rPh sb="1" eb="3">
      <t>サイム</t>
    </rPh>
    <rPh sb="3" eb="5">
      <t>ザンダカ</t>
    </rPh>
    <phoneticPr fontId="7"/>
  </si>
  <si>
    <t>団体CD</t>
    <rPh sb="0" eb="2">
      <t>ダンタイ</t>
    </rPh>
    <phoneticPr fontId="7"/>
  </si>
  <si>
    <t>2. 老朽化の状況</t>
  </si>
  <si>
    <t>全体総括</t>
    <rPh sb="0" eb="2">
      <t>ゼンタイ</t>
    </rPh>
    <rPh sb="2" eb="4">
      <t>ソウカツ</t>
    </rPh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</si>
  <si>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</si>
  <si>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</si>
  <si>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</si>
  <si>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2①</t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</si>
  <si>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</si>
  <si>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17"/>
  </si>
  <si>
    <t>1①</t>
  </si>
  <si>
    <t>2②</t>
  </si>
  <si>
    <t>1③</t>
  </si>
  <si>
    <t>1④</t>
  </si>
  <si>
    <t>事業CD</t>
    <rPh sb="0" eb="2">
      <t>ジギョウ</t>
    </rPh>
    <phoneticPr fontId="7"/>
  </si>
  <si>
    <t>1⑤</t>
  </si>
  <si>
    <t>1⑦</t>
  </si>
  <si>
    <t>1⑧</t>
  </si>
  <si>
    <t>項番</t>
    <rPh sb="0" eb="2">
      <t>コウバン</t>
    </rPh>
    <phoneticPr fontId="7"/>
  </si>
  <si>
    <t>年度</t>
    <rPh sb="0" eb="2">
      <t>ネンド</t>
    </rPh>
    <phoneticPr fontId="7"/>
  </si>
  <si>
    <t>施設CD</t>
    <rPh sb="0" eb="2">
      <t>シセツ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</si>
  <si>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</si>
  <si>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①経常収支比率(％)</t>
  </si>
  <si>
    <t>②累積欠損金比率(％)</t>
  </si>
  <si>
    <t>③流動比率(％)</t>
    <rPh sb="1" eb="3">
      <t>リュウドウ</t>
    </rPh>
    <rPh sb="3" eb="5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</si>
  <si>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</si>
  <si>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</si>
  <si>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</si>
  <si>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</si>
  <si>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</si>
  <si>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都道府県名</t>
    <rPh sb="0" eb="4">
      <t>トドウフケン</t>
    </rPh>
    <rPh sb="4" eb="5">
      <t>メイ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</si>
  <si>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</si>
  <si>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</si>
  <si>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</si>
  <si>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</si>
  <si>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</si>
  <si>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</si>
  <si>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</si>
  <si>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</si>
  <si>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</si>
  <si>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</si>
  <si>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</si>
  <si>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</si>
  <si>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</si>
  <si>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</si>
  <si>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</si>
  <si>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</si>
  <si>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</si>
  <si>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</si>
  <si>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</si>
  <si>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</si>
  <si>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</si>
  <si>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</si>
  <si>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</si>
  <si>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</si>
  <si>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</si>
  <si>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</si>
  <si>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</si>
  <si>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</si>
  <si>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加古川市</t>
  </si>
  <si>
    <t>法適用</t>
  </si>
  <si>
    <t>水道事業</t>
  </si>
  <si>
    <t>末端給水事業</t>
  </si>
  <si>
    <t>A2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</si>
  <si>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</si>
  <si>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</si>
  <si>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</si>
  <si>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</si>
  <si>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</si>
  <si>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</si>
  <si>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7"/>
  </si>
  <si>
    <t>・①有形固定資産減価償却率
　償却対象資産の老朽化度合を示す指標だが、加古川市・全国平均・類似団体平均はここ3年間はほぼ横ばいとなっている。これは、全国的に施設・管路の老朽化に対し、各事業体で更新工事を行っている結果である。
・②管路経年化率
　法定耐用年数（40年）を経過した管路の割合を示す指標だが、加古川市・全国平均・類似団体平均、全て毎年数値が上昇（悪化）している。これは、更新する管路以上に老朽化の進み具合が速く、更新が追い付いていない状況である。
・③管路更新率
　管路更新のペースを測る指標だが、平成27年度から大幅に上昇（好転）しているのは、平成27年度に完成しなかった工事が平成28年度へ繰り越し、平成28年度に全て完成したためである。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ショウキャク</t>
    </rPh>
    <rPh sb="17" eb="19">
      <t>タイショウ</t>
    </rPh>
    <rPh sb="19" eb="21">
      <t>シサン</t>
    </rPh>
    <rPh sb="22" eb="25">
      <t>ロウキュウカ</t>
    </rPh>
    <rPh sb="25" eb="27">
      <t>ドア</t>
    </rPh>
    <rPh sb="28" eb="29">
      <t>シメ</t>
    </rPh>
    <rPh sb="30" eb="32">
      <t>シヒョウ</t>
    </rPh>
    <rPh sb="35" eb="39">
      <t>カコガワシ</t>
    </rPh>
    <rPh sb="40" eb="42">
      <t>ゼンコク</t>
    </rPh>
    <rPh sb="42" eb="44">
      <t>ヘイキン</t>
    </rPh>
    <rPh sb="45" eb="47">
      <t>ルイジ</t>
    </rPh>
    <rPh sb="47" eb="49">
      <t>ダンタイ</t>
    </rPh>
    <rPh sb="49" eb="51">
      <t>ヘイキン</t>
    </rPh>
    <rPh sb="55" eb="57">
      <t>ネンカン</t>
    </rPh>
    <rPh sb="60" eb="61">
      <t>ヨコ</t>
    </rPh>
    <rPh sb="74" eb="77">
      <t>ゼンコクテキ</t>
    </rPh>
    <rPh sb="78" eb="80">
      <t>シセツ</t>
    </rPh>
    <rPh sb="81" eb="83">
      <t>カンロ</t>
    </rPh>
    <rPh sb="84" eb="87">
      <t>ロウキュウカ</t>
    </rPh>
    <rPh sb="88" eb="89">
      <t>タイ</t>
    </rPh>
    <rPh sb="91" eb="92">
      <t>カク</t>
    </rPh>
    <rPh sb="92" eb="94">
      <t>ジギョウ</t>
    </rPh>
    <rPh sb="94" eb="95">
      <t>タイ</t>
    </rPh>
    <rPh sb="96" eb="98">
      <t>コウシン</t>
    </rPh>
    <rPh sb="98" eb="100">
      <t>コウジ</t>
    </rPh>
    <rPh sb="101" eb="102">
      <t>オコナ</t>
    </rPh>
    <rPh sb="106" eb="108">
      <t>ケッカ</t>
    </rPh>
    <rPh sb="115" eb="117">
      <t>カンロ</t>
    </rPh>
    <rPh sb="117" eb="120">
      <t>ケイネンカ</t>
    </rPh>
    <rPh sb="120" eb="121">
      <t>リツ</t>
    </rPh>
    <rPh sb="123" eb="125">
      <t>ホウテイ</t>
    </rPh>
    <rPh sb="125" eb="127">
      <t>タイヨウ</t>
    </rPh>
    <rPh sb="127" eb="129">
      <t>ネンスウ</t>
    </rPh>
    <rPh sb="132" eb="133">
      <t>ネン</t>
    </rPh>
    <rPh sb="135" eb="137">
      <t>ケイカ</t>
    </rPh>
    <rPh sb="139" eb="141">
      <t>カンロ</t>
    </rPh>
    <rPh sb="142" eb="144">
      <t>ワリアイ</t>
    </rPh>
    <rPh sb="145" eb="146">
      <t>シメ</t>
    </rPh>
    <rPh sb="147" eb="149">
      <t>シヒョウ</t>
    </rPh>
    <rPh sb="169" eb="170">
      <t>スベ</t>
    </rPh>
    <rPh sb="171" eb="173">
      <t>マイトシ</t>
    </rPh>
    <rPh sb="173" eb="175">
      <t>スウチ</t>
    </rPh>
    <rPh sb="176" eb="178">
      <t>ジョウショウ</t>
    </rPh>
    <rPh sb="179" eb="181">
      <t>アッカ</t>
    </rPh>
    <rPh sb="191" eb="193">
      <t>コウシン</t>
    </rPh>
    <rPh sb="195" eb="197">
      <t>カンロ</t>
    </rPh>
    <rPh sb="197" eb="199">
      <t>イジョウ</t>
    </rPh>
    <rPh sb="200" eb="203">
      <t>ロウキュウカ</t>
    </rPh>
    <rPh sb="204" eb="205">
      <t>スス</t>
    </rPh>
    <rPh sb="206" eb="208">
      <t>グアイ</t>
    </rPh>
    <rPh sb="209" eb="210">
      <t>ハヤ</t>
    </rPh>
    <rPh sb="212" eb="214">
      <t>コウシン</t>
    </rPh>
    <rPh sb="215" eb="216">
      <t>オ</t>
    </rPh>
    <rPh sb="217" eb="218">
      <t>ツ</t>
    </rPh>
    <rPh sb="223" eb="225">
      <t>ジョウキョウ</t>
    </rPh>
    <rPh sb="232" eb="234">
      <t>カンロ</t>
    </rPh>
    <rPh sb="234" eb="236">
      <t>コウシン</t>
    </rPh>
    <rPh sb="236" eb="237">
      <t>リツ</t>
    </rPh>
    <rPh sb="239" eb="241">
      <t>カンロ</t>
    </rPh>
    <rPh sb="241" eb="243">
      <t>コウシン</t>
    </rPh>
    <rPh sb="248" eb="249">
      <t>ハカ</t>
    </rPh>
    <rPh sb="250" eb="252">
      <t>シヒョウ</t>
    </rPh>
    <rPh sb="255" eb="257">
      <t>ヘイセイ</t>
    </rPh>
    <rPh sb="259" eb="260">
      <t>ネン</t>
    </rPh>
    <rPh sb="260" eb="261">
      <t>ド</t>
    </rPh>
    <rPh sb="263" eb="265">
      <t>オオハバ</t>
    </rPh>
    <rPh sb="266" eb="268">
      <t>ジョウショウ</t>
    </rPh>
    <rPh sb="269" eb="271">
      <t>コウテン</t>
    </rPh>
    <rPh sb="279" eb="281">
      <t>ヘイセイ</t>
    </rPh>
    <rPh sb="283" eb="284">
      <t>ネン</t>
    </rPh>
    <rPh sb="284" eb="285">
      <t>ド</t>
    </rPh>
    <rPh sb="286" eb="288">
      <t>カンセイ</t>
    </rPh>
    <rPh sb="293" eb="295">
      <t>コウジ</t>
    </rPh>
    <rPh sb="296" eb="298">
      <t>ヘイセイ</t>
    </rPh>
    <rPh sb="300" eb="301">
      <t>ネン</t>
    </rPh>
    <rPh sb="301" eb="302">
      <t>ド</t>
    </rPh>
    <rPh sb="303" eb="304">
      <t>ク</t>
    </rPh>
    <rPh sb="305" eb="306">
      <t>コ</t>
    </rPh>
    <rPh sb="308" eb="310">
      <t>ヘイセイ</t>
    </rPh>
    <rPh sb="312" eb="313">
      <t>ネン</t>
    </rPh>
    <rPh sb="313" eb="314">
      <t>ド</t>
    </rPh>
    <rPh sb="315" eb="316">
      <t>スベ</t>
    </rPh>
    <rPh sb="317" eb="319">
      <t>カンセイ</t>
    </rPh>
    <phoneticPr fontId="7"/>
  </si>
  <si>
    <r>
      <t>　平成28年度も平成27年度に引き続き、概ね各種指標で類似団体や全国平均よりも良い結果が出ており、健全な経営ができていると言える。
・④企業債残高対給水収益比率
　企業債残高の規模を表す指標だが、平成28年度に配水池や水源地の大規模更新工事が同時に完成し、それに伴う企業債の借入があったため、大幅に数値が上昇（悪化）している。
・⑥給水原価
　1ｍ</t>
    </r>
    <r>
      <rPr>
        <vertAlign val="superscript"/>
        <sz val="11"/>
        <color theme="1"/>
        <rFont val="ＭＳ ゴシック"/>
      </rPr>
      <t>3</t>
    </r>
    <r>
      <rPr>
        <sz val="11"/>
        <color theme="1"/>
        <rFont val="ＭＳ ゴシック"/>
      </rPr>
      <t>あたりの水を作るためのコストだが、2年連続上昇（悪化）しているのは、施設の更新工事に伴う減価償却費の増加が要因である。また給水原価の上昇に伴い、料金回収率が低下（悪化）している。
　今後も施設・管路の更新を行っていく必要があるため、継続して数値が上昇する可能性が高い。
・⑦施設利用率
　浄水場の余剰能力を表す指標だが、給水量の減少を受けて、毎年低下（悪化）している。加古川市のみならず、水道事業体にとって水需要の減少は喫緊の課題であり、このままでは過剰な施設を抱えてしまうことになる。
・⑧有収率
　施設の稼働が収益につながっているかを示す指標だが、加古川市では漏水調査に積極的に取り組んでいることから、全国平均・類似団体と比べ高い（良い）水準を保っている。
　水資源の有効利用のためにも、引き続き漏水調査を積極的に行い、今後も高い水準を維持していく。</t>
    </r>
    <rPh sb="1" eb="3">
      <t>ヘイセイ</t>
    </rPh>
    <rPh sb="5" eb="6">
      <t>ネン</t>
    </rPh>
    <rPh sb="6" eb="7">
      <t>ド</t>
    </rPh>
    <rPh sb="8" eb="10">
      <t>ヘイセイ</t>
    </rPh>
    <rPh sb="12" eb="13">
      <t>ネン</t>
    </rPh>
    <rPh sb="13" eb="14">
      <t>ド</t>
    </rPh>
    <rPh sb="15" eb="16">
      <t>ヒ</t>
    </rPh>
    <rPh sb="17" eb="18">
      <t>ツヅ</t>
    </rPh>
    <rPh sb="20" eb="21">
      <t>オオム</t>
    </rPh>
    <rPh sb="22" eb="24">
      <t>カクシュ</t>
    </rPh>
    <rPh sb="24" eb="26">
      <t>シヒョウ</t>
    </rPh>
    <rPh sb="27" eb="29">
      <t>ルイジ</t>
    </rPh>
    <rPh sb="29" eb="31">
      <t>ダンタイ</t>
    </rPh>
    <rPh sb="32" eb="34">
      <t>ゼンコク</t>
    </rPh>
    <rPh sb="34" eb="36">
      <t>ヘイキン</t>
    </rPh>
    <rPh sb="39" eb="40">
      <t>ヨ</t>
    </rPh>
    <rPh sb="41" eb="43">
      <t>ケッカ</t>
    </rPh>
    <rPh sb="44" eb="45">
      <t>デ</t>
    </rPh>
    <rPh sb="49" eb="51">
      <t>ケンゼン</t>
    </rPh>
    <rPh sb="52" eb="54">
      <t>ケイエイ</t>
    </rPh>
    <rPh sb="61" eb="62">
      <t>イ</t>
    </rPh>
    <rPh sb="68" eb="70">
      <t>キギョウ</t>
    </rPh>
    <rPh sb="70" eb="71">
      <t>サイ</t>
    </rPh>
    <rPh sb="71" eb="73">
      <t>ザンダカ</t>
    </rPh>
    <rPh sb="73" eb="74">
      <t>タイ</t>
    </rPh>
    <rPh sb="74" eb="76">
      <t>キュウスイ</t>
    </rPh>
    <rPh sb="76" eb="78">
      <t>シュウエキ</t>
    </rPh>
    <rPh sb="78" eb="80">
      <t>ヒリツ</t>
    </rPh>
    <rPh sb="82" eb="84">
      <t>キギョウ</t>
    </rPh>
    <rPh sb="84" eb="85">
      <t>サイ</t>
    </rPh>
    <rPh sb="85" eb="87">
      <t>ザンダカ</t>
    </rPh>
    <rPh sb="88" eb="90">
      <t>キボ</t>
    </rPh>
    <rPh sb="91" eb="92">
      <t>アラワ</t>
    </rPh>
    <rPh sb="93" eb="95">
      <t>シヒョウ</t>
    </rPh>
    <rPh sb="98" eb="100">
      <t>ヘイセイ</t>
    </rPh>
    <rPh sb="102" eb="103">
      <t>ネン</t>
    </rPh>
    <rPh sb="103" eb="104">
      <t>ド</t>
    </rPh>
    <rPh sb="105" eb="108">
      <t>ハイスイチ</t>
    </rPh>
    <rPh sb="109" eb="112">
      <t>スイゲンチ</t>
    </rPh>
    <rPh sb="113" eb="116">
      <t>ダイキボ</t>
    </rPh>
    <rPh sb="116" eb="118">
      <t>コウシン</t>
    </rPh>
    <rPh sb="118" eb="120">
      <t>コウジ</t>
    </rPh>
    <rPh sb="121" eb="123">
      <t>ドウジ</t>
    </rPh>
    <rPh sb="124" eb="126">
      <t>カンセイ</t>
    </rPh>
    <rPh sb="131" eb="132">
      <t>トモナ</t>
    </rPh>
    <rPh sb="133" eb="135">
      <t>キギョウ</t>
    </rPh>
    <rPh sb="135" eb="136">
      <t>サイ</t>
    </rPh>
    <rPh sb="137" eb="139">
      <t>カリイレ</t>
    </rPh>
    <rPh sb="146" eb="148">
      <t>オオハバ</t>
    </rPh>
    <rPh sb="149" eb="151">
      <t>スウチ</t>
    </rPh>
    <rPh sb="152" eb="154">
      <t>ジョウショウ</t>
    </rPh>
    <rPh sb="155" eb="157">
      <t>アッカ</t>
    </rPh>
    <rPh sb="181" eb="182">
      <t>ツク</t>
    </rPh>
    <rPh sb="236" eb="238">
      <t>キュウスイ</t>
    </rPh>
    <rPh sb="238" eb="240">
      <t>ゲンカ</t>
    </rPh>
    <rPh sb="241" eb="243">
      <t>ジョウショウ</t>
    </rPh>
    <rPh sb="244" eb="245">
      <t>トモナ</t>
    </rPh>
    <rPh sb="247" eb="249">
      <t>リョウキン</t>
    </rPh>
    <rPh sb="249" eb="251">
      <t>カイシュウ</t>
    </rPh>
    <rPh sb="251" eb="252">
      <t>リツ</t>
    </rPh>
    <rPh sb="253" eb="255">
      <t>テイカ</t>
    </rPh>
    <rPh sb="256" eb="258">
      <t>アッカ</t>
    </rPh>
    <rPh sb="319" eb="322">
      <t>ジョウスイジョウ</t>
    </rPh>
    <rPh sb="323" eb="325">
      <t>ヨジョウ</t>
    </rPh>
    <rPh sb="325" eb="327">
      <t>ノウリョク</t>
    </rPh>
    <rPh sb="328" eb="329">
      <t>アラワ</t>
    </rPh>
    <rPh sb="330" eb="332">
      <t>シヒョウ</t>
    </rPh>
    <rPh sb="335" eb="337">
      <t>キュウスイ</t>
    </rPh>
    <rPh sb="337" eb="338">
      <t>リョウ</t>
    </rPh>
    <rPh sb="339" eb="341">
      <t>ゲンショウ</t>
    </rPh>
    <rPh sb="342" eb="343">
      <t>ウ</t>
    </rPh>
    <rPh sb="346" eb="348">
      <t>マイトシ</t>
    </rPh>
    <rPh sb="348" eb="350">
      <t>テイカ</t>
    </rPh>
    <rPh sb="351" eb="353">
      <t>アッカ</t>
    </rPh>
    <rPh sb="359" eb="363">
      <t>カコガワシ</t>
    </rPh>
    <rPh sb="369" eb="371">
      <t>スイドウ</t>
    </rPh>
    <rPh sb="371" eb="373">
      <t>ジギョウ</t>
    </rPh>
    <rPh sb="373" eb="374">
      <t>タイ</t>
    </rPh>
    <rPh sb="378" eb="379">
      <t>ミズ</t>
    </rPh>
    <rPh sb="379" eb="381">
      <t>ジュヨウ</t>
    </rPh>
    <rPh sb="382" eb="384">
      <t>ゲンショウ</t>
    </rPh>
    <rPh sb="385" eb="387">
      <t>キッキン</t>
    </rPh>
    <rPh sb="388" eb="390">
      <t>カダイ</t>
    </rPh>
    <rPh sb="400" eb="402">
      <t>カジョウ</t>
    </rPh>
    <rPh sb="403" eb="405">
      <t>シセツ</t>
    </rPh>
    <rPh sb="406" eb="407">
      <t>カカ</t>
    </rPh>
    <rPh sb="421" eb="423">
      <t>ユウシュウ</t>
    </rPh>
    <rPh sb="423" eb="424">
      <t>リツ</t>
    </rPh>
    <rPh sb="426" eb="428">
      <t>シセツ</t>
    </rPh>
    <rPh sb="429" eb="431">
      <t>カドウ</t>
    </rPh>
    <rPh sb="432" eb="434">
      <t>シュウエキ</t>
    </rPh>
    <rPh sb="444" eb="445">
      <t>シメ</t>
    </rPh>
    <rPh sb="446" eb="448">
      <t>シヒョウ</t>
    </rPh>
    <rPh sb="451" eb="455">
      <t>カコガワシ</t>
    </rPh>
    <rPh sb="457" eb="459">
      <t>ロウスイ</t>
    </rPh>
    <rPh sb="459" eb="461">
      <t>チョウサ</t>
    </rPh>
    <rPh sb="462" eb="465">
      <t>セッキョクテキ</t>
    </rPh>
    <rPh sb="466" eb="467">
      <t>ト</t>
    </rPh>
    <rPh sb="468" eb="469">
      <t>ク</t>
    </rPh>
    <rPh sb="478" eb="480">
      <t>ゼンコク</t>
    </rPh>
    <rPh sb="480" eb="482">
      <t>ヘイキン</t>
    </rPh>
    <rPh sb="483" eb="485">
      <t>ルイジ</t>
    </rPh>
    <rPh sb="485" eb="487">
      <t>ダンタイ</t>
    </rPh>
    <rPh sb="488" eb="489">
      <t>クラ</t>
    </rPh>
    <rPh sb="490" eb="491">
      <t>タカ</t>
    </rPh>
    <rPh sb="493" eb="494">
      <t>ヨ</t>
    </rPh>
    <rPh sb="496" eb="498">
      <t>スイジュン</t>
    </rPh>
    <rPh sb="499" eb="500">
      <t>タモ</t>
    </rPh>
    <rPh sb="511" eb="513">
      <t>ユウコウ</t>
    </rPh>
    <rPh sb="513" eb="515">
      <t>リヨウ</t>
    </rPh>
    <rPh sb="521" eb="522">
      <t>ヒ</t>
    </rPh>
    <rPh sb="523" eb="524">
      <t>ツヅ</t>
    </rPh>
    <rPh sb="525" eb="527">
      <t>ロウスイ</t>
    </rPh>
    <rPh sb="527" eb="529">
      <t>チョウサ</t>
    </rPh>
    <rPh sb="530" eb="533">
      <t>セッキョクテキ</t>
    </rPh>
    <rPh sb="534" eb="535">
      <t>オコナ</t>
    </rPh>
    <rPh sb="537" eb="539">
      <t>コンゴ</t>
    </rPh>
    <rPh sb="545" eb="547">
      <t>イジ</t>
    </rPh>
    <phoneticPr fontId="7"/>
  </si>
  <si>
    <t>　経営の健全性や効率性を示す指標については、ここ数年良好な数値となっており、急激に経営が悪化することはないと思われる。
　しかし、⑦施設利用率の低下が示すように、徐々に水需要が減少する一方、②管路経年化率が年々上昇し、保有する資産、特に管路の老朽化が進んでいることがわかる。料金収入の減少と、多額の費用を要する施設・管路の更新に取り組むという、事業を経営していく上で非常に厳しい2つの課題が徐々に顕在化してきている。
　現在、平成29・30年度と2年をかけて、「アセットマネジメント」や管路の更新計画を定める「老朽管更新計画」を策定中である。平成31年度以降は、それらをもとに持続的な経営が可能かどうかを検証し、施設・管路の最適化を図りながら、更新計画を着実に推進していく。</t>
    <rPh sb="1" eb="3">
      <t>ケイエイ</t>
    </rPh>
    <rPh sb="4" eb="7">
      <t>ケンゼンセイ</t>
    </rPh>
    <rPh sb="8" eb="11">
      <t>コウリツセイ</t>
    </rPh>
    <rPh sb="12" eb="13">
      <t>シメ</t>
    </rPh>
    <rPh sb="14" eb="16">
      <t>シヒョウ</t>
    </rPh>
    <rPh sb="24" eb="26">
      <t>スウネン</t>
    </rPh>
    <rPh sb="26" eb="28">
      <t>リョウコウ</t>
    </rPh>
    <rPh sb="29" eb="31">
      <t>スウチ</t>
    </rPh>
    <rPh sb="38" eb="40">
      <t>キュウゲキ</t>
    </rPh>
    <rPh sb="41" eb="43">
      <t>ケイエイ</t>
    </rPh>
    <rPh sb="44" eb="46">
      <t>アッカ</t>
    </rPh>
    <rPh sb="54" eb="55">
      <t>オモ</t>
    </rPh>
    <rPh sb="66" eb="68">
      <t>シセツ</t>
    </rPh>
    <rPh sb="68" eb="71">
      <t>リヨウリツ</t>
    </rPh>
    <rPh sb="72" eb="74">
      <t>テイカ</t>
    </rPh>
    <rPh sb="75" eb="76">
      <t>シメ</t>
    </rPh>
    <rPh sb="81" eb="83">
      <t>ジョジョ</t>
    </rPh>
    <rPh sb="84" eb="85">
      <t>ミズ</t>
    </rPh>
    <rPh sb="85" eb="87">
      <t>ジュヨウ</t>
    </rPh>
    <rPh sb="88" eb="90">
      <t>ゲンショウ</t>
    </rPh>
    <rPh sb="92" eb="94">
      <t>イッポウ</t>
    </rPh>
    <rPh sb="96" eb="98">
      <t>カンロ</t>
    </rPh>
    <rPh sb="98" eb="101">
      <t>ケイネンカ</t>
    </rPh>
    <rPh sb="101" eb="102">
      <t>リツ</t>
    </rPh>
    <rPh sb="103" eb="105">
      <t>ネンネン</t>
    </rPh>
    <rPh sb="105" eb="107">
      <t>ジョウショウ</t>
    </rPh>
    <rPh sb="109" eb="111">
      <t>ホユウ</t>
    </rPh>
    <rPh sb="113" eb="115">
      <t>シサン</t>
    </rPh>
    <rPh sb="116" eb="117">
      <t>トク</t>
    </rPh>
    <rPh sb="118" eb="120">
      <t>カンロ</t>
    </rPh>
    <rPh sb="121" eb="124">
      <t>ロウキュウカ</t>
    </rPh>
    <rPh sb="125" eb="126">
      <t>スス</t>
    </rPh>
    <rPh sb="137" eb="139">
      <t>リョウキン</t>
    </rPh>
    <rPh sb="139" eb="141">
      <t>シュウニュウ</t>
    </rPh>
    <rPh sb="142" eb="144">
      <t>ゲンショウ</t>
    </rPh>
    <rPh sb="146" eb="148">
      <t>タガク</t>
    </rPh>
    <rPh sb="149" eb="151">
      <t>ヒヨウ</t>
    </rPh>
    <rPh sb="152" eb="153">
      <t>ヨウ</t>
    </rPh>
    <rPh sb="155" eb="157">
      <t>シセツ</t>
    </rPh>
    <rPh sb="158" eb="160">
      <t>カンロ</t>
    </rPh>
    <rPh sb="161" eb="163">
      <t>コウシン</t>
    </rPh>
    <rPh sb="164" eb="165">
      <t>ト</t>
    </rPh>
    <rPh sb="166" eb="167">
      <t>ク</t>
    </rPh>
    <rPh sb="172" eb="174">
      <t>ジギョウ</t>
    </rPh>
    <rPh sb="175" eb="177">
      <t>ケイエイ</t>
    </rPh>
    <rPh sb="181" eb="182">
      <t>ウエ</t>
    </rPh>
    <rPh sb="183" eb="185">
      <t>ヒジョウ</t>
    </rPh>
    <rPh sb="186" eb="187">
      <t>キビ</t>
    </rPh>
    <rPh sb="192" eb="194">
      <t>カダイ</t>
    </rPh>
    <rPh sb="195" eb="197">
      <t>ジョジョ</t>
    </rPh>
    <rPh sb="198" eb="200">
      <t>ケンザイ</t>
    </rPh>
    <rPh sb="200" eb="201">
      <t>カ</t>
    </rPh>
    <rPh sb="210" eb="212">
      <t>ゲンザイ</t>
    </rPh>
    <rPh sb="213" eb="215">
      <t>ヘイセイ</t>
    </rPh>
    <rPh sb="220" eb="221">
      <t>ネン</t>
    </rPh>
    <rPh sb="221" eb="222">
      <t>ド</t>
    </rPh>
    <rPh sb="224" eb="225">
      <t>ネン</t>
    </rPh>
    <rPh sb="243" eb="245">
      <t>カンロ</t>
    </rPh>
    <rPh sb="246" eb="248">
      <t>コウシン</t>
    </rPh>
    <rPh sb="248" eb="250">
      <t>ケイカク</t>
    </rPh>
    <rPh sb="251" eb="252">
      <t>サダ</t>
    </rPh>
    <rPh sb="255" eb="257">
      <t>ロウキュウ</t>
    </rPh>
    <rPh sb="257" eb="258">
      <t>カン</t>
    </rPh>
    <rPh sb="258" eb="260">
      <t>コウシン</t>
    </rPh>
    <rPh sb="260" eb="262">
      <t>ケイカク</t>
    </rPh>
    <rPh sb="264" eb="266">
      <t>サクテイ</t>
    </rPh>
    <rPh sb="266" eb="267">
      <t>チュウ</t>
    </rPh>
    <rPh sb="312" eb="315">
      <t>サイテキカ</t>
    </rPh>
    <rPh sb="316" eb="317">
      <t>ハカ</t>
    </rPh>
    <rPh sb="322" eb="324">
      <t>コウシン</t>
    </rPh>
    <rPh sb="324" eb="326">
      <t>ケイカク</t>
    </rPh>
    <rPh sb="327" eb="329">
      <t>チャクジツ</t>
    </rPh>
    <rPh sb="330" eb="332">
      <t>スイシン</t>
    </rPh>
    <phoneticPr fontId="7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</si>
</sst>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5">
    <numFmt numFmtId="180" formatCode="#,##0.00;&quot;△ &quot;#,##0.00"/>
    <numFmt numFmtId="176" formatCode="#,##0.00;&quot;△&quot;#,##0.00"/>
    <numFmt numFmtId="179" formatCode="#,##0.00;&quot;△&quot;#,##0.00;&quot;-&quot;"/>
    <numFmt numFmtId="177" formatCode="#,##0;&quot;△&quot;#,##0"/>
    <numFmt numFmtId="178" formatCode="ge"/>
  </numFmts>
  <fonts count="18">
    <font>
      <sz val="11"/>
      <color theme="1"/>
      <name val="ＭＳ Ｐゴシック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auto="1"/>
      <name val="ＭＳ ゴシック"/>
    </font>
    <font>
      <sz val="12"/>
      <color theme="1"/>
      <name val="ＭＳ 明朝"/>
    </font>
    <font>
      <sz val="9"/>
      <color theme="1"/>
      <name val="ＭＳ ゴシック"/>
    </font>
    <font>
      <sz val="9"/>
      <color auto="1"/>
      <name val="ＭＳ 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b/>
      <sz val="11"/>
      <color theme="1"/>
      <name val="ＭＳ ゴシック"/>
    </font>
  </fonts>
  <fills count="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8" fillId="0" borderId="1" xfId="4" applyNumberFormat="1" applyFont="1" applyBorder="1" applyAlignment="1" applyProtection="1">
      <alignment horizontal="left" vertical="center"/>
      <protection hidden="1"/>
    </xf>
    <xf numFmtId="0" fontId="8" fillId="2" borderId="2" xfId="4" applyFont="1" applyFill="1" applyBorder="1" applyAlignment="1">
      <alignment horizontal="center" vertical="center" shrinkToFit="1"/>
    </xf>
    <xf numFmtId="0" fontId="9" fillId="0" borderId="2" xfId="4" applyNumberFormat="1" applyFont="1" applyBorder="1" applyAlignment="1" applyProtection="1">
      <alignment horizontal="center" vertical="center" shrinkToFit="1"/>
      <protection hidden="1"/>
    </xf>
    <xf numFmtId="176" fontId="9" fillId="0" borderId="2" xfId="4" applyNumberFormat="1" applyFont="1" applyBorder="1" applyAlignment="1" applyProtection="1">
      <alignment horizontal="center" vertical="center" shrinkToFit="1"/>
      <protection hidden="1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8" fillId="2" borderId="6" xfId="4" applyFont="1" applyFill="1" applyBorder="1" applyAlignment="1">
      <alignment horizontal="center" vertical="center" shrinkToFit="1"/>
    </xf>
    <xf numFmtId="0" fontId="9" fillId="0" borderId="6" xfId="4" applyNumberFormat="1" applyFont="1" applyBorder="1" applyAlignment="1" applyProtection="1">
      <alignment horizontal="center" vertical="center" shrinkToFit="1"/>
      <protection hidden="1"/>
    </xf>
    <xf numFmtId="176" fontId="9" fillId="0" borderId="6" xfId="4" applyNumberFormat="1" applyFont="1" applyBorder="1" applyAlignment="1" applyProtection="1">
      <alignment horizontal="center" vertical="center" shrinkToFit="1"/>
      <protection hidden="1"/>
    </xf>
    <xf numFmtId="0" fontId="11" fillId="0" borderId="7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9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1" xfId="4" applyFont="1" applyBorder="1">
      <alignment vertical="center"/>
    </xf>
    <xf numFmtId="0" fontId="3" fillId="0" borderId="0" xfId="4" applyFont="1">
      <alignment vertical="center"/>
    </xf>
    <xf numFmtId="0" fontId="8" fillId="2" borderId="8" xfId="4" applyFont="1" applyFill="1" applyBorder="1" applyAlignment="1">
      <alignment horizontal="center" vertical="center" shrinkToFit="1"/>
    </xf>
    <xf numFmtId="0" fontId="9" fillId="0" borderId="8" xfId="4" applyNumberFormat="1" applyFont="1" applyBorder="1" applyAlignment="1" applyProtection="1">
      <alignment horizontal="center" vertical="center" shrinkToFit="1"/>
      <protection hidden="1"/>
    </xf>
    <xf numFmtId="176" fontId="9" fillId="0" borderId="8" xfId="4" applyNumberFormat="1" applyFont="1" applyBorder="1" applyAlignment="1" applyProtection="1">
      <alignment horizontal="center" vertical="center" shrinkToFit="1"/>
      <protection hidden="1"/>
    </xf>
    <xf numFmtId="0" fontId="8" fillId="2" borderId="9" xfId="4" applyFont="1" applyFill="1" applyBorder="1" applyAlignment="1">
      <alignment horizontal="center" vertical="center" shrinkToFit="1"/>
    </xf>
    <xf numFmtId="0" fontId="9" fillId="0" borderId="9" xfId="4" applyNumberFormat="1" applyFont="1" applyBorder="1" applyAlignment="1" applyProtection="1">
      <alignment horizontal="center" vertical="center" shrinkToFit="1"/>
      <protection hidden="1"/>
    </xf>
    <xf numFmtId="176" fontId="9" fillId="0" borderId="9" xfId="4" applyNumberFormat="1" applyFont="1" applyBorder="1" applyAlignment="1" applyProtection="1">
      <alignment horizontal="center" vertical="center" shrinkToFit="1"/>
      <protection hidden="1"/>
    </xf>
    <xf numFmtId="0" fontId="5" fillId="0" borderId="0" xfId="4" applyFont="1" applyBorder="1">
      <alignment vertical="center"/>
    </xf>
    <xf numFmtId="177" fontId="9" fillId="0" borderId="9" xfId="4" applyNumberFormat="1" applyFont="1" applyBorder="1" applyAlignment="1" applyProtection="1">
      <alignment horizontal="center" vertical="center" shrinkToFit="1"/>
      <protection hidden="1"/>
    </xf>
    <xf numFmtId="49" fontId="8" fillId="0" borderId="0" xfId="4" applyNumberFormat="1" applyFont="1" applyBorder="1" applyAlignment="1" applyProtection="1">
      <alignment horizontal="left" vertical="center"/>
      <protection hidden="1"/>
    </xf>
    <xf numFmtId="0" fontId="9" fillId="0" borderId="9" xfId="4" applyNumberFormat="1" applyFont="1" applyBorder="1" applyAlignment="1" applyProtection="1">
      <alignment horizontal="center" vertical="center" shrinkToFit="1"/>
      <protection locked="0"/>
    </xf>
    <xf numFmtId="0" fontId="11" fillId="0" borderId="10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11" fillId="0" borderId="3" xfId="4" applyFont="1" applyBorder="1" applyAlignment="1">
      <alignment vertical="center"/>
    </xf>
    <xf numFmtId="0" fontId="14" fillId="0" borderId="4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6" fillId="0" borderId="3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9" fillId="0" borderId="4" xfId="4" applyFont="1" applyBorder="1" applyAlignment="1" applyProtection="1">
      <alignment horizontal="left" vertical="top" wrapText="1"/>
      <protection locked="0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11" fillId="0" borderId="7" xfId="4" applyFont="1" applyBorder="1" applyAlignment="1">
      <alignment vertical="center"/>
    </xf>
    <xf numFmtId="0" fontId="14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6" fillId="0" borderId="7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14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1" fillId="0" borderId="10" xfId="4" applyFont="1" applyBorder="1" applyAlignment="1">
      <alignment vertical="center"/>
    </xf>
    <xf numFmtId="0" fontId="14" fillId="0" borderId="11" xfId="4" applyFont="1" applyBorder="1" applyAlignment="1">
      <alignment vertical="center"/>
    </xf>
    <xf numFmtId="0" fontId="15" fillId="0" borderId="11" xfId="4" applyFont="1" applyBorder="1" applyAlignment="1">
      <alignment vertical="center"/>
    </xf>
    <xf numFmtId="0" fontId="8" fillId="0" borderId="12" xfId="4" applyFont="1" applyBorder="1" applyAlignment="1">
      <alignment vertical="center"/>
    </xf>
    <xf numFmtId="0" fontId="16" fillId="0" borderId="10" xfId="4" applyFont="1" applyBorder="1" applyAlignment="1">
      <alignment horizontal="left" vertical="center"/>
    </xf>
    <xf numFmtId="0" fontId="16" fillId="0" borderId="11" xfId="4" applyFont="1" applyBorder="1" applyAlignment="1">
      <alignment horizontal="left" vertical="center"/>
    </xf>
    <xf numFmtId="0" fontId="9" fillId="0" borderId="11" xfId="4" applyFont="1" applyBorder="1" applyAlignment="1" applyProtection="1">
      <alignment horizontal="left" vertical="top" wrapText="1"/>
      <protection locked="0"/>
    </xf>
    <xf numFmtId="0" fontId="9" fillId="0" borderId="12" xfId="4" applyFont="1" applyBorder="1" applyAlignment="1" applyProtection="1">
      <alignment horizontal="left" vertical="top" wrapText="1"/>
      <protection locked="0"/>
    </xf>
    <xf numFmtId="49" fontId="0" fillId="0" borderId="0" xfId="4" applyNumberFormat="1" applyFont="1" applyAlignment="1">
      <alignment vertical="center" shrinkToFit="1"/>
    </xf>
    <xf numFmtId="0" fontId="1" fillId="3" borderId="9" xfId="4" applyFill="1" applyBorder="1">
      <alignment vertical="center"/>
    </xf>
    <xf numFmtId="0" fontId="1" fillId="2" borderId="9" xfId="4" applyFill="1" applyBorder="1">
      <alignment vertical="center"/>
    </xf>
    <xf numFmtId="0" fontId="1" fillId="3" borderId="13" xfId="4" applyFill="1" applyBorder="1">
      <alignment vertical="center"/>
    </xf>
    <xf numFmtId="0" fontId="1" fillId="3" borderId="14" xfId="4" applyFill="1" applyBorder="1">
      <alignment vertical="center"/>
    </xf>
    <xf numFmtId="0" fontId="1" fillId="3" borderId="15" xfId="4" applyFill="1" applyBorder="1">
      <alignment vertical="center"/>
    </xf>
    <xf numFmtId="0" fontId="1" fillId="4" borderId="9" xfId="4" applyNumberFormat="1" applyFill="1" applyBorder="1" applyAlignment="1">
      <alignment vertical="center" shrinkToFit="1"/>
    </xf>
    <xf numFmtId="0" fontId="1" fillId="0" borderId="9" xfId="4" applyNumberFormat="1" applyBorder="1" applyAlignment="1">
      <alignment vertical="center" shrinkToFit="1"/>
    </xf>
    <xf numFmtId="178" fontId="1" fillId="0" borderId="9" xfId="4" applyNumberFormat="1" applyBorder="1">
      <alignment vertical="center"/>
    </xf>
    <xf numFmtId="0" fontId="12" fillId="0" borderId="0" xfId="4" applyFont="1">
      <alignment vertical="center"/>
    </xf>
    <xf numFmtId="0" fontId="1" fillId="3" borderId="3" xfId="4" applyFill="1" applyBorder="1" applyAlignment="1">
      <alignment horizontal="center" vertical="center"/>
    </xf>
    <xf numFmtId="0" fontId="1" fillId="3" borderId="5" xfId="4" applyFill="1" applyBorder="1" applyAlignment="1">
      <alignment horizontal="center" vertical="center"/>
    </xf>
    <xf numFmtId="0" fontId="1" fillId="3" borderId="9" xfId="4" applyFill="1" applyBorder="1" applyAlignment="1">
      <alignment vertical="center" shrinkToFit="1"/>
    </xf>
    <xf numFmtId="0" fontId="1" fillId="3" borderId="7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176" fontId="1" fillId="4" borderId="9" xfId="1" applyNumberFormat="1" applyFont="1" applyFill="1" applyBorder="1" applyAlignment="1">
      <alignment vertical="center" shrinkToFit="1"/>
    </xf>
    <xf numFmtId="176" fontId="1" fillId="0" borderId="9" xfId="1" applyNumberFormat="1" applyFont="1" applyBorder="1" applyAlignment="1">
      <alignment vertical="center" shrinkToFit="1"/>
    </xf>
    <xf numFmtId="0" fontId="1" fillId="3" borderId="10" xfId="4" applyFill="1" applyBorder="1" applyAlignment="1">
      <alignment horizontal="center" vertical="center"/>
    </xf>
    <xf numFmtId="0" fontId="1" fillId="3" borderId="12" xfId="4" applyFill="1" applyBorder="1" applyAlignment="1">
      <alignment horizontal="center" vertical="center"/>
    </xf>
    <xf numFmtId="0" fontId="1" fillId="3" borderId="9" xfId="4" applyFill="1" applyBorder="1" applyAlignment="1">
      <alignment horizontal="center" vertical="center" wrapText="1"/>
    </xf>
    <xf numFmtId="0" fontId="1" fillId="3" borderId="9" xfId="4" applyFill="1" applyBorder="1" applyAlignment="1">
      <alignment horizontal="center" vertical="center"/>
    </xf>
    <xf numFmtId="179" fontId="1" fillId="4" borderId="9" xfId="1" applyNumberFormat="1" applyFont="1" applyFill="1" applyBorder="1" applyAlignment="1">
      <alignment vertical="center" shrinkToFit="1"/>
    </xf>
    <xf numFmtId="40" fontId="0" fillId="0" borderId="0" xfId="4" applyNumberFormat="1" applyFont="1">
      <alignment vertical="center"/>
    </xf>
    <xf numFmtId="180" fontId="1" fillId="0" borderId="0" xfId="1" applyNumberFormat="1" applyFont="1" applyBorder="1" applyAlignment="1">
      <alignment vertical="center" shrinkToFit="1"/>
    </xf>
  </cellXfs>
  <cellStyles count="18">
    <cellStyle name="桁区切り 2" xfId="1"/>
    <cellStyle name="桁区切り 3" xfId="2"/>
    <cellStyle name="桁区切り 3 2" xfId="3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  <cellStyle name="通貨 2" xfId="17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8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1.34</c:v>
                </c:pt>
                <c:pt idx="1">
                  <c:v>1.52</c:v>
                </c:pt>
                <c:pt idx="2">
                  <c:v>1.19</c:v>
                </c:pt>
                <c:pt idx="3">
                  <c:v>0.37</c:v>
                </c:pt>
                <c:pt idx="4">
                  <c:v>1.07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</c:v>
                </c:pt>
                <c:pt idx="2">
                  <c:v>0.72</c:v>
                </c:pt>
                <c:pt idx="3">
                  <c:v>0.67</c:v>
                </c:pt>
                <c:pt idx="4">
                  <c:v>0.67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71.459999999999994</c:v>
                </c:pt>
                <c:pt idx="2">
                  <c:v>69.569999999999993</c:v>
                </c:pt>
                <c:pt idx="3">
                  <c:v>68.53</c:v>
                </c:pt>
                <c:pt idx="4">
                  <c:v>67.86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62.71</c:v>
                </c:pt>
                <c:pt idx="1">
                  <c:v>62.15</c:v>
                </c:pt>
                <c:pt idx="2">
                  <c:v>61.61</c:v>
                </c:pt>
                <c:pt idx="3">
                  <c:v>62.34</c:v>
                </c:pt>
                <c:pt idx="4">
                  <c:v>62.46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94.36</c:v>
                </c:pt>
                <c:pt idx="1">
                  <c:v>94.88</c:v>
                </c:pt>
                <c:pt idx="2">
                  <c:v>94.85</c:v>
                </c:pt>
                <c:pt idx="3">
                  <c:v>95.57</c:v>
                </c:pt>
                <c:pt idx="4">
                  <c:v>96.7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90.54</c:v>
                </c:pt>
                <c:pt idx="1">
                  <c:v>90.64</c:v>
                </c:pt>
                <c:pt idx="2">
                  <c:v>90.23</c:v>
                </c:pt>
                <c:pt idx="3">
                  <c:v>90.15</c:v>
                </c:pt>
                <c:pt idx="4">
                  <c:v>90.62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113.42</c:v>
                </c:pt>
                <c:pt idx="1">
                  <c:v>110.88</c:v>
                </c:pt>
                <c:pt idx="2">
                  <c:v>120.1</c:v>
                </c:pt>
                <c:pt idx="3">
                  <c:v>119.68</c:v>
                </c:pt>
                <c:pt idx="4">
                  <c:v>120.74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108.39</c:v>
                </c:pt>
                <c:pt idx="1">
                  <c:v>108.9</c:v>
                </c:pt>
                <c:pt idx="2">
                  <c:v>114.43</c:v>
                </c:pt>
                <c:pt idx="3">
                  <c:v>114.08</c:v>
                </c:pt>
                <c:pt idx="4">
                  <c:v>115.36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49.14</c:v>
                </c:pt>
                <c:pt idx="1">
                  <c:v>50.44</c:v>
                </c:pt>
                <c:pt idx="2">
                  <c:v>49.07</c:v>
                </c:pt>
                <c:pt idx="3">
                  <c:v>50.95</c:v>
                </c:pt>
                <c:pt idx="4">
                  <c:v>46.23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42.43</c:v>
                </c:pt>
                <c:pt idx="1">
                  <c:v>43.24</c:v>
                </c:pt>
                <c:pt idx="2">
                  <c:v>46.36</c:v>
                </c:pt>
                <c:pt idx="3">
                  <c:v>47.37</c:v>
                </c:pt>
                <c:pt idx="4">
                  <c:v>48.01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4.58</c:v>
                </c:pt>
                <c:pt idx="1">
                  <c:v>5.78</c:v>
                </c:pt>
                <c:pt idx="2">
                  <c:v>6.84</c:v>
                </c:pt>
                <c:pt idx="3">
                  <c:v>8.67</c:v>
                </c:pt>
                <c:pt idx="4">
                  <c:v>9.42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11.07</c:v>
                </c:pt>
                <c:pt idx="1">
                  <c:v>12.21</c:v>
                </c:pt>
                <c:pt idx="2">
                  <c:v>13.57</c:v>
                </c:pt>
                <c:pt idx="3">
                  <c:v>14.27</c:v>
                </c:pt>
                <c:pt idx="4">
                  <c:v>16.170000000000002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3.08</c:v>
                </c:pt>
                <c:pt idx="1">
                  <c:v>3.47</c:v>
                </c:pt>
                <c:pt idx="2">
                  <c:v>0.13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424.08</c:v>
                </c:pt>
                <c:pt idx="1">
                  <c:v>555.11</c:v>
                </c:pt>
                <c:pt idx="2">
                  <c:v>307.24</c:v>
                </c:pt>
                <c:pt idx="3">
                  <c:v>270.57</c:v>
                </c:pt>
                <c:pt idx="4">
                  <c:v>265.27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590.46</c:v>
                </c:pt>
                <c:pt idx="1">
                  <c:v>628.34</c:v>
                </c:pt>
                <c:pt idx="2">
                  <c:v>289.8</c:v>
                </c:pt>
                <c:pt idx="3">
                  <c:v>299.44</c:v>
                </c:pt>
                <c:pt idx="4">
                  <c:v>311.99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238.69</c:v>
                </c:pt>
                <c:pt idx="1">
                  <c:v>225.09</c:v>
                </c:pt>
                <c:pt idx="2">
                  <c:v>247.48</c:v>
                </c:pt>
                <c:pt idx="3">
                  <c:v>257.39</c:v>
                </c:pt>
                <c:pt idx="4">
                  <c:v>292.85000000000002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299.16000000000003</c:v>
                </c:pt>
                <c:pt idx="1">
                  <c:v>297.13</c:v>
                </c:pt>
                <c:pt idx="2">
                  <c:v>301.99</c:v>
                </c:pt>
                <c:pt idx="3">
                  <c:v>298.08999999999997</c:v>
                </c:pt>
                <c:pt idx="4">
                  <c:v>291.77999999999997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93.72</c:v>
                </c:pt>
                <c:pt idx="1">
                  <c:v>91.2</c:v>
                </c:pt>
                <c:pt idx="2">
                  <c:v>102.25</c:v>
                </c:pt>
                <c:pt idx="3">
                  <c:v>101.48</c:v>
                </c:pt>
                <c:pt idx="4">
                  <c:v>99.97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99.91</c:v>
                </c:pt>
                <c:pt idx="1">
                  <c:v>99.89</c:v>
                </c:pt>
                <c:pt idx="2">
                  <c:v>107.05</c:v>
                </c:pt>
                <c:pt idx="3">
                  <c:v>106.4</c:v>
                </c:pt>
                <c:pt idx="4">
                  <c:v>107.61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167.22</c:v>
                </c:pt>
                <c:pt idx="1">
                  <c:v>171.65</c:v>
                </c:pt>
                <c:pt idx="2">
                  <c:v>152.30000000000001</c:v>
                </c:pt>
                <c:pt idx="3">
                  <c:v>153.27000000000001</c:v>
                </c:pt>
                <c:pt idx="4">
                  <c:v>155.87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164.25</c:v>
                </c:pt>
                <c:pt idx="1">
                  <c:v>165.34</c:v>
                </c:pt>
                <c:pt idx="2">
                  <c:v>155.09</c:v>
                </c:pt>
                <c:pt idx="3">
                  <c:v>156.29</c:v>
                </c:pt>
                <c:pt idx="4">
                  <c:v>155.69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【114.35】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【0.79】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【262.87】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【270.87】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【163.27】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【105.59】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【47.91】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【15.00】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【0.76】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BZ85"/>
  <sheetViews>
    <sheetView showGridLines="0" tabSelected="1" topLeftCell="AC49" zoomScale="70" zoomScaleNormal="70" workbookViewId="0">
      <selection activeCell="BT88" sqref="BT88"/>
    </sheetView>
  </sheetViews>
  <sheetFormatPr defaultColWidth="2.625" defaultRowHeight="13.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>
      <c r="A2" s="3"/>
      <c r="B2" s="4" t="s">
        <v>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78" ht="9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78" ht="9.7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9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3"/>
      <c r="B6" s="5" t="str">
        <f>データ!H6</f>
        <v>兵庫県　加古川市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32"/>
      <c r="AE6" s="32"/>
      <c r="AF6" s="32"/>
      <c r="AG6" s="32"/>
      <c r="AH6" s="19"/>
      <c r="AI6" s="19"/>
      <c r="AJ6" s="19"/>
      <c r="AK6" s="19"/>
      <c r="AL6" s="19"/>
      <c r="AM6" s="19"/>
      <c r="AN6" s="19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3"/>
      <c r="B7" s="6" t="s">
        <v>9</v>
      </c>
      <c r="C7" s="14"/>
      <c r="D7" s="14"/>
      <c r="E7" s="14"/>
      <c r="F7" s="14"/>
      <c r="G7" s="14"/>
      <c r="H7" s="14"/>
      <c r="I7" s="6" t="s">
        <v>14</v>
      </c>
      <c r="J7" s="14"/>
      <c r="K7" s="14"/>
      <c r="L7" s="14"/>
      <c r="M7" s="14"/>
      <c r="N7" s="14"/>
      <c r="O7" s="24"/>
      <c r="P7" s="27" t="s">
        <v>8</v>
      </c>
      <c r="Q7" s="27"/>
      <c r="R7" s="27"/>
      <c r="S7" s="27"/>
      <c r="T7" s="27"/>
      <c r="U7" s="27"/>
      <c r="V7" s="27"/>
      <c r="W7" s="27" t="s">
        <v>12</v>
      </c>
      <c r="X7" s="27"/>
      <c r="Y7" s="27"/>
      <c r="Z7" s="27"/>
      <c r="AA7" s="27"/>
      <c r="AB7" s="27"/>
      <c r="AC7" s="27"/>
      <c r="AD7" s="27" t="s">
        <v>5</v>
      </c>
      <c r="AE7" s="27"/>
      <c r="AF7" s="27"/>
      <c r="AG7" s="27"/>
      <c r="AH7" s="27"/>
      <c r="AI7" s="27"/>
      <c r="AJ7" s="27"/>
      <c r="AK7" s="19"/>
      <c r="AL7" s="27" t="s">
        <v>15</v>
      </c>
      <c r="AM7" s="27"/>
      <c r="AN7" s="27"/>
      <c r="AO7" s="27"/>
      <c r="AP7" s="27"/>
      <c r="AQ7" s="27"/>
      <c r="AR7" s="27"/>
      <c r="AS7" s="27"/>
      <c r="AT7" s="6" t="s">
        <v>3</v>
      </c>
      <c r="AU7" s="14"/>
      <c r="AV7" s="14"/>
      <c r="AW7" s="14"/>
      <c r="AX7" s="14"/>
      <c r="AY7" s="14"/>
      <c r="AZ7" s="14"/>
      <c r="BA7" s="14"/>
      <c r="BB7" s="27" t="s">
        <v>0</v>
      </c>
      <c r="BC7" s="27"/>
      <c r="BD7" s="27"/>
      <c r="BE7" s="27"/>
      <c r="BF7" s="27"/>
      <c r="BG7" s="27"/>
      <c r="BH7" s="27"/>
      <c r="BI7" s="27"/>
      <c r="BJ7" s="4"/>
      <c r="BK7" s="4"/>
      <c r="BL7" s="38" t="s">
        <v>17</v>
      </c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62"/>
    </row>
    <row r="8" spans="1:78" ht="18.75" customHeight="1">
      <c r="A8" s="3"/>
      <c r="B8" s="7" t="str">
        <f>データ!$I$6</f>
        <v>法適用</v>
      </c>
      <c r="C8" s="15"/>
      <c r="D8" s="15"/>
      <c r="E8" s="15"/>
      <c r="F8" s="15"/>
      <c r="G8" s="15"/>
      <c r="H8" s="15"/>
      <c r="I8" s="7" t="str">
        <f>データ!$J$6</f>
        <v>水道事業</v>
      </c>
      <c r="J8" s="15"/>
      <c r="K8" s="15"/>
      <c r="L8" s="15"/>
      <c r="M8" s="15"/>
      <c r="N8" s="15"/>
      <c r="O8" s="25"/>
      <c r="P8" s="28" t="str">
        <f>データ!$K$6</f>
        <v>末端給水事業</v>
      </c>
      <c r="Q8" s="28"/>
      <c r="R8" s="28"/>
      <c r="S8" s="28"/>
      <c r="T8" s="28"/>
      <c r="U8" s="28"/>
      <c r="V8" s="28"/>
      <c r="W8" s="28" t="str">
        <f>データ!$L$6</f>
        <v>A2</v>
      </c>
      <c r="X8" s="28"/>
      <c r="Y8" s="28"/>
      <c r="Z8" s="28"/>
      <c r="AA8" s="28"/>
      <c r="AB8" s="28"/>
      <c r="AC8" s="28"/>
      <c r="AD8" s="33" t="s">
        <v>115</v>
      </c>
      <c r="AE8" s="33"/>
      <c r="AF8" s="33"/>
      <c r="AG8" s="33"/>
      <c r="AH8" s="33"/>
      <c r="AI8" s="33"/>
      <c r="AJ8" s="33"/>
      <c r="AK8" s="19"/>
      <c r="AL8" s="31">
        <f>データ!$R$6</f>
        <v>268541</v>
      </c>
      <c r="AM8" s="31"/>
      <c r="AN8" s="31"/>
      <c r="AO8" s="31"/>
      <c r="AP8" s="31"/>
      <c r="AQ8" s="31"/>
      <c r="AR8" s="31"/>
      <c r="AS8" s="31"/>
      <c r="AT8" s="8">
        <f>データ!$S$6</f>
        <v>138.47999999999999</v>
      </c>
      <c r="AU8" s="16"/>
      <c r="AV8" s="16"/>
      <c r="AW8" s="16"/>
      <c r="AX8" s="16"/>
      <c r="AY8" s="16"/>
      <c r="AZ8" s="16"/>
      <c r="BA8" s="16"/>
      <c r="BB8" s="29">
        <f>データ!$T$6</f>
        <v>1939.2</v>
      </c>
      <c r="BC8" s="29"/>
      <c r="BD8" s="29"/>
      <c r="BE8" s="29"/>
      <c r="BF8" s="29"/>
      <c r="BG8" s="29"/>
      <c r="BH8" s="29"/>
      <c r="BI8" s="29"/>
      <c r="BJ8" s="4"/>
      <c r="BK8" s="4"/>
      <c r="BL8" s="39" t="s">
        <v>18</v>
      </c>
      <c r="BM8" s="49"/>
      <c r="BN8" s="56" t="s">
        <v>21</v>
      </c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63"/>
    </row>
    <row r="9" spans="1:78" ht="18.75" customHeight="1">
      <c r="A9" s="3"/>
      <c r="B9" s="6" t="s">
        <v>23</v>
      </c>
      <c r="C9" s="14"/>
      <c r="D9" s="14"/>
      <c r="E9" s="14"/>
      <c r="F9" s="14"/>
      <c r="G9" s="14"/>
      <c r="H9" s="14"/>
      <c r="I9" s="6" t="s">
        <v>25</v>
      </c>
      <c r="J9" s="14"/>
      <c r="K9" s="14"/>
      <c r="L9" s="14"/>
      <c r="M9" s="14"/>
      <c r="N9" s="14"/>
      <c r="O9" s="24"/>
      <c r="P9" s="27" t="s">
        <v>29</v>
      </c>
      <c r="Q9" s="27"/>
      <c r="R9" s="27"/>
      <c r="S9" s="27"/>
      <c r="T9" s="27"/>
      <c r="U9" s="27"/>
      <c r="V9" s="27"/>
      <c r="W9" s="27" t="s">
        <v>30</v>
      </c>
      <c r="X9" s="27"/>
      <c r="Y9" s="27"/>
      <c r="Z9" s="27"/>
      <c r="AA9" s="27"/>
      <c r="AB9" s="27"/>
      <c r="AC9" s="27"/>
      <c r="AD9" s="3"/>
      <c r="AE9" s="3"/>
      <c r="AF9" s="3"/>
      <c r="AG9" s="3"/>
      <c r="AH9" s="19"/>
      <c r="AI9" s="19"/>
      <c r="AJ9" s="19"/>
      <c r="AK9" s="19"/>
      <c r="AL9" s="27" t="s">
        <v>13</v>
      </c>
      <c r="AM9" s="27"/>
      <c r="AN9" s="27"/>
      <c r="AO9" s="27"/>
      <c r="AP9" s="27"/>
      <c r="AQ9" s="27"/>
      <c r="AR9" s="27"/>
      <c r="AS9" s="27"/>
      <c r="AT9" s="6" t="s">
        <v>27</v>
      </c>
      <c r="AU9" s="14"/>
      <c r="AV9" s="14"/>
      <c r="AW9" s="14"/>
      <c r="AX9" s="14"/>
      <c r="AY9" s="14"/>
      <c r="AZ9" s="14"/>
      <c r="BA9" s="14"/>
      <c r="BB9" s="27" t="s">
        <v>11</v>
      </c>
      <c r="BC9" s="27"/>
      <c r="BD9" s="27"/>
      <c r="BE9" s="27"/>
      <c r="BF9" s="27"/>
      <c r="BG9" s="27"/>
      <c r="BH9" s="27"/>
      <c r="BI9" s="27"/>
      <c r="BJ9" s="4"/>
      <c r="BK9" s="4"/>
      <c r="BL9" s="40" t="s">
        <v>33</v>
      </c>
      <c r="BM9" s="50"/>
      <c r="BN9" s="57" t="s">
        <v>2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4"/>
    </row>
    <row r="10" spans="1:78" ht="18.75" customHeight="1">
      <c r="A10" s="3"/>
      <c r="B10" s="8" t="str">
        <f>データ!$N$6</f>
        <v>-</v>
      </c>
      <c r="C10" s="16"/>
      <c r="D10" s="16"/>
      <c r="E10" s="16"/>
      <c r="F10" s="16"/>
      <c r="G10" s="16"/>
      <c r="H10" s="16"/>
      <c r="I10" s="8">
        <f>データ!$O$6</f>
        <v>61.14</v>
      </c>
      <c r="J10" s="16"/>
      <c r="K10" s="16"/>
      <c r="L10" s="16"/>
      <c r="M10" s="16"/>
      <c r="N10" s="16"/>
      <c r="O10" s="26"/>
      <c r="P10" s="29">
        <f>データ!$P$6</f>
        <v>96.73</v>
      </c>
      <c r="Q10" s="29"/>
      <c r="R10" s="29"/>
      <c r="S10" s="29"/>
      <c r="T10" s="29"/>
      <c r="U10" s="29"/>
      <c r="V10" s="29"/>
      <c r="W10" s="31">
        <f>データ!$Q$6</f>
        <v>2440</v>
      </c>
      <c r="X10" s="31"/>
      <c r="Y10" s="31"/>
      <c r="Z10" s="31"/>
      <c r="AA10" s="31"/>
      <c r="AB10" s="31"/>
      <c r="AC10" s="31"/>
      <c r="AD10" s="3"/>
      <c r="AE10" s="3"/>
      <c r="AF10" s="3"/>
      <c r="AG10" s="3"/>
      <c r="AH10" s="19"/>
      <c r="AI10" s="19"/>
      <c r="AJ10" s="19"/>
      <c r="AK10" s="19"/>
      <c r="AL10" s="31">
        <f>データ!$U$6</f>
        <v>258960</v>
      </c>
      <c r="AM10" s="31"/>
      <c r="AN10" s="31"/>
      <c r="AO10" s="31"/>
      <c r="AP10" s="31"/>
      <c r="AQ10" s="31"/>
      <c r="AR10" s="31"/>
      <c r="AS10" s="31"/>
      <c r="AT10" s="8">
        <f>データ!$V$6</f>
        <v>116.83</v>
      </c>
      <c r="AU10" s="16"/>
      <c r="AV10" s="16"/>
      <c r="AW10" s="16"/>
      <c r="AX10" s="16"/>
      <c r="AY10" s="16"/>
      <c r="AZ10" s="16"/>
      <c r="BA10" s="16"/>
      <c r="BB10" s="29">
        <f>データ!$W$6</f>
        <v>2216.5500000000002</v>
      </c>
      <c r="BC10" s="29"/>
      <c r="BD10" s="29"/>
      <c r="BE10" s="29"/>
      <c r="BF10" s="29"/>
      <c r="BG10" s="29"/>
      <c r="BH10" s="29"/>
      <c r="BI10" s="29"/>
      <c r="BJ10" s="3"/>
      <c r="BK10" s="3"/>
      <c r="BL10" s="41" t="s">
        <v>16</v>
      </c>
      <c r="BM10" s="51"/>
      <c r="BN10" s="58" t="s">
        <v>38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5"/>
    </row>
    <row r="11" spans="1:78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42" t="s">
        <v>4</v>
      </c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</row>
    <row r="12" spans="1:78" ht="9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</row>
    <row r="13" spans="1:78" ht="9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</row>
    <row r="14" spans="1:78" ht="13.5" customHeight="1">
      <c r="A14" s="3"/>
      <c r="B14" s="9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34"/>
      <c r="BK14" s="3"/>
      <c r="BL14" s="44" t="s">
        <v>40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66"/>
    </row>
    <row r="15" spans="1:78" ht="13.5" customHeight="1">
      <c r="A15" s="3"/>
      <c r="B15" s="1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35"/>
      <c r="BK15" s="3"/>
      <c r="BL15" s="45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67"/>
    </row>
    <row r="16" spans="1:78" ht="13.5" customHeight="1">
      <c r="A16" s="3"/>
      <c r="B16" s="1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36"/>
      <c r="BK16" s="3"/>
      <c r="BL16" s="46" t="s">
        <v>117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68"/>
    </row>
    <row r="17" spans="1:78" ht="13.5" customHeight="1">
      <c r="A17" s="3"/>
      <c r="B17" s="1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36"/>
      <c r="BK17" s="3"/>
      <c r="BL17" s="46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68"/>
    </row>
    <row r="18" spans="1:78" ht="13.5" customHeight="1">
      <c r="A18" s="3"/>
      <c r="B18" s="1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36"/>
      <c r="BK18" s="3"/>
      <c r="BL18" s="46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68"/>
    </row>
    <row r="19" spans="1:78" ht="13.5" customHeight="1">
      <c r="A19" s="3"/>
      <c r="B19" s="11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36"/>
      <c r="BK19" s="3"/>
      <c r="BL19" s="46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68"/>
    </row>
    <row r="20" spans="1:78" ht="13.5" customHeight="1">
      <c r="A20" s="3"/>
      <c r="B20" s="1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36"/>
      <c r="BK20" s="3"/>
      <c r="BL20" s="46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68"/>
    </row>
    <row r="21" spans="1:78" ht="13.5" customHeight="1">
      <c r="A21" s="3"/>
      <c r="B21" s="1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36"/>
      <c r="BK21" s="3"/>
      <c r="BL21" s="46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68"/>
    </row>
    <row r="22" spans="1:78" ht="13.5" customHeight="1">
      <c r="A22" s="3"/>
      <c r="B22" s="1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36"/>
      <c r="BK22" s="3"/>
      <c r="BL22" s="46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68"/>
    </row>
    <row r="23" spans="1:78" ht="13.5" customHeight="1">
      <c r="A23" s="3"/>
      <c r="B23" s="1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36"/>
      <c r="BK23" s="3"/>
      <c r="BL23" s="46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68"/>
    </row>
    <row r="24" spans="1:78" ht="13.5" customHeight="1">
      <c r="A24" s="3"/>
      <c r="B24" s="1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36"/>
      <c r="BK24" s="3"/>
      <c r="BL24" s="46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68"/>
    </row>
    <row r="25" spans="1:78" ht="13.5" customHeight="1">
      <c r="A25" s="3"/>
      <c r="B25" s="1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36"/>
      <c r="BK25" s="3"/>
      <c r="BL25" s="46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68"/>
    </row>
    <row r="26" spans="1:78" ht="13.5" customHeight="1">
      <c r="A26" s="3"/>
      <c r="B26" s="1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36"/>
      <c r="BK26" s="3"/>
      <c r="BL26" s="46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68"/>
    </row>
    <row r="27" spans="1:78" ht="13.5" customHeight="1">
      <c r="A27" s="3"/>
      <c r="B27" s="1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36"/>
      <c r="BK27" s="3"/>
      <c r="BL27" s="46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68"/>
    </row>
    <row r="28" spans="1:78" ht="13.5" customHeight="1">
      <c r="A28" s="3"/>
      <c r="B28" s="1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36"/>
      <c r="BK28" s="3"/>
      <c r="BL28" s="46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68"/>
    </row>
    <row r="29" spans="1:78" ht="13.5" customHeight="1">
      <c r="A29" s="3"/>
      <c r="B29" s="1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36"/>
      <c r="BK29" s="3"/>
      <c r="BL29" s="46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68"/>
    </row>
    <row r="30" spans="1:78" ht="13.5" customHeight="1">
      <c r="A30" s="3"/>
      <c r="B30" s="1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36"/>
      <c r="BK30" s="3"/>
      <c r="BL30" s="46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68"/>
    </row>
    <row r="31" spans="1:78" ht="13.5" customHeight="1">
      <c r="A31" s="3"/>
      <c r="B31" s="1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36"/>
      <c r="BK31" s="3"/>
      <c r="BL31" s="46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68"/>
    </row>
    <row r="32" spans="1:78" ht="13.5" customHeight="1">
      <c r="A32" s="3"/>
      <c r="B32" s="1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36"/>
      <c r="BK32" s="3"/>
      <c r="BL32" s="46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68"/>
    </row>
    <row r="33" spans="1:78" ht="13.5" customHeight="1">
      <c r="A33" s="3"/>
      <c r="B33" s="1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36"/>
      <c r="BK33" s="3"/>
      <c r="BL33" s="46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68"/>
    </row>
    <row r="34" spans="1:78" ht="13.5" customHeight="1">
      <c r="A34" s="3"/>
      <c r="B34" s="11"/>
      <c r="C34" s="20" t="s">
        <v>39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30"/>
      <c r="R34" s="20" t="s">
        <v>43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30"/>
      <c r="AG34" s="20" t="s">
        <v>44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30"/>
      <c r="AV34" s="20" t="s">
        <v>45</v>
      </c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36"/>
      <c r="BK34" s="3"/>
      <c r="BL34" s="46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68"/>
    </row>
    <row r="35" spans="1:78" ht="13.5" customHeight="1">
      <c r="A35" s="3"/>
      <c r="B35" s="1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3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3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3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36"/>
      <c r="BK35" s="3"/>
      <c r="BL35" s="46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68"/>
    </row>
    <row r="36" spans="1:78" ht="13.5" customHeight="1">
      <c r="A36" s="3"/>
      <c r="B36" s="1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36"/>
      <c r="BK36" s="3"/>
      <c r="BL36" s="46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68"/>
    </row>
    <row r="37" spans="1:78" ht="13.5" customHeight="1">
      <c r="A37" s="3"/>
      <c r="B37" s="1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36"/>
      <c r="BK37" s="3"/>
      <c r="BL37" s="46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68"/>
    </row>
    <row r="38" spans="1:78" ht="13.5" customHeight="1">
      <c r="A38" s="3"/>
      <c r="B38" s="1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36"/>
      <c r="BK38" s="3"/>
      <c r="BL38" s="46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68"/>
    </row>
    <row r="39" spans="1:78" ht="13.5" customHeight="1">
      <c r="A39" s="3"/>
      <c r="B39" s="1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36"/>
      <c r="BK39" s="3"/>
      <c r="BL39" s="46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68"/>
    </row>
    <row r="40" spans="1:78" ht="13.5" customHeight="1">
      <c r="A40" s="3"/>
      <c r="B40" s="1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36"/>
      <c r="BK40" s="3"/>
      <c r="BL40" s="46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68"/>
    </row>
    <row r="41" spans="1:78" ht="13.5" customHeight="1">
      <c r="A41" s="3"/>
      <c r="B41" s="1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36"/>
      <c r="BK41" s="3"/>
      <c r="BL41" s="46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68"/>
    </row>
    <row r="42" spans="1:78" ht="13.5" customHeight="1">
      <c r="A42" s="3"/>
      <c r="B42" s="1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36"/>
      <c r="BK42" s="3"/>
      <c r="BL42" s="46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68"/>
    </row>
    <row r="43" spans="1:78" ht="13.5" customHeight="1">
      <c r="A43" s="3"/>
      <c r="B43" s="1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36"/>
      <c r="BK43" s="3"/>
      <c r="BL43" s="46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68"/>
    </row>
    <row r="44" spans="1:78" ht="13.5" customHeight="1">
      <c r="A44" s="3"/>
      <c r="B44" s="1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36"/>
      <c r="BK44" s="3"/>
      <c r="BL44" s="46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68"/>
    </row>
    <row r="45" spans="1:78" ht="13.5" customHeight="1">
      <c r="A45" s="3"/>
      <c r="B45" s="1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36"/>
      <c r="BK45" s="3"/>
      <c r="BL45" s="44" t="s">
        <v>37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66"/>
    </row>
    <row r="46" spans="1:78" ht="13.5" customHeight="1">
      <c r="A46" s="3"/>
      <c r="B46" s="1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36"/>
      <c r="BK46" s="3"/>
      <c r="BL46" s="45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67"/>
    </row>
    <row r="47" spans="1:78" ht="13.5" customHeight="1">
      <c r="A47" s="3"/>
      <c r="B47" s="1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36"/>
      <c r="BK47" s="3"/>
      <c r="BL47" s="46" t="s">
        <v>116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68"/>
    </row>
    <row r="48" spans="1:78" ht="13.5" customHeight="1">
      <c r="A48" s="3"/>
      <c r="B48" s="1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36"/>
      <c r="BK48" s="3"/>
      <c r="BL48" s="46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68"/>
    </row>
    <row r="49" spans="1:78" ht="13.5" customHeight="1">
      <c r="A49" s="3"/>
      <c r="B49" s="1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36"/>
      <c r="BK49" s="3"/>
      <c r="BL49" s="46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68"/>
    </row>
    <row r="50" spans="1:78" ht="13.5" customHeight="1">
      <c r="A50" s="3"/>
      <c r="B50" s="1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36"/>
      <c r="BK50" s="3"/>
      <c r="BL50" s="46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68"/>
    </row>
    <row r="51" spans="1:78" ht="13.5" customHeight="1">
      <c r="A51" s="3"/>
      <c r="B51" s="1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36"/>
      <c r="BK51" s="3"/>
      <c r="BL51" s="46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68"/>
    </row>
    <row r="52" spans="1:78" ht="13.5" customHeight="1">
      <c r="A52" s="3"/>
      <c r="B52" s="1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36"/>
      <c r="BK52" s="3"/>
      <c r="BL52" s="46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68"/>
    </row>
    <row r="53" spans="1:78" ht="13.5" customHeight="1">
      <c r="A53" s="3"/>
      <c r="B53" s="1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36"/>
      <c r="BK53" s="3"/>
      <c r="BL53" s="46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68"/>
    </row>
    <row r="54" spans="1:78" ht="13.5" customHeight="1">
      <c r="A54" s="3"/>
      <c r="B54" s="1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36"/>
      <c r="BK54" s="3"/>
      <c r="BL54" s="46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68"/>
    </row>
    <row r="55" spans="1:78" ht="13.5" customHeight="1">
      <c r="A55" s="3"/>
      <c r="B55" s="1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36"/>
      <c r="BK55" s="3"/>
      <c r="BL55" s="46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68"/>
    </row>
    <row r="56" spans="1:78" ht="13.5" customHeight="1">
      <c r="A56" s="3"/>
      <c r="B56" s="11"/>
      <c r="C56" s="20" t="s">
        <v>49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30"/>
      <c r="R56" s="20" t="s">
        <v>19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30"/>
      <c r="AG56" s="20" t="s">
        <v>50</v>
      </c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30"/>
      <c r="AV56" s="20" t="s">
        <v>51</v>
      </c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36"/>
      <c r="BK56" s="3"/>
      <c r="BL56" s="46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68"/>
    </row>
    <row r="57" spans="1:78" ht="13.5" customHeight="1">
      <c r="A57" s="3"/>
      <c r="B57" s="1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3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3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3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36"/>
      <c r="BK57" s="3"/>
      <c r="BL57" s="46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68"/>
    </row>
    <row r="58" spans="1:78" ht="13.5" customHeight="1">
      <c r="A58" s="3"/>
      <c r="B58" s="1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3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3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3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36"/>
      <c r="BK58" s="3"/>
      <c r="BL58" s="46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68"/>
    </row>
    <row r="59" spans="1:78" ht="13.5" customHeight="1">
      <c r="A59" s="3"/>
      <c r="B59" s="1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37"/>
      <c r="BK59" s="3"/>
      <c r="BL59" s="46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68"/>
    </row>
    <row r="60" spans="1:78" ht="13.5" customHeight="1">
      <c r="A60" s="3"/>
      <c r="B60" s="10" t="s">
        <v>47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35"/>
      <c r="BK60" s="3"/>
      <c r="BL60" s="46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68"/>
    </row>
    <row r="61" spans="1:78" ht="13.5" customHeight="1">
      <c r="A61" s="3"/>
      <c r="B61" s="10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35"/>
      <c r="BK61" s="3"/>
      <c r="BL61" s="46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68"/>
    </row>
    <row r="62" spans="1:78" ht="13.5" customHeight="1">
      <c r="A62" s="3"/>
      <c r="B62" s="1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36"/>
      <c r="BK62" s="3"/>
      <c r="BL62" s="46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68"/>
    </row>
    <row r="63" spans="1:78" ht="13.5" customHeight="1">
      <c r="A63" s="3"/>
      <c r="B63" s="1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36"/>
      <c r="BK63" s="3"/>
      <c r="BL63" s="46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68"/>
    </row>
    <row r="64" spans="1:78" ht="13.5" customHeight="1">
      <c r="A64" s="3"/>
      <c r="B64" s="1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36"/>
      <c r="BK64" s="3"/>
      <c r="BL64" s="44" t="s">
        <v>48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66"/>
    </row>
    <row r="65" spans="1:78" ht="13.5" customHeight="1">
      <c r="A65" s="3"/>
      <c r="B65" s="1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36"/>
      <c r="BK65" s="3"/>
      <c r="BL65" s="45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67"/>
    </row>
    <row r="66" spans="1:78" ht="13.5" customHeight="1">
      <c r="A66" s="3"/>
      <c r="B66" s="1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36"/>
      <c r="BK66" s="3"/>
      <c r="BL66" s="46" t="s">
        <v>118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68"/>
    </row>
    <row r="67" spans="1:78" ht="13.5" customHeight="1">
      <c r="A67" s="3"/>
      <c r="B67" s="1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36"/>
      <c r="BK67" s="3"/>
      <c r="BL67" s="46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68"/>
    </row>
    <row r="68" spans="1:78" ht="13.5" customHeight="1">
      <c r="A68" s="3"/>
      <c r="B68" s="1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36"/>
      <c r="BK68" s="3"/>
      <c r="BL68" s="46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68"/>
    </row>
    <row r="69" spans="1:78" ht="13.5" customHeight="1">
      <c r="A69" s="3"/>
      <c r="B69" s="1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36"/>
      <c r="BK69" s="3"/>
      <c r="BL69" s="46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68"/>
    </row>
    <row r="70" spans="1:78" ht="13.5" customHeight="1">
      <c r="A70" s="3"/>
      <c r="B70" s="1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36"/>
      <c r="BK70" s="3"/>
      <c r="BL70" s="46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68"/>
    </row>
    <row r="71" spans="1:78" ht="13.5" customHeight="1">
      <c r="A71" s="3"/>
      <c r="B71" s="1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36"/>
      <c r="BK71" s="3"/>
      <c r="BL71" s="46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68"/>
    </row>
    <row r="72" spans="1:78" ht="13.5" customHeight="1">
      <c r="A72" s="3"/>
      <c r="B72" s="1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36"/>
      <c r="BK72" s="3"/>
      <c r="BL72" s="46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68"/>
    </row>
    <row r="73" spans="1:78" ht="13.5" customHeight="1">
      <c r="A73" s="3"/>
      <c r="B73" s="1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36"/>
      <c r="BK73" s="3"/>
      <c r="BL73" s="46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68"/>
    </row>
    <row r="74" spans="1:78" ht="13.5" customHeight="1">
      <c r="A74" s="3"/>
      <c r="B74" s="1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36"/>
      <c r="BK74" s="3"/>
      <c r="BL74" s="46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68"/>
    </row>
    <row r="75" spans="1:78" ht="13.5" customHeight="1">
      <c r="A75" s="3"/>
      <c r="B75" s="1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36"/>
      <c r="BK75" s="3"/>
      <c r="BL75" s="46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68"/>
    </row>
    <row r="76" spans="1:78" ht="13.5" customHeight="1">
      <c r="A76" s="3"/>
      <c r="B76" s="1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36"/>
      <c r="BK76" s="3"/>
      <c r="BL76" s="46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68"/>
    </row>
    <row r="77" spans="1:78" ht="13.5" customHeight="1">
      <c r="A77" s="3"/>
      <c r="B77" s="1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36"/>
      <c r="BK77" s="3"/>
      <c r="BL77" s="46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68"/>
    </row>
    <row r="78" spans="1:78" ht="13.5" customHeight="1">
      <c r="A78" s="3"/>
      <c r="B78" s="1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36"/>
      <c r="BK78" s="3"/>
      <c r="BL78" s="46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68"/>
    </row>
    <row r="79" spans="1:78" ht="13.5" customHeight="1">
      <c r="A79" s="3"/>
      <c r="B79" s="11"/>
      <c r="C79" s="20" t="s">
        <v>20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30"/>
      <c r="V79" s="30"/>
      <c r="W79" s="20" t="s">
        <v>53</v>
      </c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30"/>
      <c r="AP79" s="30"/>
      <c r="AQ79" s="20" t="s">
        <v>22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19"/>
      <c r="BJ79" s="36"/>
      <c r="BK79" s="3"/>
      <c r="BL79" s="46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68"/>
    </row>
    <row r="80" spans="1:78" ht="13.5" customHeight="1">
      <c r="A80" s="3"/>
      <c r="B80" s="11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30"/>
      <c r="V80" s="3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30"/>
      <c r="AP80" s="3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19"/>
      <c r="BJ80" s="36"/>
      <c r="BK80" s="3"/>
      <c r="BL80" s="46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68"/>
    </row>
    <row r="81" spans="1:78" ht="13.5" customHeight="1">
      <c r="A81" s="3"/>
      <c r="B81" s="11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19"/>
      <c r="V81" s="19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19"/>
      <c r="AP81" s="19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19"/>
      <c r="BJ81" s="36"/>
      <c r="BK81" s="3"/>
      <c r="BL81" s="46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68"/>
    </row>
    <row r="82" spans="1:78" ht="13.5" customHeight="1">
      <c r="A82" s="3"/>
      <c r="B82" s="1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37"/>
      <c r="BK82" s="3"/>
      <c r="BL82" s="47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69"/>
    </row>
    <row r="83" spans="1:78">
      <c r="C83" s="23" t="s">
        <v>54</v>
      </c>
    </row>
    <row r="84" spans="1:78">
      <c r="B84" s="13" t="s">
        <v>10</v>
      </c>
      <c r="C84" s="13"/>
      <c r="D84" s="13"/>
      <c r="E84" s="13" t="s">
        <v>55</v>
      </c>
      <c r="F84" s="13" t="s">
        <v>36</v>
      </c>
      <c r="G84" s="13" t="s">
        <v>57</v>
      </c>
      <c r="H84" s="13" t="s">
        <v>58</v>
      </c>
      <c r="I84" s="13" t="s">
        <v>60</v>
      </c>
      <c r="J84" s="13" t="s">
        <v>31</v>
      </c>
      <c r="K84" s="13" t="s">
        <v>61</v>
      </c>
      <c r="L84" s="13" t="s">
        <v>62</v>
      </c>
      <c r="M84" s="13" t="s">
        <v>52</v>
      </c>
      <c r="N84" s="13" t="s">
        <v>56</v>
      </c>
      <c r="O84" s="13" t="s">
        <v>35</v>
      </c>
    </row>
    <row r="85" spans="1:78">
      <c r="B85" s="13"/>
      <c r="C85" s="13"/>
      <c r="D85" s="13"/>
      <c r="E85" s="13" t="str">
        <f>データ!AH6</f>
        <v>【114.35】</v>
      </c>
      <c r="F85" s="13" t="str">
        <f>データ!AS6</f>
        <v>【0.79】</v>
      </c>
      <c r="G85" s="13" t="str">
        <f>データ!BD6</f>
        <v>【262.87】</v>
      </c>
      <c r="H85" s="13" t="str">
        <f>データ!BO6</f>
        <v>【270.87】</v>
      </c>
      <c r="I85" s="13" t="str">
        <f>データ!BZ6</f>
        <v>【105.59】</v>
      </c>
      <c r="J85" s="13" t="str">
        <f>データ!CK6</f>
        <v>【163.27】</v>
      </c>
      <c r="K85" s="13" t="str">
        <f>データ!CV6</f>
        <v>【59.94】</v>
      </c>
      <c r="L85" s="13" t="str">
        <f>データ!DG6</f>
        <v>【90.22】</v>
      </c>
      <c r="M85" s="13" t="str">
        <f>データ!DR6</f>
        <v>【47.91】</v>
      </c>
      <c r="N85" s="13" t="str">
        <f>データ!EC6</f>
        <v>【15.00】</v>
      </c>
      <c r="O85" s="13" t="str">
        <f>データ!EN6</f>
        <v>【0.76】</v>
      </c>
    </row>
  </sheetData>
  <sheetProtection password="B319" sheet="1" objects="1" scenarios="1" formatCells="0" formatColumns="0" formatRows="0"/>
  <mergeCells count="55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C34:P35"/>
    <mergeCell ref="R34:AE35"/>
    <mergeCell ref="AG34:AT35"/>
    <mergeCell ref="AV34:BI35"/>
    <mergeCell ref="BL45:BZ46"/>
    <mergeCell ref="C56:P57"/>
    <mergeCell ref="R56:AE57"/>
    <mergeCell ref="AG56:AT57"/>
    <mergeCell ref="AV56:BI57"/>
    <mergeCell ref="B60:BJ61"/>
    <mergeCell ref="BL64:BZ65"/>
    <mergeCell ref="C79:T80"/>
    <mergeCell ref="W79:AN80"/>
    <mergeCell ref="AQ79:BH80"/>
    <mergeCell ref="BL16:BZ44"/>
    <mergeCell ref="BL47:BZ63"/>
    <mergeCell ref="BL66:BZ82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1" customWidth="1"/>
    <col min="2" max="144" width="11.875" style="1" customWidth="1"/>
    <col min="145" max="16384" width="9" style="1" customWidth="1"/>
  </cols>
  <sheetData>
    <row r="1" spans="1:144">
      <c r="A1" s="1" t="s">
        <v>6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>
        <v>1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/>
      <c r="AI1" s="79">
        <v>1</v>
      </c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/>
      <c r="AT1" s="79">
        <v>1</v>
      </c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/>
      <c r="BE1" s="79">
        <v>1</v>
      </c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/>
      <c r="BP1" s="79">
        <v>1</v>
      </c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/>
      <c r="CA1" s="79">
        <v>1</v>
      </c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/>
      <c r="CL1" s="79">
        <v>1</v>
      </c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/>
      <c r="CW1" s="79">
        <v>1</v>
      </c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/>
      <c r="DH1" s="79">
        <v>1</v>
      </c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/>
      <c r="DS1" s="79">
        <v>1</v>
      </c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/>
      <c r="ED1" s="79">
        <v>1</v>
      </c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/>
    </row>
    <row r="2" spans="1:144">
      <c r="A2" s="71" t="s">
        <v>63</v>
      </c>
      <c r="B2" s="71">
        <f t="shared" ref="B2:EN2" si="0">COLUMN()-1</f>
        <v>1</v>
      </c>
      <c r="C2" s="71">
        <f t="shared" si="0"/>
        <v>2</v>
      </c>
      <c r="D2" s="71">
        <f t="shared" si="0"/>
        <v>3</v>
      </c>
      <c r="E2" s="71">
        <f t="shared" si="0"/>
        <v>4</v>
      </c>
      <c r="F2" s="71">
        <f t="shared" si="0"/>
        <v>5</v>
      </c>
      <c r="G2" s="71">
        <f t="shared" si="0"/>
        <v>6</v>
      </c>
      <c r="H2" s="71">
        <f t="shared" si="0"/>
        <v>7</v>
      </c>
      <c r="I2" s="71">
        <f t="shared" si="0"/>
        <v>8</v>
      </c>
      <c r="J2" s="71">
        <f t="shared" si="0"/>
        <v>9</v>
      </c>
      <c r="K2" s="71">
        <f t="shared" si="0"/>
        <v>10</v>
      </c>
      <c r="L2" s="71">
        <f t="shared" si="0"/>
        <v>11</v>
      </c>
      <c r="M2" s="71">
        <f t="shared" si="0"/>
        <v>12</v>
      </c>
      <c r="N2" s="71">
        <f t="shared" si="0"/>
        <v>13</v>
      </c>
      <c r="O2" s="71">
        <f t="shared" si="0"/>
        <v>14</v>
      </c>
      <c r="P2" s="71">
        <f t="shared" si="0"/>
        <v>15</v>
      </c>
      <c r="Q2" s="71">
        <f t="shared" si="0"/>
        <v>16</v>
      </c>
      <c r="R2" s="71">
        <f t="shared" si="0"/>
        <v>17</v>
      </c>
      <c r="S2" s="71">
        <f t="shared" si="0"/>
        <v>18</v>
      </c>
      <c r="T2" s="71">
        <f t="shared" si="0"/>
        <v>19</v>
      </c>
      <c r="U2" s="71">
        <f t="shared" si="0"/>
        <v>20</v>
      </c>
      <c r="V2" s="71">
        <f t="shared" si="0"/>
        <v>21</v>
      </c>
      <c r="W2" s="71">
        <f t="shared" si="0"/>
        <v>22</v>
      </c>
      <c r="X2" s="71">
        <f t="shared" si="0"/>
        <v>23</v>
      </c>
      <c r="Y2" s="71">
        <f t="shared" si="0"/>
        <v>24</v>
      </c>
      <c r="Z2" s="71">
        <f t="shared" si="0"/>
        <v>25</v>
      </c>
      <c r="AA2" s="71">
        <f t="shared" si="0"/>
        <v>26</v>
      </c>
      <c r="AB2" s="71">
        <f t="shared" si="0"/>
        <v>27</v>
      </c>
      <c r="AC2" s="71">
        <f t="shared" si="0"/>
        <v>28</v>
      </c>
      <c r="AD2" s="71">
        <f t="shared" si="0"/>
        <v>29</v>
      </c>
      <c r="AE2" s="71">
        <f t="shared" si="0"/>
        <v>30</v>
      </c>
      <c r="AF2" s="71">
        <f t="shared" si="0"/>
        <v>31</v>
      </c>
      <c r="AG2" s="71">
        <f t="shared" si="0"/>
        <v>32</v>
      </c>
      <c r="AH2" s="71">
        <f t="shared" si="0"/>
        <v>33</v>
      </c>
      <c r="AI2" s="71">
        <f t="shared" si="0"/>
        <v>34</v>
      </c>
      <c r="AJ2" s="71">
        <f t="shared" si="0"/>
        <v>35</v>
      </c>
      <c r="AK2" s="71">
        <f t="shared" si="0"/>
        <v>36</v>
      </c>
      <c r="AL2" s="71">
        <f t="shared" si="0"/>
        <v>37</v>
      </c>
      <c r="AM2" s="71">
        <f t="shared" si="0"/>
        <v>38</v>
      </c>
      <c r="AN2" s="71">
        <f t="shared" si="0"/>
        <v>39</v>
      </c>
      <c r="AO2" s="71">
        <f t="shared" si="0"/>
        <v>40</v>
      </c>
      <c r="AP2" s="71">
        <f t="shared" si="0"/>
        <v>41</v>
      </c>
      <c r="AQ2" s="71">
        <f t="shared" si="0"/>
        <v>42</v>
      </c>
      <c r="AR2" s="71">
        <f t="shared" si="0"/>
        <v>43</v>
      </c>
      <c r="AS2" s="71">
        <f t="shared" si="0"/>
        <v>44</v>
      </c>
      <c r="AT2" s="71">
        <f t="shared" si="0"/>
        <v>45</v>
      </c>
      <c r="AU2" s="71">
        <f t="shared" si="0"/>
        <v>46</v>
      </c>
      <c r="AV2" s="71">
        <f t="shared" si="0"/>
        <v>47</v>
      </c>
      <c r="AW2" s="71">
        <f t="shared" si="0"/>
        <v>48</v>
      </c>
      <c r="AX2" s="71">
        <f t="shared" si="0"/>
        <v>49</v>
      </c>
      <c r="AY2" s="71">
        <f t="shared" si="0"/>
        <v>50</v>
      </c>
      <c r="AZ2" s="71">
        <f t="shared" si="0"/>
        <v>51</v>
      </c>
      <c r="BA2" s="71">
        <f t="shared" si="0"/>
        <v>52</v>
      </c>
      <c r="BB2" s="71">
        <f t="shared" si="0"/>
        <v>53</v>
      </c>
      <c r="BC2" s="71">
        <f t="shared" si="0"/>
        <v>54</v>
      </c>
      <c r="BD2" s="71">
        <f t="shared" si="0"/>
        <v>55</v>
      </c>
      <c r="BE2" s="71">
        <f t="shared" si="0"/>
        <v>56</v>
      </c>
      <c r="BF2" s="71">
        <f t="shared" si="0"/>
        <v>57</v>
      </c>
      <c r="BG2" s="71">
        <f t="shared" si="0"/>
        <v>58</v>
      </c>
      <c r="BH2" s="71">
        <f t="shared" si="0"/>
        <v>59</v>
      </c>
      <c r="BI2" s="71">
        <f t="shared" si="0"/>
        <v>60</v>
      </c>
      <c r="BJ2" s="71">
        <f t="shared" si="0"/>
        <v>61</v>
      </c>
      <c r="BK2" s="71">
        <f t="shared" si="0"/>
        <v>62</v>
      </c>
      <c r="BL2" s="71">
        <f t="shared" si="0"/>
        <v>63</v>
      </c>
      <c r="BM2" s="71">
        <f t="shared" si="0"/>
        <v>64</v>
      </c>
      <c r="BN2" s="71">
        <f t="shared" si="0"/>
        <v>65</v>
      </c>
      <c r="BO2" s="71">
        <f t="shared" si="0"/>
        <v>66</v>
      </c>
      <c r="BP2" s="71">
        <f t="shared" si="0"/>
        <v>67</v>
      </c>
      <c r="BQ2" s="71">
        <f t="shared" si="0"/>
        <v>68</v>
      </c>
      <c r="BR2" s="71">
        <f t="shared" si="0"/>
        <v>69</v>
      </c>
      <c r="BS2" s="71">
        <f t="shared" si="0"/>
        <v>70</v>
      </c>
      <c r="BT2" s="71">
        <f t="shared" si="0"/>
        <v>71</v>
      </c>
      <c r="BU2" s="71">
        <f t="shared" si="0"/>
        <v>72</v>
      </c>
      <c r="BV2" s="71">
        <f t="shared" si="0"/>
        <v>73</v>
      </c>
      <c r="BW2" s="71">
        <f t="shared" si="0"/>
        <v>74</v>
      </c>
      <c r="BX2" s="71">
        <f t="shared" si="0"/>
        <v>75</v>
      </c>
      <c r="BY2" s="71">
        <f t="shared" si="0"/>
        <v>76</v>
      </c>
      <c r="BZ2" s="71">
        <f t="shared" si="0"/>
        <v>77</v>
      </c>
      <c r="CA2" s="71">
        <f t="shared" si="0"/>
        <v>78</v>
      </c>
      <c r="CB2" s="71">
        <f t="shared" si="0"/>
        <v>79</v>
      </c>
      <c r="CC2" s="71">
        <f t="shared" si="0"/>
        <v>80</v>
      </c>
      <c r="CD2" s="71">
        <f t="shared" si="0"/>
        <v>81</v>
      </c>
      <c r="CE2" s="71">
        <f t="shared" si="0"/>
        <v>82</v>
      </c>
      <c r="CF2" s="71">
        <f t="shared" si="0"/>
        <v>83</v>
      </c>
      <c r="CG2" s="71">
        <f t="shared" si="0"/>
        <v>84</v>
      </c>
      <c r="CH2" s="71">
        <f t="shared" si="0"/>
        <v>85</v>
      </c>
      <c r="CI2" s="71">
        <f t="shared" si="0"/>
        <v>86</v>
      </c>
      <c r="CJ2" s="71">
        <f t="shared" si="0"/>
        <v>87</v>
      </c>
      <c r="CK2" s="71">
        <f t="shared" si="0"/>
        <v>88</v>
      </c>
      <c r="CL2" s="71">
        <f t="shared" si="0"/>
        <v>89</v>
      </c>
      <c r="CM2" s="71">
        <f t="shared" si="0"/>
        <v>90</v>
      </c>
      <c r="CN2" s="71">
        <f t="shared" si="0"/>
        <v>91</v>
      </c>
      <c r="CO2" s="71">
        <f t="shared" si="0"/>
        <v>92</v>
      </c>
      <c r="CP2" s="71">
        <f t="shared" si="0"/>
        <v>93</v>
      </c>
      <c r="CQ2" s="71">
        <f t="shared" si="0"/>
        <v>94</v>
      </c>
      <c r="CR2" s="71">
        <f t="shared" si="0"/>
        <v>95</v>
      </c>
      <c r="CS2" s="71">
        <f t="shared" si="0"/>
        <v>96</v>
      </c>
      <c r="CT2" s="71">
        <f t="shared" si="0"/>
        <v>97</v>
      </c>
      <c r="CU2" s="71">
        <f t="shared" si="0"/>
        <v>98</v>
      </c>
      <c r="CV2" s="71">
        <f t="shared" si="0"/>
        <v>99</v>
      </c>
      <c r="CW2" s="71">
        <f t="shared" si="0"/>
        <v>100</v>
      </c>
      <c r="CX2" s="71">
        <f t="shared" si="0"/>
        <v>101</v>
      </c>
      <c r="CY2" s="71">
        <f t="shared" si="0"/>
        <v>102</v>
      </c>
      <c r="CZ2" s="71">
        <f t="shared" si="0"/>
        <v>103</v>
      </c>
      <c r="DA2" s="71">
        <f t="shared" si="0"/>
        <v>104</v>
      </c>
      <c r="DB2" s="71">
        <f t="shared" si="0"/>
        <v>105</v>
      </c>
      <c r="DC2" s="71">
        <f t="shared" si="0"/>
        <v>106</v>
      </c>
      <c r="DD2" s="71">
        <f t="shared" si="0"/>
        <v>107</v>
      </c>
      <c r="DE2" s="71">
        <f t="shared" si="0"/>
        <v>108</v>
      </c>
      <c r="DF2" s="71">
        <f t="shared" si="0"/>
        <v>109</v>
      </c>
      <c r="DG2" s="71">
        <f t="shared" si="0"/>
        <v>110</v>
      </c>
      <c r="DH2" s="71">
        <f t="shared" si="0"/>
        <v>111</v>
      </c>
      <c r="DI2" s="71">
        <f t="shared" si="0"/>
        <v>112</v>
      </c>
      <c r="DJ2" s="71">
        <f t="shared" si="0"/>
        <v>113</v>
      </c>
      <c r="DK2" s="71">
        <f t="shared" si="0"/>
        <v>114</v>
      </c>
      <c r="DL2" s="71">
        <f t="shared" si="0"/>
        <v>115</v>
      </c>
      <c r="DM2" s="71">
        <f t="shared" si="0"/>
        <v>116</v>
      </c>
      <c r="DN2" s="71">
        <f t="shared" si="0"/>
        <v>117</v>
      </c>
      <c r="DO2" s="71">
        <f t="shared" si="0"/>
        <v>118</v>
      </c>
      <c r="DP2" s="71">
        <f t="shared" si="0"/>
        <v>119</v>
      </c>
      <c r="DQ2" s="71">
        <f t="shared" si="0"/>
        <v>120</v>
      </c>
      <c r="DR2" s="71">
        <f t="shared" si="0"/>
        <v>121</v>
      </c>
      <c r="DS2" s="71">
        <f t="shared" si="0"/>
        <v>122</v>
      </c>
      <c r="DT2" s="71">
        <f t="shared" si="0"/>
        <v>123</v>
      </c>
      <c r="DU2" s="71">
        <f t="shared" si="0"/>
        <v>124</v>
      </c>
      <c r="DV2" s="71">
        <f t="shared" si="0"/>
        <v>125</v>
      </c>
      <c r="DW2" s="71">
        <f t="shared" si="0"/>
        <v>126</v>
      </c>
      <c r="DX2" s="71">
        <f t="shared" si="0"/>
        <v>127</v>
      </c>
      <c r="DY2" s="71">
        <f t="shared" si="0"/>
        <v>128</v>
      </c>
      <c r="DZ2" s="71">
        <f t="shared" si="0"/>
        <v>129</v>
      </c>
      <c r="EA2" s="71">
        <f t="shared" si="0"/>
        <v>130</v>
      </c>
      <c r="EB2" s="71">
        <f t="shared" si="0"/>
        <v>131</v>
      </c>
      <c r="EC2" s="71">
        <f t="shared" si="0"/>
        <v>132</v>
      </c>
      <c r="ED2" s="71">
        <f t="shared" si="0"/>
        <v>133</v>
      </c>
      <c r="EE2" s="71">
        <f t="shared" si="0"/>
        <v>134</v>
      </c>
      <c r="EF2" s="71">
        <f t="shared" si="0"/>
        <v>135</v>
      </c>
      <c r="EG2" s="71">
        <f t="shared" si="0"/>
        <v>136</v>
      </c>
      <c r="EH2" s="71">
        <f t="shared" si="0"/>
        <v>137</v>
      </c>
      <c r="EI2" s="71">
        <f t="shared" si="0"/>
        <v>138</v>
      </c>
      <c r="EJ2" s="71">
        <f t="shared" si="0"/>
        <v>139</v>
      </c>
      <c r="EK2" s="71">
        <f t="shared" si="0"/>
        <v>140</v>
      </c>
      <c r="EL2" s="71">
        <f t="shared" si="0"/>
        <v>141</v>
      </c>
      <c r="EM2" s="71">
        <f t="shared" si="0"/>
        <v>142</v>
      </c>
      <c r="EN2" s="71">
        <f t="shared" si="0"/>
        <v>143</v>
      </c>
    </row>
    <row r="3" spans="1:144">
      <c r="A3" s="71" t="s">
        <v>42</v>
      </c>
      <c r="B3" s="73" t="s">
        <v>64</v>
      </c>
      <c r="C3" s="73" t="s">
        <v>46</v>
      </c>
      <c r="D3" s="73" t="s">
        <v>24</v>
      </c>
      <c r="E3" s="73" t="s">
        <v>32</v>
      </c>
      <c r="F3" s="73" t="s">
        <v>59</v>
      </c>
      <c r="G3" s="73" t="s">
        <v>65</v>
      </c>
      <c r="H3" s="80" t="s">
        <v>1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7"/>
      <c r="X3" s="89" t="s">
        <v>66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47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>
      <c r="A4" s="71" t="s">
        <v>41</v>
      </c>
      <c r="B4" s="74"/>
      <c r="C4" s="74"/>
      <c r="D4" s="74"/>
      <c r="E4" s="74"/>
      <c r="F4" s="74"/>
      <c r="G4" s="74"/>
      <c r="H4" s="81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8"/>
      <c r="X4" s="90" t="s">
        <v>67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68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69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34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70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71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72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73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74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28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76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>
      <c r="A5" s="71" t="s">
        <v>77</v>
      </c>
      <c r="B5" s="75"/>
      <c r="C5" s="75"/>
      <c r="D5" s="75"/>
      <c r="E5" s="75"/>
      <c r="F5" s="75"/>
      <c r="G5" s="75"/>
      <c r="H5" s="82" t="s">
        <v>75</v>
      </c>
      <c r="I5" s="82" t="s">
        <v>78</v>
      </c>
      <c r="J5" s="82" t="s">
        <v>79</v>
      </c>
      <c r="K5" s="82" t="s">
        <v>80</v>
      </c>
      <c r="L5" s="82" t="s">
        <v>81</v>
      </c>
      <c r="M5" s="82" t="s">
        <v>5</v>
      </c>
      <c r="N5" s="82" t="s">
        <v>82</v>
      </c>
      <c r="O5" s="82" t="s">
        <v>83</v>
      </c>
      <c r="P5" s="82" t="s">
        <v>84</v>
      </c>
      <c r="Q5" s="82" t="s">
        <v>85</v>
      </c>
      <c r="R5" s="82" t="s">
        <v>86</v>
      </c>
      <c r="S5" s="82" t="s">
        <v>87</v>
      </c>
      <c r="T5" s="82" t="s">
        <v>88</v>
      </c>
      <c r="U5" s="82" t="s">
        <v>89</v>
      </c>
      <c r="V5" s="82" t="s">
        <v>90</v>
      </c>
      <c r="W5" s="82" t="s">
        <v>91</v>
      </c>
      <c r="X5" s="82" t="s">
        <v>92</v>
      </c>
      <c r="Y5" s="82" t="s">
        <v>93</v>
      </c>
      <c r="Z5" s="82" t="s">
        <v>94</v>
      </c>
      <c r="AA5" s="82" t="s">
        <v>95</v>
      </c>
      <c r="AB5" s="82" t="s">
        <v>96</v>
      </c>
      <c r="AC5" s="82" t="s">
        <v>97</v>
      </c>
      <c r="AD5" s="82" t="s">
        <v>98</v>
      </c>
      <c r="AE5" s="82" t="s">
        <v>99</v>
      </c>
      <c r="AF5" s="82" t="s">
        <v>100</v>
      </c>
      <c r="AG5" s="82" t="s">
        <v>101</v>
      </c>
      <c r="AH5" s="82" t="s">
        <v>10</v>
      </c>
      <c r="AI5" s="82" t="s">
        <v>92</v>
      </c>
      <c r="AJ5" s="82" t="s">
        <v>93</v>
      </c>
      <c r="AK5" s="82" t="s">
        <v>94</v>
      </c>
      <c r="AL5" s="82" t="s">
        <v>95</v>
      </c>
      <c r="AM5" s="82" t="s">
        <v>96</v>
      </c>
      <c r="AN5" s="82" t="s">
        <v>97</v>
      </c>
      <c r="AO5" s="82" t="s">
        <v>98</v>
      </c>
      <c r="AP5" s="82" t="s">
        <v>99</v>
      </c>
      <c r="AQ5" s="82" t="s">
        <v>100</v>
      </c>
      <c r="AR5" s="82" t="s">
        <v>101</v>
      </c>
      <c r="AS5" s="82" t="s">
        <v>102</v>
      </c>
      <c r="AT5" s="82" t="s">
        <v>92</v>
      </c>
      <c r="AU5" s="82" t="s">
        <v>93</v>
      </c>
      <c r="AV5" s="82" t="s">
        <v>94</v>
      </c>
      <c r="AW5" s="82" t="s">
        <v>95</v>
      </c>
      <c r="AX5" s="82" t="s">
        <v>96</v>
      </c>
      <c r="AY5" s="82" t="s">
        <v>97</v>
      </c>
      <c r="AZ5" s="82" t="s">
        <v>98</v>
      </c>
      <c r="BA5" s="82" t="s">
        <v>99</v>
      </c>
      <c r="BB5" s="82" t="s">
        <v>100</v>
      </c>
      <c r="BC5" s="82" t="s">
        <v>101</v>
      </c>
      <c r="BD5" s="82" t="s">
        <v>102</v>
      </c>
      <c r="BE5" s="82" t="s">
        <v>92</v>
      </c>
      <c r="BF5" s="82" t="s">
        <v>93</v>
      </c>
      <c r="BG5" s="82" t="s">
        <v>94</v>
      </c>
      <c r="BH5" s="82" t="s">
        <v>95</v>
      </c>
      <c r="BI5" s="82" t="s">
        <v>96</v>
      </c>
      <c r="BJ5" s="82" t="s">
        <v>97</v>
      </c>
      <c r="BK5" s="82" t="s">
        <v>98</v>
      </c>
      <c r="BL5" s="82" t="s">
        <v>99</v>
      </c>
      <c r="BM5" s="82" t="s">
        <v>100</v>
      </c>
      <c r="BN5" s="82" t="s">
        <v>101</v>
      </c>
      <c r="BO5" s="82" t="s">
        <v>102</v>
      </c>
      <c r="BP5" s="82" t="s">
        <v>92</v>
      </c>
      <c r="BQ5" s="82" t="s">
        <v>93</v>
      </c>
      <c r="BR5" s="82" t="s">
        <v>94</v>
      </c>
      <c r="BS5" s="82" t="s">
        <v>95</v>
      </c>
      <c r="BT5" s="82" t="s">
        <v>96</v>
      </c>
      <c r="BU5" s="82" t="s">
        <v>97</v>
      </c>
      <c r="BV5" s="82" t="s">
        <v>98</v>
      </c>
      <c r="BW5" s="82" t="s">
        <v>99</v>
      </c>
      <c r="BX5" s="82" t="s">
        <v>100</v>
      </c>
      <c r="BY5" s="82" t="s">
        <v>101</v>
      </c>
      <c r="BZ5" s="82" t="s">
        <v>102</v>
      </c>
      <c r="CA5" s="82" t="s">
        <v>92</v>
      </c>
      <c r="CB5" s="82" t="s">
        <v>93</v>
      </c>
      <c r="CC5" s="82" t="s">
        <v>94</v>
      </c>
      <c r="CD5" s="82" t="s">
        <v>95</v>
      </c>
      <c r="CE5" s="82" t="s">
        <v>96</v>
      </c>
      <c r="CF5" s="82" t="s">
        <v>97</v>
      </c>
      <c r="CG5" s="82" t="s">
        <v>98</v>
      </c>
      <c r="CH5" s="82" t="s">
        <v>99</v>
      </c>
      <c r="CI5" s="82" t="s">
        <v>100</v>
      </c>
      <c r="CJ5" s="82" t="s">
        <v>101</v>
      </c>
      <c r="CK5" s="82" t="s">
        <v>102</v>
      </c>
      <c r="CL5" s="82" t="s">
        <v>92</v>
      </c>
      <c r="CM5" s="82" t="s">
        <v>93</v>
      </c>
      <c r="CN5" s="82" t="s">
        <v>94</v>
      </c>
      <c r="CO5" s="82" t="s">
        <v>95</v>
      </c>
      <c r="CP5" s="82" t="s">
        <v>96</v>
      </c>
      <c r="CQ5" s="82" t="s">
        <v>97</v>
      </c>
      <c r="CR5" s="82" t="s">
        <v>98</v>
      </c>
      <c r="CS5" s="82" t="s">
        <v>99</v>
      </c>
      <c r="CT5" s="82" t="s">
        <v>100</v>
      </c>
      <c r="CU5" s="82" t="s">
        <v>101</v>
      </c>
      <c r="CV5" s="82" t="s">
        <v>102</v>
      </c>
      <c r="CW5" s="82" t="s">
        <v>92</v>
      </c>
      <c r="CX5" s="82" t="s">
        <v>93</v>
      </c>
      <c r="CY5" s="82" t="s">
        <v>94</v>
      </c>
      <c r="CZ5" s="82" t="s">
        <v>95</v>
      </c>
      <c r="DA5" s="82" t="s">
        <v>96</v>
      </c>
      <c r="DB5" s="82" t="s">
        <v>97</v>
      </c>
      <c r="DC5" s="82" t="s">
        <v>98</v>
      </c>
      <c r="DD5" s="82" t="s">
        <v>99</v>
      </c>
      <c r="DE5" s="82" t="s">
        <v>100</v>
      </c>
      <c r="DF5" s="82" t="s">
        <v>101</v>
      </c>
      <c r="DG5" s="82" t="s">
        <v>102</v>
      </c>
      <c r="DH5" s="82" t="s">
        <v>92</v>
      </c>
      <c r="DI5" s="82" t="s">
        <v>93</v>
      </c>
      <c r="DJ5" s="82" t="s">
        <v>94</v>
      </c>
      <c r="DK5" s="82" t="s">
        <v>95</v>
      </c>
      <c r="DL5" s="82" t="s">
        <v>96</v>
      </c>
      <c r="DM5" s="82" t="s">
        <v>97</v>
      </c>
      <c r="DN5" s="82" t="s">
        <v>98</v>
      </c>
      <c r="DO5" s="82" t="s">
        <v>99</v>
      </c>
      <c r="DP5" s="82" t="s">
        <v>100</v>
      </c>
      <c r="DQ5" s="82" t="s">
        <v>101</v>
      </c>
      <c r="DR5" s="82" t="s">
        <v>102</v>
      </c>
      <c r="DS5" s="82" t="s">
        <v>92</v>
      </c>
      <c r="DT5" s="82" t="s">
        <v>93</v>
      </c>
      <c r="DU5" s="82" t="s">
        <v>94</v>
      </c>
      <c r="DV5" s="82" t="s">
        <v>95</v>
      </c>
      <c r="DW5" s="82" t="s">
        <v>96</v>
      </c>
      <c r="DX5" s="82" t="s">
        <v>97</v>
      </c>
      <c r="DY5" s="82" t="s">
        <v>98</v>
      </c>
      <c r="DZ5" s="82" t="s">
        <v>99</v>
      </c>
      <c r="EA5" s="82" t="s">
        <v>100</v>
      </c>
      <c r="EB5" s="82" t="s">
        <v>101</v>
      </c>
      <c r="EC5" s="82" t="s">
        <v>102</v>
      </c>
      <c r="ED5" s="82" t="s">
        <v>92</v>
      </c>
      <c r="EE5" s="82" t="s">
        <v>93</v>
      </c>
      <c r="EF5" s="82" t="s">
        <v>94</v>
      </c>
      <c r="EG5" s="82" t="s">
        <v>95</v>
      </c>
      <c r="EH5" s="82" t="s">
        <v>96</v>
      </c>
      <c r="EI5" s="82" t="s">
        <v>97</v>
      </c>
      <c r="EJ5" s="82" t="s">
        <v>98</v>
      </c>
      <c r="EK5" s="82" t="s">
        <v>99</v>
      </c>
      <c r="EL5" s="82" t="s">
        <v>100</v>
      </c>
      <c r="EM5" s="82" t="s">
        <v>101</v>
      </c>
      <c r="EN5" s="82" t="s">
        <v>102</v>
      </c>
    </row>
    <row r="6" spans="1:144" s="70" customFormat="1">
      <c r="A6" s="71" t="s">
        <v>103</v>
      </c>
      <c r="B6" s="76">
        <f t="shared" ref="B6:W6" si="1">B7</f>
        <v>2016</v>
      </c>
      <c r="C6" s="76">
        <f t="shared" si="1"/>
        <v>282103</v>
      </c>
      <c r="D6" s="76">
        <f t="shared" si="1"/>
        <v>46</v>
      </c>
      <c r="E6" s="76">
        <f t="shared" si="1"/>
        <v>1</v>
      </c>
      <c r="F6" s="76">
        <f t="shared" si="1"/>
        <v>0</v>
      </c>
      <c r="G6" s="76">
        <f t="shared" si="1"/>
        <v>1</v>
      </c>
      <c r="H6" s="76" t="str">
        <f t="shared" si="1"/>
        <v>兵庫県　加古川市</v>
      </c>
      <c r="I6" s="76" t="str">
        <f t="shared" si="1"/>
        <v>法適用</v>
      </c>
      <c r="J6" s="76" t="str">
        <f t="shared" si="1"/>
        <v>水道事業</v>
      </c>
      <c r="K6" s="76" t="str">
        <f t="shared" si="1"/>
        <v>末端給水事業</v>
      </c>
      <c r="L6" s="76" t="str">
        <f t="shared" si="1"/>
        <v>A2</v>
      </c>
      <c r="M6" s="76">
        <f t="shared" si="1"/>
        <v>0</v>
      </c>
      <c r="N6" s="85" t="str">
        <f t="shared" si="1"/>
        <v>-</v>
      </c>
      <c r="O6" s="85">
        <f t="shared" si="1"/>
        <v>61.14</v>
      </c>
      <c r="P6" s="85">
        <f t="shared" si="1"/>
        <v>96.73</v>
      </c>
      <c r="Q6" s="85">
        <f t="shared" si="1"/>
        <v>2440</v>
      </c>
      <c r="R6" s="85">
        <f t="shared" si="1"/>
        <v>268541</v>
      </c>
      <c r="S6" s="85">
        <f t="shared" si="1"/>
        <v>138.47999999999999</v>
      </c>
      <c r="T6" s="85">
        <f t="shared" si="1"/>
        <v>1939.2</v>
      </c>
      <c r="U6" s="85">
        <f t="shared" si="1"/>
        <v>258960</v>
      </c>
      <c r="V6" s="85">
        <f t="shared" si="1"/>
        <v>116.83</v>
      </c>
      <c r="W6" s="85">
        <f t="shared" si="1"/>
        <v>2216.5500000000002</v>
      </c>
      <c r="X6" s="91">
        <f t="shared" ref="X6:AG6" si="2">IF(X7="",NA(),X7)</f>
        <v>113.42</v>
      </c>
      <c r="Y6" s="91">
        <f t="shared" si="2"/>
        <v>110.88</v>
      </c>
      <c r="Z6" s="91">
        <f t="shared" si="2"/>
        <v>120.1</v>
      </c>
      <c r="AA6" s="91">
        <f t="shared" si="2"/>
        <v>119.68</v>
      </c>
      <c r="AB6" s="91">
        <f t="shared" si="2"/>
        <v>120.74</v>
      </c>
      <c r="AC6" s="91">
        <f t="shared" si="2"/>
        <v>108.39</v>
      </c>
      <c r="AD6" s="91">
        <f t="shared" si="2"/>
        <v>108.9</v>
      </c>
      <c r="AE6" s="91">
        <f t="shared" si="2"/>
        <v>114.43</v>
      </c>
      <c r="AF6" s="91">
        <f t="shared" si="2"/>
        <v>114.08</v>
      </c>
      <c r="AG6" s="91">
        <f t="shared" si="2"/>
        <v>115.36</v>
      </c>
      <c r="AH6" s="85" t="str">
        <f>IF(AH7="","",IF(AH7="-","【-】","【"&amp;SUBSTITUTE(TEXT(AH7,"#,##0.00"),"-","△")&amp;"】"))</f>
        <v>【114.35】</v>
      </c>
      <c r="AI6" s="85">
        <f t="shared" ref="AI6:AR6" si="3">IF(AI7="",NA(),AI7)</f>
        <v>0</v>
      </c>
      <c r="AJ6" s="85">
        <f t="shared" si="3"/>
        <v>0</v>
      </c>
      <c r="AK6" s="85">
        <f t="shared" si="3"/>
        <v>0</v>
      </c>
      <c r="AL6" s="85">
        <f t="shared" si="3"/>
        <v>0</v>
      </c>
      <c r="AM6" s="85">
        <f t="shared" si="3"/>
        <v>0</v>
      </c>
      <c r="AN6" s="91">
        <f t="shared" si="3"/>
        <v>3.08</v>
      </c>
      <c r="AO6" s="91">
        <f t="shared" si="3"/>
        <v>3.47</v>
      </c>
      <c r="AP6" s="91">
        <f t="shared" si="3"/>
        <v>0.13</v>
      </c>
      <c r="AQ6" s="85">
        <f t="shared" si="3"/>
        <v>0</v>
      </c>
      <c r="AR6" s="85">
        <f t="shared" si="3"/>
        <v>0</v>
      </c>
      <c r="AS6" s="85" t="str">
        <f>IF(AS7="","",IF(AS7="-","【-】","【"&amp;SUBSTITUTE(TEXT(AS7,"#,##0.00"),"-","△")&amp;"】"))</f>
        <v>【0.79】</v>
      </c>
      <c r="AT6" s="91">
        <f t="shared" ref="AT6:BC6" si="4">IF(AT7="",NA(),AT7)</f>
        <v>424.08</v>
      </c>
      <c r="AU6" s="91">
        <f t="shared" si="4"/>
        <v>555.11</v>
      </c>
      <c r="AV6" s="91">
        <f t="shared" si="4"/>
        <v>307.24</v>
      </c>
      <c r="AW6" s="91">
        <f t="shared" si="4"/>
        <v>270.57</v>
      </c>
      <c r="AX6" s="91">
        <f t="shared" si="4"/>
        <v>265.27</v>
      </c>
      <c r="AY6" s="91">
        <f t="shared" si="4"/>
        <v>590.46</v>
      </c>
      <c r="AZ6" s="91">
        <f t="shared" si="4"/>
        <v>628.34</v>
      </c>
      <c r="BA6" s="91">
        <f t="shared" si="4"/>
        <v>289.8</v>
      </c>
      <c r="BB6" s="91">
        <f t="shared" si="4"/>
        <v>299.44</v>
      </c>
      <c r="BC6" s="91">
        <f t="shared" si="4"/>
        <v>311.99</v>
      </c>
      <c r="BD6" s="85" t="str">
        <f>IF(BD7="","",IF(BD7="-","【-】","【"&amp;SUBSTITUTE(TEXT(BD7,"#,##0.00"),"-","△")&amp;"】"))</f>
        <v>【262.87】</v>
      </c>
      <c r="BE6" s="91">
        <f t="shared" ref="BE6:BN6" si="5">IF(BE7="",NA(),BE7)</f>
        <v>238.69</v>
      </c>
      <c r="BF6" s="91">
        <f t="shared" si="5"/>
        <v>225.09</v>
      </c>
      <c r="BG6" s="91">
        <f t="shared" si="5"/>
        <v>247.48</v>
      </c>
      <c r="BH6" s="91">
        <f t="shared" si="5"/>
        <v>257.39</v>
      </c>
      <c r="BI6" s="91">
        <f t="shared" si="5"/>
        <v>292.85000000000002</v>
      </c>
      <c r="BJ6" s="91">
        <f t="shared" si="5"/>
        <v>299.16000000000003</v>
      </c>
      <c r="BK6" s="91">
        <f t="shared" si="5"/>
        <v>297.13</v>
      </c>
      <c r="BL6" s="91">
        <f t="shared" si="5"/>
        <v>301.99</v>
      </c>
      <c r="BM6" s="91">
        <f t="shared" si="5"/>
        <v>298.08999999999997</v>
      </c>
      <c r="BN6" s="91">
        <f t="shared" si="5"/>
        <v>291.77999999999997</v>
      </c>
      <c r="BO6" s="85" t="str">
        <f>IF(BO7="","",IF(BO7="-","【-】","【"&amp;SUBSTITUTE(TEXT(BO7,"#,##0.00"),"-","△")&amp;"】"))</f>
        <v>【270.87】</v>
      </c>
      <c r="BP6" s="91">
        <f t="shared" ref="BP6:BY6" si="6">IF(BP7="",NA(),BP7)</f>
        <v>93.72</v>
      </c>
      <c r="BQ6" s="91">
        <f t="shared" si="6"/>
        <v>91.2</v>
      </c>
      <c r="BR6" s="91">
        <f t="shared" si="6"/>
        <v>102.25</v>
      </c>
      <c r="BS6" s="91">
        <f t="shared" si="6"/>
        <v>101.48</v>
      </c>
      <c r="BT6" s="91">
        <f t="shared" si="6"/>
        <v>99.97</v>
      </c>
      <c r="BU6" s="91">
        <f t="shared" si="6"/>
        <v>99.91</v>
      </c>
      <c r="BV6" s="91">
        <f t="shared" si="6"/>
        <v>99.89</v>
      </c>
      <c r="BW6" s="91">
        <f t="shared" si="6"/>
        <v>107.05</v>
      </c>
      <c r="BX6" s="91">
        <f t="shared" si="6"/>
        <v>106.4</v>
      </c>
      <c r="BY6" s="91">
        <f t="shared" si="6"/>
        <v>107.61</v>
      </c>
      <c r="BZ6" s="85" t="str">
        <f>IF(BZ7="","",IF(BZ7="-","【-】","【"&amp;SUBSTITUTE(TEXT(BZ7,"#,##0.00"),"-","△")&amp;"】"))</f>
        <v>【105.59】</v>
      </c>
      <c r="CA6" s="91">
        <f t="shared" ref="CA6:CJ6" si="7">IF(CA7="",NA(),CA7)</f>
        <v>167.22</v>
      </c>
      <c r="CB6" s="91">
        <f t="shared" si="7"/>
        <v>171.65</v>
      </c>
      <c r="CC6" s="91">
        <f t="shared" si="7"/>
        <v>152.30000000000001</v>
      </c>
      <c r="CD6" s="91">
        <f t="shared" si="7"/>
        <v>153.27000000000001</v>
      </c>
      <c r="CE6" s="91">
        <f t="shared" si="7"/>
        <v>155.87</v>
      </c>
      <c r="CF6" s="91">
        <f t="shared" si="7"/>
        <v>164.25</v>
      </c>
      <c r="CG6" s="91">
        <f t="shared" si="7"/>
        <v>165.34</v>
      </c>
      <c r="CH6" s="91">
        <f t="shared" si="7"/>
        <v>155.09</v>
      </c>
      <c r="CI6" s="91">
        <f t="shared" si="7"/>
        <v>156.29</v>
      </c>
      <c r="CJ6" s="91">
        <f t="shared" si="7"/>
        <v>155.69</v>
      </c>
      <c r="CK6" s="85" t="str">
        <f>IF(CK7="","",IF(CK7="-","【-】","【"&amp;SUBSTITUTE(TEXT(CK7,"#,##0.00"),"-","△")&amp;"】"))</f>
        <v>【163.27】</v>
      </c>
      <c r="CL6" s="91">
        <f t="shared" ref="CL6:CU6" si="8">IF(CL7="",NA(),CL7)</f>
        <v>72.14</v>
      </c>
      <c r="CM6" s="91">
        <f t="shared" si="8"/>
        <v>71.459999999999994</v>
      </c>
      <c r="CN6" s="91">
        <f t="shared" si="8"/>
        <v>69.569999999999993</v>
      </c>
      <c r="CO6" s="91">
        <f t="shared" si="8"/>
        <v>68.53</v>
      </c>
      <c r="CP6" s="91">
        <f t="shared" si="8"/>
        <v>67.86</v>
      </c>
      <c r="CQ6" s="91">
        <f t="shared" si="8"/>
        <v>62.71</v>
      </c>
      <c r="CR6" s="91">
        <f t="shared" si="8"/>
        <v>62.15</v>
      </c>
      <c r="CS6" s="91">
        <f t="shared" si="8"/>
        <v>61.61</v>
      </c>
      <c r="CT6" s="91">
        <f t="shared" si="8"/>
        <v>62.34</v>
      </c>
      <c r="CU6" s="91">
        <f t="shared" si="8"/>
        <v>62.46</v>
      </c>
      <c r="CV6" s="85" t="str">
        <f>IF(CV7="","",IF(CV7="-","【-】","【"&amp;SUBSTITUTE(TEXT(CV7,"#,##0.00"),"-","△")&amp;"】"))</f>
        <v>【59.94】</v>
      </c>
      <c r="CW6" s="91">
        <f t="shared" ref="CW6:DF6" si="9">IF(CW7="",NA(),CW7)</f>
        <v>94.36</v>
      </c>
      <c r="CX6" s="91">
        <f t="shared" si="9"/>
        <v>94.88</v>
      </c>
      <c r="CY6" s="91">
        <f t="shared" si="9"/>
        <v>94.85</v>
      </c>
      <c r="CZ6" s="91">
        <f t="shared" si="9"/>
        <v>95.57</v>
      </c>
      <c r="DA6" s="91">
        <f t="shared" si="9"/>
        <v>96.7</v>
      </c>
      <c r="DB6" s="91">
        <f t="shared" si="9"/>
        <v>90.54</v>
      </c>
      <c r="DC6" s="91">
        <f t="shared" si="9"/>
        <v>90.64</v>
      </c>
      <c r="DD6" s="91">
        <f t="shared" si="9"/>
        <v>90.23</v>
      </c>
      <c r="DE6" s="91">
        <f t="shared" si="9"/>
        <v>90.15</v>
      </c>
      <c r="DF6" s="91">
        <f t="shared" si="9"/>
        <v>90.62</v>
      </c>
      <c r="DG6" s="85" t="str">
        <f>IF(DG7="","",IF(DG7="-","【-】","【"&amp;SUBSTITUTE(TEXT(DG7,"#,##0.00"),"-","△")&amp;"】"))</f>
        <v>【90.22】</v>
      </c>
      <c r="DH6" s="91">
        <f t="shared" ref="DH6:DQ6" si="10">IF(DH7="",NA(),DH7)</f>
        <v>49.14</v>
      </c>
      <c r="DI6" s="91">
        <f t="shared" si="10"/>
        <v>50.44</v>
      </c>
      <c r="DJ6" s="91">
        <f t="shared" si="10"/>
        <v>49.07</v>
      </c>
      <c r="DK6" s="91">
        <f t="shared" si="10"/>
        <v>50.95</v>
      </c>
      <c r="DL6" s="91">
        <f t="shared" si="10"/>
        <v>46.23</v>
      </c>
      <c r="DM6" s="91">
        <f t="shared" si="10"/>
        <v>42.43</v>
      </c>
      <c r="DN6" s="91">
        <f t="shared" si="10"/>
        <v>43.24</v>
      </c>
      <c r="DO6" s="91">
        <f t="shared" si="10"/>
        <v>46.36</v>
      </c>
      <c r="DP6" s="91">
        <f t="shared" si="10"/>
        <v>47.37</v>
      </c>
      <c r="DQ6" s="91">
        <f t="shared" si="10"/>
        <v>48.01</v>
      </c>
      <c r="DR6" s="85" t="str">
        <f>IF(DR7="","",IF(DR7="-","【-】","【"&amp;SUBSTITUTE(TEXT(DR7,"#,##0.00"),"-","△")&amp;"】"))</f>
        <v>【47.91】</v>
      </c>
      <c r="DS6" s="91">
        <f t="shared" ref="DS6:EB6" si="11">IF(DS7="",NA(),DS7)</f>
        <v>4.58</v>
      </c>
      <c r="DT6" s="91">
        <f t="shared" si="11"/>
        <v>5.78</v>
      </c>
      <c r="DU6" s="91">
        <f t="shared" si="11"/>
        <v>6.84</v>
      </c>
      <c r="DV6" s="91">
        <f t="shared" si="11"/>
        <v>8.67</v>
      </c>
      <c r="DW6" s="91">
        <f t="shared" si="11"/>
        <v>9.42</v>
      </c>
      <c r="DX6" s="91">
        <f t="shared" si="11"/>
        <v>11.07</v>
      </c>
      <c r="DY6" s="91">
        <f t="shared" si="11"/>
        <v>12.21</v>
      </c>
      <c r="DZ6" s="91">
        <f t="shared" si="11"/>
        <v>13.57</v>
      </c>
      <c r="EA6" s="91">
        <f t="shared" si="11"/>
        <v>14.27</v>
      </c>
      <c r="EB6" s="91">
        <f t="shared" si="11"/>
        <v>16.170000000000002</v>
      </c>
      <c r="EC6" s="85" t="str">
        <f>IF(EC7="","",IF(EC7="-","【-】","【"&amp;SUBSTITUTE(TEXT(EC7,"#,##0.00"),"-","△")&amp;"】"))</f>
        <v>【15.00】</v>
      </c>
      <c r="ED6" s="91">
        <f t="shared" ref="ED6:EM6" si="12">IF(ED7="",NA(),ED7)</f>
        <v>1.34</v>
      </c>
      <c r="EE6" s="91">
        <f t="shared" si="12"/>
        <v>1.52</v>
      </c>
      <c r="EF6" s="91">
        <f t="shared" si="12"/>
        <v>1.19</v>
      </c>
      <c r="EG6" s="91">
        <f t="shared" si="12"/>
        <v>0.37</v>
      </c>
      <c r="EH6" s="91">
        <f t="shared" si="12"/>
        <v>1.07</v>
      </c>
      <c r="EI6" s="91">
        <f t="shared" si="12"/>
        <v>0.76</v>
      </c>
      <c r="EJ6" s="91">
        <f t="shared" si="12"/>
        <v>0.8</v>
      </c>
      <c r="EK6" s="91">
        <f t="shared" si="12"/>
        <v>0.72</v>
      </c>
      <c r="EL6" s="91">
        <f t="shared" si="12"/>
        <v>0.67</v>
      </c>
      <c r="EM6" s="91">
        <f t="shared" si="12"/>
        <v>0.67</v>
      </c>
      <c r="EN6" s="85" t="str">
        <f>IF(EN7="","",IF(EN7="-","【-】","【"&amp;SUBSTITUTE(TEXT(EN7,"#,##0.00"),"-","△")&amp;"】"))</f>
        <v>【0.76】</v>
      </c>
    </row>
    <row r="7" spans="1:144" s="70" customFormat="1">
      <c r="A7" s="71"/>
      <c r="B7" s="77">
        <v>2016</v>
      </c>
      <c r="C7" s="77">
        <v>282103</v>
      </c>
      <c r="D7" s="77">
        <v>46</v>
      </c>
      <c r="E7" s="77">
        <v>1</v>
      </c>
      <c r="F7" s="77">
        <v>0</v>
      </c>
      <c r="G7" s="77">
        <v>1</v>
      </c>
      <c r="H7" s="77" t="s">
        <v>104</v>
      </c>
      <c r="I7" s="77" t="s">
        <v>105</v>
      </c>
      <c r="J7" s="77" t="s">
        <v>106</v>
      </c>
      <c r="K7" s="77" t="s">
        <v>107</v>
      </c>
      <c r="L7" s="77" t="s">
        <v>108</v>
      </c>
      <c r="M7" s="77"/>
      <c r="N7" s="86" t="s">
        <v>109</v>
      </c>
      <c r="O7" s="86">
        <v>61.14</v>
      </c>
      <c r="P7" s="86">
        <v>96.73</v>
      </c>
      <c r="Q7" s="86">
        <v>2440</v>
      </c>
      <c r="R7" s="86">
        <v>268541</v>
      </c>
      <c r="S7" s="86">
        <v>138.47999999999999</v>
      </c>
      <c r="T7" s="86">
        <v>1939.2</v>
      </c>
      <c r="U7" s="86">
        <v>258960</v>
      </c>
      <c r="V7" s="86">
        <v>116.83</v>
      </c>
      <c r="W7" s="86">
        <v>2216.5500000000002</v>
      </c>
      <c r="X7" s="86">
        <v>113.42</v>
      </c>
      <c r="Y7" s="86">
        <v>110.88</v>
      </c>
      <c r="Z7" s="86">
        <v>120.1</v>
      </c>
      <c r="AA7" s="86">
        <v>119.68</v>
      </c>
      <c r="AB7" s="86">
        <v>120.74</v>
      </c>
      <c r="AC7" s="86">
        <v>108.39</v>
      </c>
      <c r="AD7" s="86">
        <v>108.9</v>
      </c>
      <c r="AE7" s="86">
        <v>114.43</v>
      </c>
      <c r="AF7" s="86">
        <v>114.08</v>
      </c>
      <c r="AG7" s="86">
        <v>115.36</v>
      </c>
      <c r="AH7" s="86">
        <v>114.35</v>
      </c>
      <c r="AI7" s="86">
        <v>0</v>
      </c>
      <c r="AJ7" s="86">
        <v>0</v>
      </c>
      <c r="AK7" s="86">
        <v>0</v>
      </c>
      <c r="AL7" s="86">
        <v>0</v>
      </c>
      <c r="AM7" s="86">
        <v>0</v>
      </c>
      <c r="AN7" s="86">
        <v>3.08</v>
      </c>
      <c r="AO7" s="86">
        <v>3.47</v>
      </c>
      <c r="AP7" s="86">
        <v>0.13</v>
      </c>
      <c r="AQ7" s="86">
        <v>0</v>
      </c>
      <c r="AR7" s="86">
        <v>0</v>
      </c>
      <c r="AS7" s="86">
        <v>0.79</v>
      </c>
      <c r="AT7" s="86">
        <v>424.08</v>
      </c>
      <c r="AU7" s="86">
        <v>555.11</v>
      </c>
      <c r="AV7" s="86">
        <v>307.24</v>
      </c>
      <c r="AW7" s="86">
        <v>270.57</v>
      </c>
      <c r="AX7" s="86">
        <v>265.27</v>
      </c>
      <c r="AY7" s="86">
        <v>590.46</v>
      </c>
      <c r="AZ7" s="86">
        <v>628.34</v>
      </c>
      <c r="BA7" s="86">
        <v>289.8</v>
      </c>
      <c r="BB7" s="86">
        <v>299.44</v>
      </c>
      <c r="BC7" s="86">
        <v>311.99</v>
      </c>
      <c r="BD7" s="86">
        <v>262.87</v>
      </c>
      <c r="BE7" s="86">
        <v>238.69</v>
      </c>
      <c r="BF7" s="86">
        <v>225.09</v>
      </c>
      <c r="BG7" s="86">
        <v>247.48</v>
      </c>
      <c r="BH7" s="86">
        <v>257.39</v>
      </c>
      <c r="BI7" s="86">
        <v>292.85000000000002</v>
      </c>
      <c r="BJ7" s="86">
        <v>299.16000000000003</v>
      </c>
      <c r="BK7" s="86">
        <v>297.13</v>
      </c>
      <c r="BL7" s="86">
        <v>301.99</v>
      </c>
      <c r="BM7" s="86">
        <v>298.08999999999997</v>
      </c>
      <c r="BN7" s="86">
        <v>291.77999999999997</v>
      </c>
      <c r="BO7" s="86">
        <v>270.87</v>
      </c>
      <c r="BP7" s="86">
        <v>93.72</v>
      </c>
      <c r="BQ7" s="86">
        <v>91.2</v>
      </c>
      <c r="BR7" s="86">
        <v>102.25</v>
      </c>
      <c r="BS7" s="86">
        <v>101.48</v>
      </c>
      <c r="BT7" s="86">
        <v>99.97</v>
      </c>
      <c r="BU7" s="86">
        <v>99.91</v>
      </c>
      <c r="BV7" s="86">
        <v>99.89</v>
      </c>
      <c r="BW7" s="86">
        <v>107.05</v>
      </c>
      <c r="BX7" s="86">
        <v>106.4</v>
      </c>
      <c r="BY7" s="86">
        <v>107.61</v>
      </c>
      <c r="BZ7" s="86">
        <v>105.59</v>
      </c>
      <c r="CA7" s="86">
        <v>167.22</v>
      </c>
      <c r="CB7" s="86">
        <v>171.65</v>
      </c>
      <c r="CC7" s="86">
        <v>152.30000000000001</v>
      </c>
      <c r="CD7" s="86">
        <v>153.27000000000001</v>
      </c>
      <c r="CE7" s="86">
        <v>155.87</v>
      </c>
      <c r="CF7" s="86">
        <v>164.25</v>
      </c>
      <c r="CG7" s="86">
        <v>165.34</v>
      </c>
      <c r="CH7" s="86">
        <v>155.09</v>
      </c>
      <c r="CI7" s="86">
        <v>156.29</v>
      </c>
      <c r="CJ7" s="86">
        <v>155.69</v>
      </c>
      <c r="CK7" s="86">
        <v>163.27000000000001</v>
      </c>
      <c r="CL7" s="86">
        <v>72.14</v>
      </c>
      <c r="CM7" s="86">
        <v>71.459999999999994</v>
      </c>
      <c r="CN7" s="86">
        <v>69.569999999999993</v>
      </c>
      <c r="CO7" s="86">
        <v>68.53</v>
      </c>
      <c r="CP7" s="86">
        <v>67.86</v>
      </c>
      <c r="CQ7" s="86">
        <v>62.71</v>
      </c>
      <c r="CR7" s="86">
        <v>62.15</v>
      </c>
      <c r="CS7" s="86">
        <v>61.61</v>
      </c>
      <c r="CT7" s="86">
        <v>62.34</v>
      </c>
      <c r="CU7" s="86">
        <v>62.46</v>
      </c>
      <c r="CV7" s="86">
        <v>59.94</v>
      </c>
      <c r="CW7" s="86">
        <v>94.36</v>
      </c>
      <c r="CX7" s="86">
        <v>94.88</v>
      </c>
      <c r="CY7" s="86">
        <v>94.85</v>
      </c>
      <c r="CZ7" s="86">
        <v>95.57</v>
      </c>
      <c r="DA7" s="86">
        <v>96.7</v>
      </c>
      <c r="DB7" s="86">
        <v>90.54</v>
      </c>
      <c r="DC7" s="86">
        <v>90.64</v>
      </c>
      <c r="DD7" s="86">
        <v>90.23</v>
      </c>
      <c r="DE7" s="86">
        <v>90.15</v>
      </c>
      <c r="DF7" s="86">
        <v>90.62</v>
      </c>
      <c r="DG7" s="86">
        <v>90.22</v>
      </c>
      <c r="DH7" s="86">
        <v>49.14</v>
      </c>
      <c r="DI7" s="86">
        <v>50.44</v>
      </c>
      <c r="DJ7" s="86">
        <v>49.07</v>
      </c>
      <c r="DK7" s="86">
        <v>50.95</v>
      </c>
      <c r="DL7" s="86">
        <v>46.23</v>
      </c>
      <c r="DM7" s="86">
        <v>42.43</v>
      </c>
      <c r="DN7" s="86">
        <v>43.24</v>
      </c>
      <c r="DO7" s="86">
        <v>46.36</v>
      </c>
      <c r="DP7" s="86">
        <v>47.37</v>
      </c>
      <c r="DQ7" s="86">
        <v>48.01</v>
      </c>
      <c r="DR7" s="86">
        <v>47.91</v>
      </c>
      <c r="DS7" s="86">
        <v>4.58</v>
      </c>
      <c r="DT7" s="86">
        <v>5.78</v>
      </c>
      <c r="DU7" s="86">
        <v>6.84</v>
      </c>
      <c r="DV7" s="86">
        <v>8.67</v>
      </c>
      <c r="DW7" s="86">
        <v>9.42</v>
      </c>
      <c r="DX7" s="86">
        <v>11.07</v>
      </c>
      <c r="DY7" s="86">
        <v>12.21</v>
      </c>
      <c r="DZ7" s="86">
        <v>13.57</v>
      </c>
      <c r="EA7" s="86">
        <v>14.27</v>
      </c>
      <c r="EB7" s="86">
        <v>16.170000000000002</v>
      </c>
      <c r="EC7" s="86">
        <v>15</v>
      </c>
      <c r="ED7" s="86">
        <v>1.34</v>
      </c>
      <c r="EE7" s="86">
        <v>1.52</v>
      </c>
      <c r="EF7" s="86">
        <v>1.19</v>
      </c>
      <c r="EG7" s="86">
        <v>0.37</v>
      </c>
      <c r="EH7" s="86">
        <v>1.07</v>
      </c>
      <c r="EI7" s="86">
        <v>0.76</v>
      </c>
      <c r="EJ7" s="86">
        <v>0.8</v>
      </c>
      <c r="EK7" s="86">
        <v>0.72</v>
      </c>
      <c r="EL7" s="86">
        <v>0.67</v>
      </c>
      <c r="EM7" s="86">
        <v>0.67</v>
      </c>
      <c r="EN7" s="86">
        <v>0.76</v>
      </c>
    </row>
    <row r="8" spans="1:144"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3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3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3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3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3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3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3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3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3"/>
    </row>
    <row r="9" spans="1:144">
      <c r="A9" s="72"/>
      <c r="B9" s="72" t="s">
        <v>110</v>
      </c>
      <c r="C9" s="72" t="s">
        <v>111</v>
      </c>
      <c r="D9" s="72" t="s">
        <v>112</v>
      </c>
      <c r="E9" s="72" t="s">
        <v>113</v>
      </c>
      <c r="F9" s="72" t="s">
        <v>114</v>
      </c>
      <c r="X9" s="92"/>
      <c r="Y9" s="92"/>
      <c r="Z9" s="92"/>
      <c r="AA9" s="92"/>
      <c r="AB9" s="92"/>
      <c r="AC9" s="92"/>
      <c r="AD9" s="92"/>
      <c r="AE9" s="92"/>
      <c r="AF9" s="92"/>
      <c r="AG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D9" s="92"/>
      <c r="EE9" s="92"/>
      <c r="EF9" s="92"/>
      <c r="EG9" s="92"/>
      <c r="EH9" s="92"/>
      <c r="EI9" s="92"/>
      <c r="EJ9" s="92"/>
      <c r="EK9" s="92"/>
      <c r="EL9" s="92"/>
      <c r="EM9" s="92"/>
    </row>
    <row r="10" spans="1:144">
      <c r="A10" s="72" t="s">
        <v>64</v>
      </c>
      <c r="B10" s="78">
        <f>DATEVALUE($B$6-4&amp;"年1月1日")</f>
        <v>40909</v>
      </c>
      <c r="C10" s="78">
        <f>DATEVALUE($B$6-3&amp;"年1月1日")</f>
        <v>41275</v>
      </c>
      <c r="D10" s="78">
        <f>DATEVALUE($B$6-2&amp;"年1月1日")</f>
        <v>41640</v>
      </c>
      <c r="E10" s="78">
        <f>DATEVALUE($B$6-1&amp;"年1月1日")</f>
        <v>42005</v>
      </c>
      <c r="F10" s="78">
        <f>DATEVALUE($B$6&amp;"年1月1日")</f>
        <v>42370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7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adminikakogawa</cp:lastModifiedBy>
  <cp:lastPrinted>2018-02-06T10:23:18Z</cp:lastPrinted>
  <dcterms:created xsi:type="dcterms:W3CDTF">2017-12-25T01:32:22Z</dcterms:created>
  <dcterms:modified xsi:type="dcterms:W3CDTF">2018-02-07T05:38:44Z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2018-02-07T05:38:44Z</vt:filetime>
  </property>
</Properties>
</file>