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県・市町民経済\令和04年度(08SNA)\市町民経済\(分析官作成時系列データ)\02★HP更新データ（最終）\"/>
    </mc:Choice>
  </mc:AlternateContent>
  <xr:revisionPtr revIDLastSave="0" documentId="13_ncr:1_{3D347ABF-B389-4B66-B327-19BBDE1844F7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目次" sheetId="9" r:id="rId1"/>
    <sheet name="1市町製造品出荷額" sheetId="5" r:id="rId2"/>
    <sheet name="1_2市町出荷額2" sheetId="10" r:id="rId3"/>
    <sheet name="2市町製造品付加価値" sheetId="6" r:id="rId4"/>
    <sheet name="2_2市町付加価値2" sheetId="11" r:id="rId5"/>
    <sheet name="3市町別従業者" sheetId="4" r:id="rId6"/>
    <sheet name="3_2市町従業者2" sheetId="12" r:id="rId7"/>
    <sheet name="4市町事業所" sheetId="13" r:id="rId8"/>
    <sheet name="５市町有形固定資産投資" sheetId="8" r:id="rId9"/>
    <sheet name="6府県製造品出荷額" sheetId="2" r:id="rId10"/>
    <sheet name="7府県付加価値額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8" l="1"/>
  <c r="AH6" i="8"/>
  <c r="AI6" i="8"/>
  <c r="AG7" i="8"/>
  <c r="AH7" i="8"/>
  <c r="AI7" i="8"/>
  <c r="AG8" i="8"/>
  <c r="AH8" i="8"/>
  <c r="AI8" i="8"/>
  <c r="AG9" i="8"/>
  <c r="AH9" i="8"/>
  <c r="AI9" i="8"/>
  <c r="AG10" i="8"/>
  <c r="AH10" i="8"/>
  <c r="AI10" i="8"/>
  <c r="AG11" i="8"/>
  <c r="AH11" i="8"/>
  <c r="AI11" i="8"/>
  <c r="AG12" i="8"/>
  <c r="AH12" i="8"/>
  <c r="AI12" i="8"/>
  <c r="AG13" i="8"/>
  <c r="AH13" i="8"/>
  <c r="AI13" i="8"/>
  <c r="AG14" i="8"/>
  <c r="AH14" i="8"/>
  <c r="AI14" i="8"/>
  <c r="AG15" i="8"/>
  <c r="AH15" i="8"/>
  <c r="AI15" i="8"/>
  <c r="AF6" i="8"/>
  <c r="AF7" i="8"/>
  <c r="AF8" i="8"/>
  <c r="AF9" i="8"/>
  <c r="AF10" i="8"/>
  <c r="AF11" i="8"/>
  <c r="AF12" i="8"/>
  <c r="AF13" i="8"/>
  <c r="AF14" i="8"/>
  <c r="AF15" i="8"/>
  <c r="AI5" i="8" l="1"/>
  <c r="AH5" i="8"/>
  <c r="AG5" i="8"/>
  <c r="AF5" i="8"/>
  <c r="AS55" i="2" l="1"/>
  <c r="AS56" i="2"/>
  <c r="BC74" i="10"/>
  <c r="BC73" i="10"/>
  <c r="BC72" i="10"/>
  <c r="BC71" i="10" s="1"/>
  <c r="BC14" i="10" s="1"/>
  <c r="BC70" i="10"/>
  <c r="BC69" i="10"/>
  <c r="BC68" i="10" s="1"/>
  <c r="BC13" i="10" s="1"/>
  <c r="BC67" i="10"/>
  <c r="BC66" i="10"/>
  <c r="BC65" i="10"/>
  <c r="BC64" i="10"/>
  <c r="BC63" i="10"/>
  <c r="BC61" i="10"/>
  <c r="BC60" i="10"/>
  <c r="BC59" i="10"/>
  <c r="BC58" i="10"/>
  <c r="BC57" i="10"/>
  <c r="BC56" i="10"/>
  <c r="BC55" i="10"/>
  <c r="BC53" i="10"/>
  <c r="BC52" i="10"/>
  <c r="BC51" i="10"/>
  <c r="BC50" i="10"/>
  <c r="BC48" i="10"/>
  <c r="BC47" i="10"/>
  <c r="BC46" i="10"/>
  <c r="BC45" i="10"/>
  <c r="BC44" i="10"/>
  <c r="BC43" i="10"/>
  <c r="BC41" i="10"/>
  <c r="BC40" i="10"/>
  <c r="BC39" i="10"/>
  <c r="BC36" i="10" s="1"/>
  <c r="BC8" i="10" s="1"/>
  <c r="BC38" i="10"/>
  <c r="BC37" i="10"/>
  <c r="BC35" i="10"/>
  <c r="BC34" i="10"/>
  <c r="BC33" i="10"/>
  <c r="BC32" i="10"/>
  <c r="BC31" i="10"/>
  <c r="BC29" i="10"/>
  <c r="BC28" i="10"/>
  <c r="BC27" i="10"/>
  <c r="BC26" i="10" s="1"/>
  <c r="BC6" i="10" s="1"/>
  <c r="BC25" i="10"/>
  <c r="BC24" i="10"/>
  <c r="BC23" i="10"/>
  <c r="BC22" i="10"/>
  <c r="BC21" i="10"/>
  <c r="BC20" i="10"/>
  <c r="BC19" i="10"/>
  <c r="BC18" i="10"/>
  <c r="BC17" i="10"/>
  <c r="BC17" i="11"/>
  <c r="BC18" i="11"/>
  <c r="BC19" i="11"/>
  <c r="BC20" i="11"/>
  <c r="BC21" i="11"/>
  <c r="BC22" i="11"/>
  <c r="BC23" i="11"/>
  <c r="BC24" i="11"/>
  <c r="BC25" i="11"/>
  <c r="BC27" i="11"/>
  <c r="BC28" i="11"/>
  <c r="BC29" i="11"/>
  <c r="BC31" i="11"/>
  <c r="BC32" i="11"/>
  <c r="BC33" i="11"/>
  <c r="BC34" i="11"/>
  <c r="BC35" i="11"/>
  <c r="BC37" i="11"/>
  <c r="BC38" i="11"/>
  <c r="BC36" i="11" s="1"/>
  <c r="BC8" i="11" s="1"/>
  <c r="BC39" i="11"/>
  <c r="BC40" i="11"/>
  <c r="BC41" i="11"/>
  <c r="BC43" i="11"/>
  <c r="BC44" i="11"/>
  <c r="BC45" i="11"/>
  <c r="BC46" i="11"/>
  <c r="BC47" i="11"/>
  <c r="BC48" i="11"/>
  <c r="BC50" i="11"/>
  <c r="BC51" i="11"/>
  <c r="BC52" i="11"/>
  <c r="BC53" i="11"/>
  <c r="BC55" i="11"/>
  <c r="BC56" i="11"/>
  <c r="BC57" i="11"/>
  <c r="BC58" i="11"/>
  <c r="BC59" i="11"/>
  <c r="BC60" i="11"/>
  <c r="BC61" i="11"/>
  <c r="BC63" i="11"/>
  <c r="BC64" i="11"/>
  <c r="BC65" i="11"/>
  <c r="BC66" i="11"/>
  <c r="BC67" i="11"/>
  <c r="BC69" i="11"/>
  <c r="BC68" i="11" s="1"/>
  <c r="BC13" i="11" s="1"/>
  <c r="BC70" i="11"/>
  <c r="BC72" i="11"/>
  <c r="BC73" i="11"/>
  <c r="BC74" i="11"/>
  <c r="BD18" i="12"/>
  <c r="BD19" i="12"/>
  <c r="BD20" i="12"/>
  <c r="BD21" i="12"/>
  <c r="BD22" i="12"/>
  <c r="BD23" i="12"/>
  <c r="BD24" i="12"/>
  <c r="BD25" i="12"/>
  <c r="BD26" i="12"/>
  <c r="BD35" i="12"/>
  <c r="BD36" i="12"/>
  <c r="BD38" i="12"/>
  <c r="BE17" i="13"/>
  <c r="BE6" i="13" s="1"/>
  <c r="BE19" i="13"/>
  <c r="BE20" i="13"/>
  <c r="BE21" i="13"/>
  <c r="BE23" i="13"/>
  <c r="BE24" i="13"/>
  <c r="BE25" i="13"/>
  <c r="BE26" i="13"/>
  <c r="BE27" i="13"/>
  <c r="BE29" i="13"/>
  <c r="BE30" i="13"/>
  <c r="BE31" i="13"/>
  <c r="BE32" i="13"/>
  <c r="BE33" i="13"/>
  <c r="BE35" i="13"/>
  <c r="BE36" i="13"/>
  <c r="BE37" i="13"/>
  <c r="BE38" i="13"/>
  <c r="BE39" i="13"/>
  <c r="BE40" i="13"/>
  <c r="BE42" i="13"/>
  <c r="BE43" i="13"/>
  <c r="BE44" i="13"/>
  <c r="BE45" i="13"/>
  <c r="BE47" i="13"/>
  <c r="BE48" i="13"/>
  <c r="BE49" i="13"/>
  <c r="BE50" i="13"/>
  <c r="BE51" i="13"/>
  <c r="BE52" i="13"/>
  <c r="BE53" i="13"/>
  <c r="BE55" i="13"/>
  <c r="BE56" i="13"/>
  <c r="BE57" i="13"/>
  <c r="BE58" i="13"/>
  <c r="BE59" i="13"/>
  <c r="BE61" i="13"/>
  <c r="BE62" i="13"/>
  <c r="BE64" i="13"/>
  <c r="BE65" i="13"/>
  <c r="BE66" i="13"/>
  <c r="BE17" i="4"/>
  <c r="BE6" i="4" s="1"/>
  <c r="BE19" i="4"/>
  <c r="BE20" i="4"/>
  <c r="BD29" i="12" s="1"/>
  <c r="BE21" i="4"/>
  <c r="BD30" i="12" s="1"/>
  <c r="BE23" i="4"/>
  <c r="BE24" i="4"/>
  <c r="BD33" i="12" s="1"/>
  <c r="BE25" i="4"/>
  <c r="BD34" i="12" s="1"/>
  <c r="BE26" i="4"/>
  <c r="BE27" i="4"/>
  <c r="BE29" i="4"/>
  <c r="BE30" i="4"/>
  <c r="BD39" i="12" s="1"/>
  <c r="BE31" i="4"/>
  <c r="BD40" i="12" s="1"/>
  <c r="BE32" i="4"/>
  <c r="BD41" i="12" s="1"/>
  <c r="BE33" i="4"/>
  <c r="BD42" i="12" s="1"/>
  <c r="BE35" i="4"/>
  <c r="BD44" i="12" s="1"/>
  <c r="BE36" i="4"/>
  <c r="BD45" i="12" s="1"/>
  <c r="BE37" i="4"/>
  <c r="BD46" i="12" s="1"/>
  <c r="BE38" i="4"/>
  <c r="BD47" i="12" s="1"/>
  <c r="BE39" i="4"/>
  <c r="BD48" i="12" s="1"/>
  <c r="BE40" i="4"/>
  <c r="BD49" i="12" s="1"/>
  <c r="BE42" i="4"/>
  <c r="BE43" i="4"/>
  <c r="BD52" i="12" s="1"/>
  <c r="BE44" i="4"/>
  <c r="BD53" i="12" s="1"/>
  <c r="BE45" i="4"/>
  <c r="BD54" i="12" s="1"/>
  <c r="BE47" i="4"/>
  <c r="BD56" i="12" s="1"/>
  <c r="BE48" i="4"/>
  <c r="BD57" i="12" s="1"/>
  <c r="BE49" i="4"/>
  <c r="BE50" i="4"/>
  <c r="BD59" i="12" s="1"/>
  <c r="BE51" i="4"/>
  <c r="BD60" i="12" s="1"/>
  <c r="BE52" i="4"/>
  <c r="BD61" i="12" s="1"/>
  <c r="BE53" i="4"/>
  <c r="BD62" i="12" s="1"/>
  <c r="BE55" i="4"/>
  <c r="BD64" i="12" s="1"/>
  <c r="BE56" i="4"/>
  <c r="BD65" i="12" s="1"/>
  <c r="BE57" i="4"/>
  <c r="BD66" i="12" s="1"/>
  <c r="BE58" i="4"/>
  <c r="BD67" i="12" s="1"/>
  <c r="BE59" i="4"/>
  <c r="BD68" i="12" s="1"/>
  <c r="BE61" i="4"/>
  <c r="BE62" i="4"/>
  <c r="BD71" i="12" s="1"/>
  <c r="BE64" i="4"/>
  <c r="BD73" i="12" s="1"/>
  <c r="BE65" i="4"/>
  <c r="BD74" i="12" s="1"/>
  <c r="BE66" i="4"/>
  <c r="BD75" i="12" s="1"/>
  <c r="BF7" i="6"/>
  <c r="BF8" i="6"/>
  <c r="BF9" i="6"/>
  <c r="BF10" i="6"/>
  <c r="BF11" i="6"/>
  <c r="BF12" i="6"/>
  <c r="BF13" i="6"/>
  <c r="BF14" i="6"/>
  <c r="BF15" i="6"/>
  <c r="BC7" i="5"/>
  <c r="BC8" i="5"/>
  <c r="BC9" i="5"/>
  <c r="BC10" i="5"/>
  <c r="BC11" i="5"/>
  <c r="BC12" i="5"/>
  <c r="BC13" i="5"/>
  <c r="BC14" i="5"/>
  <c r="BC15" i="5"/>
  <c r="BF66" i="6"/>
  <c r="BF67" i="6" s="1"/>
  <c r="BC66" i="5"/>
  <c r="BC67" i="5" s="1"/>
  <c r="AS5" i="2"/>
  <c r="AS5" i="3"/>
  <c r="BE66" i="6"/>
  <c r="BE67" i="6" s="1"/>
  <c r="BB17" i="10"/>
  <c r="BB18" i="10"/>
  <c r="BB19" i="10"/>
  <c r="BB20" i="10"/>
  <c r="BB21" i="10"/>
  <c r="BB22" i="10"/>
  <c r="BB23" i="10"/>
  <c r="BB24" i="10"/>
  <c r="BB25" i="10"/>
  <c r="BB27" i="10"/>
  <c r="BB28" i="10"/>
  <c r="BB29" i="10"/>
  <c r="BB31" i="10"/>
  <c r="BB32" i="10"/>
  <c r="BB33" i="10"/>
  <c r="BB34" i="10"/>
  <c r="BB35" i="10"/>
  <c r="BB37" i="10"/>
  <c r="BB38" i="10"/>
  <c r="BB39" i="10"/>
  <c r="BB40" i="10"/>
  <c r="BB41" i="10"/>
  <c r="BB43" i="10"/>
  <c r="BB44" i="10"/>
  <c r="BB45" i="10"/>
  <c r="BB46" i="10"/>
  <c r="BB47" i="10"/>
  <c r="BB48" i="10"/>
  <c r="BB50" i="10"/>
  <c r="BB51" i="10"/>
  <c r="BB52" i="10"/>
  <c r="BB53" i="10"/>
  <c r="BB55" i="10"/>
  <c r="BB56" i="10"/>
  <c r="BB57" i="10"/>
  <c r="BB58" i="10"/>
  <c r="BB59" i="10"/>
  <c r="BB60" i="10"/>
  <c r="BB61" i="10"/>
  <c r="BB63" i="10"/>
  <c r="BB64" i="10"/>
  <c r="BB65" i="10"/>
  <c r="BB66" i="10"/>
  <c r="BB67" i="10"/>
  <c r="BB69" i="10"/>
  <c r="BB70" i="10"/>
  <c r="BB72" i="10"/>
  <c r="BB73" i="10"/>
  <c r="BB74" i="10"/>
  <c r="BB66" i="5"/>
  <c r="BB67" i="5" s="1"/>
  <c r="BB7" i="5"/>
  <c r="BB8" i="5"/>
  <c r="BB9" i="5"/>
  <c r="BB10" i="5"/>
  <c r="BB11" i="5"/>
  <c r="BB12" i="5"/>
  <c r="BB13" i="5"/>
  <c r="BB14" i="5"/>
  <c r="BB15" i="5"/>
  <c r="BE7" i="6"/>
  <c r="BE8" i="6"/>
  <c r="BE9" i="6"/>
  <c r="BE10" i="6"/>
  <c r="BE11" i="6"/>
  <c r="BE12" i="6"/>
  <c r="BE13" i="6"/>
  <c r="BE14" i="6"/>
  <c r="BE15" i="6"/>
  <c r="BB17" i="11"/>
  <c r="BB18" i="11"/>
  <c r="BB19" i="11"/>
  <c r="BB20" i="11"/>
  <c r="BB21" i="11"/>
  <c r="BB22" i="11"/>
  <c r="BB23" i="11"/>
  <c r="BB24" i="11"/>
  <c r="BB25" i="11"/>
  <c r="BB27" i="11"/>
  <c r="BB28" i="11"/>
  <c r="BB29" i="11"/>
  <c r="BB31" i="11"/>
  <c r="BB32" i="11"/>
  <c r="BB33" i="11"/>
  <c r="BB34" i="11"/>
  <c r="BB35" i="11"/>
  <c r="BB37" i="11"/>
  <c r="BB38" i="11"/>
  <c r="BB39" i="11"/>
  <c r="BB40" i="11"/>
  <c r="BB41" i="11"/>
  <c r="BB43" i="11"/>
  <c r="BB44" i="11"/>
  <c r="BB45" i="11"/>
  <c r="BB46" i="11"/>
  <c r="BB47" i="11"/>
  <c r="BB48" i="11"/>
  <c r="BB50" i="11"/>
  <c r="BB51" i="11"/>
  <c r="BB52" i="11"/>
  <c r="BB53" i="11"/>
  <c r="BB55" i="11"/>
  <c r="BB56" i="11"/>
  <c r="BB57" i="11"/>
  <c r="BB58" i="11"/>
  <c r="BB59" i="11"/>
  <c r="BB60" i="11"/>
  <c r="BB61" i="11"/>
  <c r="BB63" i="11"/>
  <c r="BB64" i="11"/>
  <c r="BB65" i="11"/>
  <c r="BB66" i="11"/>
  <c r="BB67" i="11"/>
  <c r="BB69" i="11"/>
  <c r="BB70" i="11"/>
  <c r="BB68" i="11" s="1"/>
  <c r="BB13" i="11" s="1"/>
  <c r="BB72" i="11"/>
  <c r="BB73" i="11"/>
  <c r="BB74" i="11"/>
  <c r="BD17" i="13"/>
  <c r="BD6" i="13" s="1"/>
  <c r="BD19" i="13"/>
  <c r="BD20" i="13"/>
  <c r="BD21" i="13"/>
  <c r="BD23" i="13"/>
  <c r="BD24" i="13"/>
  <c r="BD25" i="13"/>
  <c r="BD26" i="13"/>
  <c r="BD27" i="13"/>
  <c r="BD29" i="13"/>
  <c r="BD30" i="13"/>
  <c r="BD31" i="13"/>
  <c r="BD32" i="13"/>
  <c r="BD33" i="13"/>
  <c r="BD35" i="13"/>
  <c r="BD36" i="13"/>
  <c r="BD37" i="13"/>
  <c r="BD38" i="13"/>
  <c r="BD39" i="13"/>
  <c r="BD40" i="13"/>
  <c r="BD42" i="13"/>
  <c r="BD43" i="13"/>
  <c r="BD44" i="13"/>
  <c r="BD45" i="13"/>
  <c r="BD47" i="13"/>
  <c r="BD48" i="13"/>
  <c r="BD49" i="13"/>
  <c r="BD50" i="13"/>
  <c r="BD51" i="13"/>
  <c r="BD52" i="13"/>
  <c r="BD53" i="13"/>
  <c r="BD55" i="13"/>
  <c r="BD56" i="13"/>
  <c r="BD57" i="13"/>
  <c r="BD58" i="13"/>
  <c r="BD59" i="13"/>
  <c r="BD61" i="13"/>
  <c r="BD62" i="13"/>
  <c r="BD64" i="13"/>
  <c r="BD65" i="13"/>
  <c r="BD66" i="13"/>
  <c r="BC18" i="12"/>
  <c r="BC19" i="12"/>
  <c r="BC20" i="12"/>
  <c r="BC21" i="12"/>
  <c r="BC22" i="12"/>
  <c r="BC23" i="12"/>
  <c r="BC24" i="12"/>
  <c r="BC25" i="12"/>
  <c r="BC26" i="12"/>
  <c r="BD17" i="4"/>
  <c r="BD6" i="4" s="1"/>
  <c r="BD19" i="4"/>
  <c r="BC28" i="12" s="1"/>
  <c r="BD20" i="4"/>
  <c r="BC29" i="12" s="1"/>
  <c r="BD21" i="4"/>
  <c r="BC30" i="12" s="1"/>
  <c r="BD23" i="4"/>
  <c r="BC32" i="12" s="1"/>
  <c r="BD24" i="4"/>
  <c r="BC33" i="12" s="1"/>
  <c r="BD25" i="4"/>
  <c r="BC34" i="12" s="1"/>
  <c r="BD26" i="4"/>
  <c r="BC35" i="12" s="1"/>
  <c r="BD27" i="4"/>
  <c r="BC36" i="12" s="1"/>
  <c r="BD29" i="4"/>
  <c r="BC38" i="12" s="1"/>
  <c r="BD30" i="4"/>
  <c r="BC39" i="12" s="1"/>
  <c r="BD31" i="4"/>
  <c r="BC40" i="12" s="1"/>
  <c r="BD32" i="4"/>
  <c r="BC41" i="12" s="1"/>
  <c r="BD33" i="4"/>
  <c r="BC42" i="12" s="1"/>
  <c r="BD35" i="4"/>
  <c r="BC44" i="12" s="1"/>
  <c r="BD36" i="4"/>
  <c r="BC45" i="12" s="1"/>
  <c r="BD37" i="4"/>
  <c r="BC46" i="12" s="1"/>
  <c r="BD38" i="4"/>
  <c r="BC47" i="12" s="1"/>
  <c r="BD39" i="4"/>
  <c r="BC48" i="12" s="1"/>
  <c r="BD40" i="4"/>
  <c r="BC49" i="12" s="1"/>
  <c r="BD42" i="4"/>
  <c r="BC51" i="12" s="1"/>
  <c r="BD43" i="4"/>
  <c r="BC52" i="12" s="1"/>
  <c r="BD44" i="4"/>
  <c r="BC53" i="12" s="1"/>
  <c r="BD45" i="4"/>
  <c r="BD47" i="4"/>
  <c r="BC56" i="12" s="1"/>
  <c r="BD48" i="4"/>
  <c r="BC57" i="12" s="1"/>
  <c r="BD49" i="4"/>
  <c r="BC58" i="12" s="1"/>
  <c r="BD50" i="4"/>
  <c r="BC59" i="12" s="1"/>
  <c r="BD51" i="4"/>
  <c r="BC60" i="12" s="1"/>
  <c r="BD52" i="4"/>
  <c r="BC61" i="12" s="1"/>
  <c r="BD53" i="4"/>
  <c r="BC62" i="12" s="1"/>
  <c r="BD55" i="4"/>
  <c r="BC64" i="12" s="1"/>
  <c r="BD56" i="4"/>
  <c r="BC65" i="12" s="1"/>
  <c r="BD57" i="4"/>
  <c r="BC66" i="12" s="1"/>
  <c r="BD58" i="4"/>
  <c r="BC67" i="12" s="1"/>
  <c r="BD59" i="4"/>
  <c r="BC68" i="12" s="1"/>
  <c r="BD61" i="4"/>
  <c r="BC70" i="12" s="1"/>
  <c r="BD62" i="4"/>
  <c r="BC71" i="12" s="1"/>
  <c r="BD64" i="4"/>
  <c r="BC73" i="12" s="1"/>
  <c r="BD65" i="4"/>
  <c r="BD66" i="4"/>
  <c r="BC75" i="12" s="1"/>
  <c r="BE18" i="13" l="1"/>
  <c r="BE46" i="4"/>
  <c r="BE12" i="4" s="1"/>
  <c r="BE41" i="4"/>
  <c r="BE11" i="4" s="1"/>
  <c r="BD58" i="12"/>
  <c r="BE60" i="4"/>
  <c r="BE14" i="4" s="1"/>
  <c r="BE22" i="4"/>
  <c r="BE8" i="4" s="1"/>
  <c r="BC42" i="11"/>
  <c r="BC9" i="11" s="1"/>
  <c r="BC26" i="11"/>
  <c r="BC6" i="11" s="1"/>
  <c r="BC49" i="10"/>
  <c r="BC10" i="10" s="1"/>
  <c r="BD43" i="12"/>
  <c r="BD10" i="12" s="1"/>
  <c r="BD63" i="12"/>
  <c r="BD13" i="12" s="1"/>
  <c r="BD37" i="12"/>
  <c r="BD9" i="12" s="1"/>
  <c r="BE54" i="13"/>
  <c r="BE13" i="13" s="1"/>
  <c r="BC42" i="10"/>
  <c r="BC9" i="10" s="1"/>
  <c r="BD55" i="12"/>
  <c r="BD12" i="12" s="1"/>
  <c r="BE54" i="4"/>
  <c r="BE13" i="4" s="1"/>
  <c r="BE18" i="4"/>
  <c r="BE7" i="4" s="1"/>
  <c r="BE5" i="4" s="1"/>
  <c r="BD70" i="12"/>
  <c r="BD69" i="12" s="1"/>
  <c r="BD14" i="12" s="1"/>
  <c r="BC71" i="11"/>
  <c r="BC14" i="11" s="1"/>
  <c r="BB36" i="10"/>
  <c r="BB8" i="10" s="1"/>
  <c r="BC54" i="11"/>
  <c r="BC11" i="11" s="1"/>
  <c r="BC69" i="12"/>
  <c r="BC14" i="12" s="1"/>
  <c r="BB71" i="10"/>
  <c r="BB14" i="10" s="1"/>
  <c r="BE28" i="13"/>
  <c r="BE9" i="13" s="1"/>
  <c r="BD32" i="12"/>
  <c r="BD31" i="12" s="1"/>
  <c r="BD8" i="12" s="1"/>
  <c r="BC16" i="11"/>
  <c r="BC5" i="11" s="1"/>
  <c r="BC30" i="10"/>
  <c r="BC7" i="10" s="1"/>
  <c r="BC49" i="11"/>
  <c r="BC10" i="11" s="1"/>
  <c r="BD41" i="13"/>
  <c r="BD11" i="13" s="1"/>
  <c r="BE63" i="13"/>
  <c r="BE15" i="13" s="1"/>
  <c r="BD28" i="12"/>
  <c r="BD27" i="12" s="1"/>
  <c r="BD7" i="12" s="1"/>
  <c r="BD41" i="4"/>
  <c r="BD11" i="4" s="1"/>
  <c r="BE63" i="4"/>
  <c r="BE15" i="4" s="1"/>
  <c r="BC62" i="11"/>
  <c r="BC12" i="11" s="1"/>
  <c r="BE28" i="4"/>
  <c r="BE9" i="4" s="1"/>
  <c r="BE60" i="13"/>
  <c r="BE14" i="13" s="1"/>
  <c r="BE41" i="13"/>
  <c r="BE11" i="13" s="1"/>
  <c r="BE22" i="13"/>
  <c r="BE8" i="13" s="1"/>
  <c r="BB16" i="10"/>
  <c r="BB5" i="10" s="1"/>
  <c r="BD17" i="12"/>
  <c r="BD6" i="12" s="1"/>
  <c r="BC62" i="10"/>
  <c r="BC12" i="10" s="1"/>
  <c r="BE46" i="13"/>
  <c r="BE12" i="13" s="1"/>
  <c r="BD51" i="12"/>
  <c r="BD50" i="12" s="1"/>
  <c r="BD11" i="12" s="1"/>
  <c r="BB68" i="10"/>
  <c r="BB13" i="10" s="1"/>
  <c r="BE34" i="4"/>
  <c r="BE10" i="4" s="1"/>
  <c r="BC16" i="10"/>
  <c r="BC5" i="10" s="1"/>
  <c r="BE34" i="13"/>
  <c r="BE10" i="13" s="1"/>
  <c r="BD72" i="12"/>
  <c r="BD15" i="12" s="1"/>
  <c r="BD28" i="13"/>
  <c r="BD9" i="13" s="1"/>
  <c r="BD46" i="13"/>
  <c r="BD12" i="13" s="1"/>
  <c r="BC30" i="11"/>
  <c r="BC7" i="11" s="1"/>
  <c r="BF4" i="6"/>
  <c r="BC4" i="5"/>
  <c r="BC54" i="10"/>
  <c r="BC11" i="10" s="1"/>
  <c r="BE7" i="13"/>
  <c r="BC37" i="12"/>
  <c r="BC9" i="12" s="1"/>
  <c r="BC55" i="12"/>
  <c r="BC12" i="12" s="1"/>
  <c r="BB49" i="10"/>
  <c r="BB10" i="10" s="1"/>
  <c r="BD63" i="13"/>
  <c r="BD15" i="13" s="1"/>
  <c r="BB30" i="10"/>
  <c r="BB7" i="10" s="1"/>
  <c r="BD60" i="13"/>
  <c r="BD14" i="13" s="1"/>
  <c r="BD22" i="13"/>
  <c r="BD8" i="13" s="1"/>
  <c r="BC27" i="12"/>
  <c r="BC7" i="12" s="1"/>
  <c r="BC63" i="12"/>
  <c r="BC13" i="12" s="1"/>
  <c r="BB16" i="11"/>
  <c r="BB5" i="11" s="1"/>
  <c r="BC43" i="12"/>
  <c r="BC10" i="12" s="1"/>
  <c r="BD54" i="13"/>
  <c r="BD13" i="13" s="1"/>
  <c r="BD18" i="13"/>
  <c r="BD7" i="13" s="1"/>
  <c r="BB42" i="10"/>
  <c r="BB9" i="10" s="1"/>
  <c r="BB36" i="11"/>
  <c r="BB8" i="11" s="1"/>
  <c r="BD34" i="13"/>
  <c r="BD10" i="13" s="1"/>
  <c r="BE4" i="6"/>
  <c r="BC31" i="12"/>
  <c r="BC8" i="12" s="1"/>
  <c r="BD63" i="4"/>
  <c r="BD15" i="4" s="1"/>
  <c r="BB26" i="10"/>
  <c r="BB6" i="10" s="1"/>
  <c r="BB62" i="10"/>
  <c r="BB12" i="10" s="1"/>
  <c r="BD60" i="4"/>
  <c r="BD14" i="4" s="1"/>
  <c r="BC17" i="12"/>
  <c r="BC6" i="12" s="1"/>
  <c r="BB4" i="5"/>
  <c r="BC74" i="12"/>
  <c r="BC72" i="12" s="1"/>
  <c r="BC15" i="12" s="1"/>
  <c r="BB54" i="10"/>
  <c r="BB11" i="10" s="1"/>
  <c r="BC54" i="12"/>
  <c r="BC50" i="12" s="1"/>
  <c r="BC11" i="12" s="1"/>
  <c r="BB54" i="11"/>
  <c r="BB11" i="11" s="1"/>
  <c r="BB26" i="11"/>
  <c r="BB6" i="11" s="1"/>
  <c r="BB62" i="11"/>
  <c r="BB12" i="11" s="1"/>
  <c r="BB49" i="11"/>
  <c r="BB10" i="11" s="1"/>
  <c r="BB30" i="11"/>
  <c r="BB7" i="11" s="1"/>
  <c r="BB71" i="11"/>
  <c r="BB14" i="11" s="1"/>
  <c r="BB42" i="11"/>
  <c r="BB9" i="11" s="1"/>
  <c r="BD34" i="4"/>
  <c r="BD10" i="4" s="1"/>
  <c r="BD54" i="4"/>
  <c r="BD13" i="4" s="1"/>
  <c r="BD28" i="4"/>
  <c r="BD9" i="4" s="1"/>
  <c r="BD18" i="4"/>
  <c r="BD7" i="4" s="1"/>
  <c r="BD46" i="4"/>
  <c r="BD12" i="4" s="1"/>
  <c r="BD22" i="4"/>
  <c r="BD8" i="4" s="1"/>
  <c r="BD67" i="4"/>
  <c r="AR5" i="3"/>
  <c r="AR55" i="2"/>
  <c r="AR56" i="2"/>
  <c r="AR5" i="2"/>
  <c r="BE67" i="13" l="1"/>
  <c r="BE5" i="13"/>
  <c r="BD5" i="13"/>
  <c r="BC4" i="10"/>
  <c r="BC5" i="12"/>
  <c r="BE67" i="4"/>
  <c r="BD5" i="12"/>
  <c r="BB4" i="10"/>
  <c r="BC4" i="11"/>
  <c r="BD67" i="13"/>
  <c r="BD5" i="4"/>
  <c r="BB4" i="11"/>
  <c r="AQ5" i="3"/>
  <c r="BC17" i="4" l="1"/>
  <c r="BC6" i="4" s="1"/>
  <c r="BC19" i="4"/>
  <c r="BC20" i="4"/>
  <c r="BB29" i="12" s="1"/>
  <c r="BC21" i="4"/>
  <c r="BC23" i="4"/>
  <c r="BB32" i="12" s="1"/>
  <c r="BC24" i="4"/>
  <c r="BB33" i="12" s="1"/>
  <c r="BC25" i="4"/>
  <c r="BB34" i="12" s="1"/>
  <c r="BC26" i="4"/>
  <c r="BB35" i="12" s="1"/>
  <c r="BC27" i="4"/>
  <c r="BB36" i="12" s="1"/>
  <c r="BC29" i="4"/>
  <c r="BB38" i="12" s="1"/>
  <c r="BC30" i="4"/>
  <c r="BB39" i="12" s="1"/>
  <c r="BC31" i="4"/>
  <c r="BB40" i="12" s="1"/>
  <c r="BC32" i="4"/>
  <c r="BB41" i="12" s="1"/>
  <c r="BC33" i="4"/>
  <c r="BB42" i="12" s="1"/>
  <c r="BC35" i="4"/>
  <c r="BB44" i="12" s="1"/>
  <c r="BC36" i="4"/>
  <c r="BB45" i="12" s="1"/>
  <c r="BC37" i="4"/>
  <c r="BC38" i="4"/>
  <c r="BC39" i="4"/>
  <c r="BB48" i="12" s="1"/>
  <c r="BC40" i="4"/>
  <c r="BC42" i="4"/>
  <c r="BC43" i="4"/>
  <c r="BB52" i="12" s="1"/>
  <c r="BC44" i="4"/>
  <c r="BB53" i="12" s="1"/>
  <c r="BC45" i="4"/>
  <c r="BC47" i="4"/>
  <c r="BC48" i="4"/>
  <c r="BB57" i="12" s="1"/>
  <c r="BC49" i="4"/>
  <c r="BB58" i="12" s="1"/>
  <c r="BC50" i="4"/>
  <c r="BB59" i="12" s="1"/>
  <c r="BC51" i="4"/>
  <c r="BB60" i="12" s="1"/>
  <c r="BC52" i="4"/>
  <c r="BB61" i="12" s="1"/>
  <c r="BC53" i="4"/>
  <c r="BB62" i="12" s="1"/>
  <c r="BC55" i="4"/>
  <c r="BB64" i="12" s="1"/>
  <c r="BC56" i="4"/>
  <c r="BC57" i="4"/>
  <c r="BB66" i="12" s="1"/>
  <c r="BC58" i="4"/>
  <c r="BC59" i="4"/>
  <c r="BC61" i="4"/>
  <c r="BB70" i="12" s="1"/>
  <c r="BC62" i="4"/>
  <c r="BB71" i="12" s="1"/>
  <c r="BC64" i="4"/>
  <c r="BB73" i="12" s="1"/>
  <c r="BC65" i="4"/>
  <c r="BB74" i="12" s="1"/>
  <c r="BC66" i="4"/>
  <c r="BB75" i="12" s="1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C67" i="4"/>
  <c r="BC66" i="6"/>
  <c r="BC67" i="6" s="1"/>
  <c r="BD66" i="6"/>
  <c r="BD67" i="6" s="1"/>
  <c r="BA66" i="5"/>
  <c r="BA67" i="5" s="1"/>
  <c r="AQ55" i="2"/>
  <c r="AQ56" i="2"/>
  <c r="AQ5" i="2"/>
  <c r="BA7" i="5"/>
  <c r="BA8" i="5"/>
  <c r="BA9" i="5"/>
  <c r="BA10" i="5"/>
  <c r="BA11" i="5"/>
  <c r="BA12" i="5"/>
  <c r="BA13" i="5"/>
  <c r="BA14" i="5"/>
  <c r="BA15" i="5"/>
  <c r="BA17" i="10"/>
  <c r="BA18" i="10"/>
  <c r="BA19" i="10"/>
  <c r="BA20" i="10"/>
  <c r="BA21" i="10"/>
  <c r="BA22" i="10"/>
  <c r="BA23" i="10"/>
  <c r="BA24" i="10"/>
  <c r="BA25" i="10"/>
  <c r="BA27" i="10"/>
  <c r="BA28" i="10"/>
  <c r="BA29" i="10"/>
  <c r="BA31" i="10"/>
  <c r="BA32" i="10"/>
  <c r="BA33" i="10"/>
  <c r="BA34" i="10"/>
  <c r="BA35" i="10"/>
  <c r="BA37" i="10"/>
  <c r="BA38" i="10"/>
  <c r="BA39" i="10"/>
  <c r="BA40" i="10"/>
  <c r="BA41" i="10"/>
  <c r="BA43" i="10"/>
  <c r="BA44" i="10"/>
  <c r="BA45" i="10"/>
  <c r="BA46" i="10"/>
  <c r="BA47" i="10"/>
  <c r="BA48" i="10"/>
  <c r="BA50" i="10"/>
  <c r="BA51" i="10"/>
  <c r="BA52" i="10"/>
  <c r="BA53" i="10"/>
  <c r="BA55" i="10"/>
  <c r="BA56" i="10"/>
  <c r="BA57" i="10"/>
  <c r="BA58" i="10"/>
  <c r="BA59" i="10"/>
  <c r="BA60" i="10"/>
  <c r="BA61" i="10"/>
  <c r="BA63" i="10"/>
  <c r="BA64" i="10"/>
  <c r="BA65" i="10"/>
  <c r="BA66" i="10"/>
  <c r="BA67" i="10"/>
  <c r="BA69" i="10"/>
  <c r="BA70" i="10"/>
  <c r="BA72" i="10"/>
  <c r="BA73" i="10"/>
  <c r="BA74" i="10"/>
  <c r="BD7" i="6"/>
  <c r="BD8" i="6"/>
  <c r="BD9" i="6"/>
  <c r="BD10" i="6"/>
  <c r="BD11" i="6"/>
  <c r="BD12" i="6"/>
  <c r="BD13" i="6"/>
  <c r="BD14" i="6"/>
  <c r="BD15" i="6"/>
  <c r="BA17" i="11"/>
  <c r="BA18" i="11"/>
  <c r="BA19" i="11"/>
  <c r="BA20" i="11"/>
  <c r="BA21" i="11"/>
  <c r="BA22" i="11"/>
  <c r="BA23" i="11"/>
  <c r="BA24" i="11"/>
  <c r="BA25" i="11"/>
  <c r="BA27" i="11"/>
  <c r="BA28" i="11"/>
  <c r="BA29" i="11"/>
  <c r="BA31" i="11"/>
  <c r="BA32" i="11"/>
  <c r="BA33" i="11"/>
  <c r="BA34" i="11"/>
  <c r="BA35" i="11"/>
  <c r="BA37" i="11"/>
  <c r="BA38" i="11"/>
  <c r="BA39" i="11"/>
  <c r="BA40" i="11"/>
  <c r="BA41" i="11"/>
  <c r="BA43" i="11"/>
  <c r="BA44" i="11"/>
  <c r="BA45" i="11"/>
  <c r="BA46" i="11"/>
  <c r="BA47" i="11"/>
  <c r="BA48" i="11"/>
  <c r="BA50" i="11"/>
  <c r="BA51" i="11"/>
  <c r="BA52" i="11"/>
  <c r="BA53" i="11"/>
  <c r="BA55" i="11"/>
  <c r="BA56" i="11"/>
  <c r="BA57" i="11"/>
  <c r="BA58" i="11"/>
  <c r="BA59" i="11"/>
  <c r="BA60" i="11"/>
  <c r="BA61" i="11"/>
  <c r="BA63" i="11"/>
  <c r="BA64" i="11"/>
  <c r="BA65" i="11"/>
  <c r="BA66" i="11"/>
  <c r="BA67" i="11"/>
  <c r="BA69" i="11"/>
  <c r="BA70" i="11"/>
  <c r="BA72" i="11"/>
  <c r="BA73" i="11"/>
  <c r="BA74" i="11"/>
  <c r="BB18" i="12"/>
  <c r="BB19" i="12"/>
  <c r="BB20" i="12"/>
  <c r="BB21" i="12"/>
  <c r="BB22" i="12"/>
  <c r="BB23" i="12"/>
  <c r="BB24" i="12"/>
  <c r="BB25" i="12"/>
  <c r="BB26" i="12"/>
  <c r="BB30" i="12"/>
  <c r="BB46" i="12"/>
  <c r="BB47" i="12"/>
  <c r="BB49" i="12"/>
  <c r="BB51" i="12"/>
  <c r="BB54" i="12"/>
  <c r="BB65" i="12"/>
  <c r="BB67" i="12"/>
  <c r="BB68" i="12"/>
  <c r="BC17" i="13"/>
  <c r="BC19" i="13"/>
  <c r="BC20" i="13"/>
  <c r="BC21" i="13"/>
  <c r="BC23" i="13"/>
  <c r="BC24" i="13"/>
  <c r="BC25" i="13"/>
  <c r="BC26" i="13"/>
  <c r="BC27" i="13"/>
  <c r="BC29" i="13"/>
  <c r="BC30" i="13"/>
  <c r="BC31" i="13"/>
  <c r="BC32" i="13"/>
  <c r="BC33" i="13"/>
  <c r="BC35" i="13"/>
  <c r="BC36" i="13"/>
  <c r="BC37" i="13"/>
  <c r="BC38" i="13"/>
  <c r="BC39" i="13"/>
  <c r="BC40" i="13"/>
  <c r="BC42" i="13"/>
  <c r="BC43" i="13"/>
  <c r="BC44" i="13"/>
  <c r="BC45" i="13"/>
  <c r="BC47" i="13"/>
  <c r="BC48" i="13"/>
  <c r="BC49" i="13"/>
  <c r="BC50" i="13"/>
  <c r="BC51" i="13"/>
  <c r="BC52" i="13"/>
  <c r="BC53" i="13"/>
  <c r="BC55" i="13"/>
  <c r="BC56" i="13"/>
  <c r="BC57" i="13"/>
  <c r="BC58" i="13"/>
  <c r="BC59" i="13"/>
  <c r="BC61" i="13"/>
  <c r="BC62" i="13"/>
  <c r="BC64" i="13"/>
  <c r="BC65" i="13"/>
  <c r="BC66" i="13"/>
  <c r="BA36" i="11" l="1"/>
  <c r="BA8" i="11" s="1"/>
  <c r="BB69" i="12"/>
  <c r="BB14" i="12" s="1"/>
  <c r="BA62" i="11"/>
  <c r="BA12" i="11" s="1"/>
  <c r="BC60" i="4"/>
  <c r="BC14" i="4" s="1"/>
  <c r="BA68" i="10"/>
  <c r="BA13" i="10" s="1"/>
  <c r="BC41" i="4"/>
  <c r="BC11" i="4" s="1"/>
  <c r="BC60" i="13"/>
  <c r="BC14" i="13" s="1"/>
  <c r="BC41" i="13"/>
  <c r="BC11" i="13" s="1"/>
  <c r="BC63" i="4"/>
  <c r="BC15" i="4" s="1"/>
  <c r="BC46" i="4"/>
  <c r="BC12" i="4" s="1"/>
  <c r="BC28" i="4"/>
  <c r="BC9" i="4" s="1"/>
  <c r="BC18" i="4"/>
  <c r="BC7" i="4" s="1"/>
  <c r="BB56" i="12"/>
  <c r="BB55" i="12" s="1"/>
  <c r="BB12" i="12" s="1"/>
  <c r="BB28" i="12"/>
  <c r="BB27" i="12" s="1"/>
  <c r="BB7" i="12" s="1"/>
  <c r="BC54" i="4"/>
  <c r="BC13" i="4" s="1"/>
  <c r="BC22" i="4"/>
  <c r="BC8" i="4" s="1"/>
  <c r="BC34" i="4"/>
  <c r="BC10" i="4" s="1"/>
  <c r="BA68" i="11"/>
  <c r="BA13" i="11" s="1"/>
  <c r="BA36" i="10"/>
  <c r="BA8" i="10" s="1"/>
  <c r="BA30" i="10"/>
  <c r="BA7" i="10" s="1"/>
  <c r="BA49" i="10"/>
  <c r="BA10" i="10" s="1"/>
  <c r="BA16" i="10"/>
  <c r="BA5" i="10" s="1"/>
  <c r="BB50" i="12"/>
  <c r="BB11" i="12" s="1"/>
  <c r="BB72" i="12"/>
  <c r="BB15" i="12" s="1"/>
  <c r="BB17" i="12"/>
  <c r="BB6" i="12" s="1"/>
  <c r="BB37" i="12"/>
  <c r="BB9" i="12" s="1"/>
  <c r="BC28" i="13"/>
  <c r="BC9" i="13" s="1"/>
  <c r="BC18" i="13"/>
  <c r="BC7" i="13" s="1"/>
  <c r="BB31" i="12"/>
  <c r="BB8" i="12" s="1"/>
  <c r="BA71" i="11"/>
  <c r="BA14" i="11" s="1"/>
  <c r="BA42" i="11"/>
  <c r="BA9" i="11" s="1"/>
  <c r="BC46" i="13"/>
  <c r="BC12" i="13" s="1"/>
  <c r="BC54" i="13"/>
  <c r="BC13" i="13" s="1"/>
  <c r="BA54" i="10"/>
  <c r="BA11" i="10" s="1"/>
  <c r="BC34" i="13"/>
  <c r="BC10" i="13" s="1"/>
  <c r="BA49" i="11"/>
  <c r="BA10" i="11" s="1"/>
  <c r="BA30" i="11"/>
  <c r="BA7" i="11" s="1"/>
  <c r="BA62" i="10"/>
  <c r="BA12" i="10" s="1"/>
  <c r="BA26" i="10"/>
  <c r="BA6" i="10" s="1"/>
  <c r="BC63" i="13"/>
  <c r="BC15" i="13" s="1"/>
  <c r="BB63" i="12"/>
  <c r="BB13" i="12" s="1"/>
  <c r="BA71" i="10"/>
  <c r="BA14" i="10" s="1"/>
  <c r="BA42" i="10"/>
  <c r="BA9" i="10" s="1"/>
  <c r="BC22" i="13"/>
  <c r="BC8" i="13" s="1"/>
  <c r="BB43" i="12"/>
  <c r="BB10" i="12" s="1"/>
  <c r="BA16" i="11"/>
  <c r="BA5" i="11" s="1"/>
  <c r="BA54" i="11"/>
  <c r="BA11" i="11" s="1"/>
  <c r="BA26" i="11"/>
  <c r="BA6" i="11" s="1"/>
  <c r="BD4" i="6"/>
  <c r="BA4" i="5"/>
  <c r="BC6" i="13"/>
  <c r="C24" i="6"/>
  <c r="D102" i="13"/>
  <c r="E119" i="13"/>
  <c r="F102" i="13"/>
  <c r="G102" i="13"/>
  <c r="H102" i="13"/>
  <c r="E102" i="13"/>
  <c r="E103" i="13"/>
  <c r="G103" i="13"/>
  <c r="H103" i="13"/>
  <c r="D122" i="13"/>
  <c r="D121" i="13"/>
  <c r="D117" i="13"/>
  <c r="D110" i="13"/>
  <c r="D108" i="13"/>
  <c r="D107" i="13"/>
  <c r="D120" i="13"/>
  <c r="D112" i="13"/>
  <c r="D109" i="13"/>
  <c r="D106" i="13"/>
  <c r="D105" i="13"/>
  <c r="D104" i="13"/>
  <c r="D103" i="13"/>
  <c r="D96" i="13"/>
  <c r="D94" i="13"/>
  <c r="D91" i="13"/>
  <c r="D87" i="13"/>
  <c r="E83" i="13"/>
  <c r="BC5" i="4" l="1"/>
  <c r="BC67" i="4"/>
  <c r="BA4" i="10"/>
  <c r="BB5" i="12"/>
  <c r="BC5" i="13"/>
  <c r="BA4" i="11"/>
  <c r="BC67" i="13"/>
  <c r="D83" i="13"/>
  <c r="D73" i="13"/>
  <c r="D78" i="13"/>
  <c r="D77" i="13"/>
  <c r="D76" i="13"/>
  <c r="C30" i="5" l="1"/>
  <c r="C27" i="5"/>
  <c r="G90" i="5"/>
  <c r="F90" i="5"/>
  <c r="E90" i="5"/>
  <c r="D90" i="5"/>
  <c r="C90" i="5"/>
  <c r="G90" i="6"/>
  <c r="F90" i="6"/>
  <c r="E90" i="6"/>
  <c r="D90" i="6"/>
  <c r="C90" i="6"/>
  <c r="H145" i="4"/>
  <c r="G145" i="4"/>
  <c r="F145" i="4"/>
  <c r="E145" i="4"/>
  <c r="D145" i="4"/>
  <c r="F108" i="4" l="1"/>
  <c r="F107" i="4"/>
  <c r="F106" i="4"/>
  <c r="F105" i="4"/>
  <c r="F104" i="4"/>
  <c r="F103" i="4"/>
  <c r="F102" i="4"/>
  <c r="E98" i="4"/>
  <c r="F98" i="4"/>
  <c r="E99" i="4"/>
  <c r="F99" i="4"/>
  <c r="E100" i="4"/>
  <c r="F100" i="4"/>
  <c r="E101" i="4"/>
  <c r="F101" i="4"/>
  <c r="F97" i="4"/>
  <c r="F96" i="4"/>
  <c r="F95" i="4"/>
  <c r="F94" i="4"/>
  <c r="E93" i="4"/>
  <c r="F93" i="4"/>
  <c r="F92" i="4"/>
  <c r="F91" i="4"/>
  <c r="E89" i="4"/>
  <c r="F89" i="4"/>
  <c r="E90" i="4"/>
  <c r="F90" i="4"/>
  <c r="F88" i="4"/>
  <c r="F87" i="4"/>
  <c r="F85" i="4"/>
  <c r="F86" i="4"/>
  <c r="F84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83" i="4"/>
  <c r="F80" i="4"/>
  <c r="F81" i="4"/>
  <c r="F82" i="4"/>
  <c r="F77" i="4"/>
  <c r="F78" i="4"/>
  <c r="F79" i="4"/>
  <c r="E76" i="4"/>
  <c r="F76" i="4"/>
  <c r="F75" i="4"/>
  <c r="E75" i="4"/>
  <c r="E77" i="4"/>
  <c r="E78" i="4"/>
  <c r="E79" i="4"/>
  <c r="E80" i="4"/>
  <c r="E81" i="4"/>
  <c r="E82" i="4"/>
  <c r="E83" i="4"/>
  <c r="E84" i="4"/>
  <c r="E85" i="4"/>
  <c r="E86" i="4"/>
  <c r="E87" i="4"/>
  <c r="E88" i="4"/>
  <c r="E91" i="4"/>
  <c r="E92" i="4"/>
  <c r="E94" i="4"/>
  <c r="E95" i="4"/>
  <c r="E96" i="4"/>
  <c r="E97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F74" i="4"/>
  <c r="E74" i="4"/>
  <c r="F73" i="4"/>
  <c r="H122" i="4"/>
  <c r="D122" i="4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G73" i="4"/>
  <c r="E73" i="4"/>
  <c r="D73" i="4"/>
  <c r="I81" i="13"/>
  <c r="G39" i="6"/>
  <c r="F26" i="6"/>
  <c r="F34" i="6"/>
  <c r="D72" i="4" l="1"/>
  <c r="D123" i="4" s="1"/>
  <c r="G72" i="4"/>
  <c r="G123" i="4" s="1"/>
  <c r="H72" i="4"/>
  <c r="H123" i="4" s="1"/>
  <c r="E72" i="4"/>
  <c r="E123" i="4" s="1"/>
  <c r="F72" i="4"/>
  <c r="F123" i="4" s="1"/>
  <c r="D17" i="4"/>
  <c r="E17" i="4"/>
  <c r="F17" i="4"/>
  <c r="D19" i="4"/>
  <c r="E19" i="4"/>
  <c r="F19" i="4"/>
  <c r="H18" i="4"/>
  <c r="D20" i="4"/>
  <c r="E20" i="4"/>
  <c r="F20" i="4"/>
  <c r="D21" i="4"/>
  <c r="E21" i="4"/>
  <c r="F21" i="4"/>
  <c r="G18" i="4"/>
  <c r="D23" i="4"/>
  <c r="E23" i="4"/>
  <c r="F23" i="4"/>
  <c r="H22" i="4"/>
  <c r="D24" i="4"/>
  <c r="E24" i="4"/>
  <c r="F24" i="4"/>
  <c r="D25" i="4"/>
  <c r="E25" i="4"/>
  <c r="F25" i="4"/>
  <c r="G22" i="4"/>
  <c r="D26" i="4"/>
  <c r="E26" i="4"/>
  <c r="F26" i="4"/>
  <c r="D27" i="4"/>
  <c r="E27" i="4"/>
  <c r="F27" i="4"/>
  <c r="D29" i="4"/>
  <c r="E29" i="4"/>
  <c r="F29" i="4"/>
  <c r="G28" i="4"/>
  <c r="D30" i="4"/>
  <c r="E30" i="4"/>
  <c r="F30" i="4"/>
  <c r="D31" i="4"/>
  <c r="E31" i="4"/>
  <c r="F31" i="4"/>
  <c r="D32" i="4"/>
  <c r="E32" i="4"/>
  <c r="F32" i="4"/>
  <c r="H28" i="4"/>
  <c r="D33" i="4"/>
  <c r="E33" i="4"/>
  <c r="F33" i="4"/>
  <c r="D35" i="4"/>
  <c r="E35" i="4"/>
  <c r="F35" i="4"/>
  <c r="H34" i="4"/>
  <c r="D36" i="4"/>
  <c r="E36" i="4"/>
  <c r="F36" i="4"/>
  <c r="D37" i="4"/>
  <c r="E37" i="4"/>
  <c r="F37" i="4"/>
  <c r="G34" i="4"/>
  <c r="D38" i="4"/>
  <c r="E38" i="4"/>
  <c r="F38" i="4"/>
  <c r="D39" i="4"/>
  <c r="E39" i="4"/>
  <c r="F39" i="4"/>
  <c r="D40" i="4"/>
  <c r="E40" i="4"/>
  <c r="F40" i="4"/>
  <c r="D42" i="4"/>
  <c r="E42" i="4"/>
  <c r="F42" i="4"/>
  <c r="D43" i="4"/>
  <c r="E43" i="4"/>
  <c r="F43" i="4"/>
  <c r="D44" i="4"/>
  <c r="E44" i="4"/>
  <c r="F44" i="4"/>
  <c r="H41" i="4"/>
  <c r="D45" i="4"/>
  <c r="E45" i="4"/>
  <c r="F45" i="4"/>
  <c r="G41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G52" i="4"/>
  <c r="H52" i="4"/>
  <c r="D53" i="4"/>
  <c r="E53" i="4"/>
  <c r="F53" i="4"/>
  <c r="G53" i="4"/>
  <c r="H53" i="4"/>
  <c r="D55" i="4"/>
  <c r="E55" i="4"/>
  <c r="F55" i="4"/>
  <c r="G55" i="4"/>
  <c r="H55" i="4"/>
  <c r="D56" i="4"/>
  <c r="E56" i="4"/>
  <c r="F56" i="4"/>
  <c r="G56" i="4"/>
  <c r="H56" i="4"/>
  <c r="D57" i="4"/>
  <c r="E57" i="4"/>
  <c r="F57" i="4"/>
  <c r="G57" i="4"/>
  <c r="H57" i="4"/>
  <c r="D58" i="4"/>
  <c r="E58" i="4"/>
  <c r="F58" i="4"/>
  <c r="G58" i="4"/>
  <c r="H58" i="4"/>
  <c r="D59" i="4"/>
  <c r="E59" i="4"/>
  <c r="F59" i="4"/>
  <c r="G59" i="4"/>
  <c r="H59" i="4"/>
  <c r="D61" i="4"/>
  <c r="E61" i="4"/>
  <c r="F61" i="4"/>
  <c r="G61" i="4"/>
  <c r="H61" i="4"/>
  <c r="D62" i="4"/>
  <c r="D60" i="4" s="1"/>
  <c r="E62" i="4"/>
  <c r="F62" i="4"/>
  <c r="G62" i="4"/>
  <c r="H62" i="4"/>
  <c r="D64" i="4"/>
  <c r="E64" i="4"/>
  <c r="F64" i="4"/>
  <c r="G64" i="4"/>
  <c r="H64" i="4"/>
  <c r="D65" i="4"/>
  <c r="E65" i="4"/>
  <c r="F65" i="4"/>
  <c r="G65" i="4"/>
  <c r="H65" i="4"/>
  <c r="D66" i="4"/>
  <c r="E66" i="4"/>
  <c r="F66" i="4"/>
  <c r="G66" i="4"/>
  <c r="H66" i="4"/>
  <c r="C16" i="6"/>
  <c r="D16" i="6"/>
  <c r="E16" i="6"/>
  <c r="F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C22" i="6"/>
  <c r="D22" i="6"/>
  <c r="E22" i="6"/>
  <c r="F22" i="6"/>
  <c r="G22" i="6"/>
  <c r="C23" i="6"/>
  <c r="D23" i="6"/>
  <c r="E23" i="6"/>
  <c r="F23" i="6"/>
  <c r="G23" i="6"/>
  <c r="D24" i="6"/>
  <c r="E24" i="6"/>
  <c r="F24" i="6"/>
  <c r="G24" i="6"/>
  <c r="C25" i="6"/>
  <c r="D25" i="6"/>
  <c r="E25" i="6"/>
  <c r="F25" i="6"/>
  <c r="G25" i="6"/>
  <c r="C26" i="6"/>
  <c r="D26" i="6"/>
  <c r="E26" i="6"/>
  <c r="G26" i="6"/>
  <c r="C27" i="6"/>
  <c r="D27" i="6"/>
  <c r="E27" i="6"/>
  <c r="F27" i="6"/>
  <c r="G27" i="6"/>
  <c r="C28" i="6"/>
  <c r="D28" i="6"/>
  <c r="E28" i="6"/>
  <c r="F28" i="6"/>
  <c r="G28" i="6"/>
  <c r="C29" i="6"/>
  <c r="D29" i="6"/>
  <c r="E29" i="6"/>
  <c r="F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F32" i="6"/>
  <c r="G32" i="6"/>
  <c r="C33" i="6"/>
  <c r="D33" i="6"/>
  <c r="E33" i="6"/>
  <c r="F33" i="6"/>
  <c r="G33" i="6"/>
  <c r="C34" i="6"/>
  <c r="D34" i="6"/>
  <c r="E34" i="6"/>
  <c r="G34" i="6"/>
  <c r="C35" i="6"/>
  <c r="D35" i="6"/>
  <c r="E35" i="6"/>
  <c r="F35" i="6"/>
  <c r="G35" i="6"/>
  <c r="C36" i="6"/>
  <c r="D36" i="6"/>
  <c r="E36" i="6"/>
  <c r="F36" i="6"/>
  <c r="G36" i="6"/>
  <c r="C37" i="6"/>
  <c r="D37" i="6"/>
  <c r="E37" i="6"/>
  <c r="F37" i="6"/>
  <c r="G37" i="6"/>
  <c r="C38" i="6"/>
  <c r="D38" i="6"/>
  <c r="E38" i="6"/>
  <c r="F38" i="6"/>
  <c r="G38" i="6"/>
  <c r="C39" i="6"/>
  <c r="D39" i="6"/>
  <c r="E39" i="6"/>
  <c r="F39" i="6"/>
  <c r="C40" i="6"/>
  <c r="D40" i="6"/>
  <c r="E40" i="6"/>
  <c r="F40" i="6"/>
  <c r="G40" i="6"/>
  <c r="C41" i="6"/>
  <c r="D41" i="6"/>
  <c r="E41" i="6"/>
  <c r="F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F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F51" i="6"/>
  <c r="G51" i="6"/>
  <c r="C52" i="6"/>
  <c r="D52" i="6"/>
  <c r="E52" i="6"/>
  <c r="F52" i="6"/>
  <c r="G52" i="6"/>
  <c r="C53" i="6"/>
  <c r="D53" i="6"/>
  <c r="E53" i="6"/>
  <c r="F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F58" i="6"/>
  <c r="G58" i="6"/>
  <c r="C59" i="6"/>
  <c r="D59" i="6"/>
  <c r="E59" i="6"/>
  <c r="F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F65" i="6"/>
  <c r="G65" i="6"/>
  <c r="C17" i="5"/>
  <c r="D17" i="5"/>
  <c r="E17" i="5"/>
  <c r="F17" i="5"/>
  <c r="G17" i="5"/>
  <c r="C18" i="5"/>
  <c r="D18" i="5"/>
  <c r="E18" i="5"/>
  <c r="F18" i="5"/>
  <c r="G18" i="5"/>
  <c r="C19" i="5"/>
  <c r="D19" i="5"/>
  <c r="E19" i="5"/>
  <c r="F19" i="5"/>
  <c r="G19" i="5"/>
  <c r="C20" i="5"/>
  <c r="D20" i="5"/>
  <c r="E20" i="5"/>
  <c r="F20" i="5"/>
  <c r="G20" i="5"/>
  <c r="C21" i="5"/>
  <c r="D21" i="5"/>
  <c r="E21" i="5"/>
  <c r="F21" i="5"/>
  <c r="G21" i="5"/>
  <c r="C22" i="5"/>
  <c r="D22" i="5"/>
  <c r="E22" i="5"/>
  <c r="F22" i="5"/>
  <c r="G22" i="5"/>
  <c r="C23" i="5"/>
  <c r="D23" i="5"/>
  <c r="E23" i="5"/>
  <c r="F23" i="5"/>
  <c r="G23" i="5"/>
  <c r="C24" i="5"/>
  <c r="D24" i="5"/>
  <c r="E24" i="5"/>
  <c r="F24" i="5"/>
  <c r="G24" i="5"/>
  <c r="C25" i="5"/>
  <c r="D25" i="5"/>
  <c r="E25" i="5"/>
  <c r="F25" i="5"/>
  <c r="G25" i="5"/>
  <c r="C26" i="5"/>
  <c r="D26" i="5"/>
  <c r="E26" i="5"/>
  <c r="F26" i="5"/>
  <c r="G26" i="5"/>
  <c r="D27" i="5"/>
  <c r="E27" i="5"/>
  <c r="F27" i="5"/>
  <c r="G27" i="5"/>
  <c r="C28" i="5"/>
  <c r="D28" i="5"/>
  <c r="E28" i="5"/>
  <c r="F28" i="5"/>
  <c r="G28" i="5"/>
  <c r="C29" i="5"/>
  <c r="D29" i="5"/>
  <c r="E29" i="5"/>
  <c r="F29" i="5"/>
  <c r="G29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C36" i="5"/>
  <c r="D36" i="5"/>
  <c r="E36" i="5"/>
  <c r="F36" i="5"/>
  <c r="G36" i="5"/>
  <c r="C37" i="5"/>
  <c r="D37" i="5"/>
  <c r="E37" i="5"/>
  <c r="F37" i="5"/>
  <c r="G37" i="5"/>
  <c r="C38" i="5"/>
  <c r="D38" i="5"/>
  <c r="E38" i="5"/>
  <c r="F38" i="5"/>
  <c r="G38" i="5"/>
  <c r="C39" i="5"/>
  <c r="D39" i="5"/>
  <c r="E39" i="5"/>
  <c r="F39" i="5"/>
  <c r="G39" i="5"/>
  <c r="C40" i="5"/>
  <c r="D40" i="5"/>
  <c r="E40" i="5"/>
  <c r="F40" i="5"/>
  <c r="G40" i="5"/>
  <c r="C41" i="5"/>
  <c r="D41" i="5"/>
  <c r="E41" i="5"/>
  <c r="F41" i="5"/>
  <c r="G41" i="5"/>
  <c r="C42" i="5"/>
  <c r="D42" i="5"/>
  <c r="E42" i="5"/>
  <c r="F42" i="5"/>
  <c r="G42" i="5"/>
  <c r="C43" i="5"/>
  <c r="D43" i="5"/>
  <c r="E43" i="5"/>
  <c r="F43" i="5"/>
  <c r="G43" i="5"/>
  <c r="C44" i="5"/>
  <c r="D44" i="5"/>
  <c r="E44" i="5"/>
  <c r="F44" i="5"/>
  <c r="G44" i="5"/>
  <c r="C45" i="5"/>
  <c r="D45" i="5"/>
  <c r="E45" i="5"/>
  <c r="F45" i="5"/>
  <c r="G45" i="5"/>
  <c r="C46" i="5"/>
  <c r="D46" i="5"/>
  <c r="E46" i="5"/>
  <c r="F46" i="5"/>
  <c r="G46" i="5"/>
  <c r="C47" i="5"/>
  <c r="D47" i="5"/>
  <c r="E47" i="5"/>
  <c r="F47" i="5"/>
  <c r="G47" i="5"/>
  <c r="C48" i="5"/>
  <c r="D48" i="5"/>
  <c r="E48" i="5"/>
  <c r="F48" i="5"/>
  <c r="G48" i="5"/>
  <c r="C49" i="5"/>
  <c r="D49" i="5"/>
  <c r="E49" i="5"/>
  <c r="F49" i="5"/>
  <c r="G49" i="5"/>
  <c r="C50" i="5"/>
  <c r="D50" i="5"/>
  <c r="E50" i="5"/>
  <c r="F50" i="5"/>
  <c r="G50" i="5"/>
  <c r="C51" i="5"/>
  <c r="D51" i="5"/>
  <c r="E51" i="5"/>
  <c r="F51" i="5"/>
  <c r="G51" i="5"/>
  <c r="C52" i="5"/>
  <c r="D52" i="5"/>
  <c r="E52" i="5"/>
  <c r="F52" i="5"/>
  <c r="G52" i="5"/>
  <c r="C53" i="5"/>
  <c r="D53" i="5"/>
  <c r="E53" i="5"/>
  <c r="F53" i="5"/>
  <c r="G53" i="5"/>
  <c r="C54" i="5"/>
  <c r="D54" i="5"/>
  <c r="E54" i="5"/>
  <c r="F54" i="5"/>
  <c r="G54" i="5"/>
  <c r="C55" i="5"/>
  <c r="D55" i="5"/>
  <c r="E55" i="5"/>
  <c r="F55" i="5"/>
  <c r="G55" i="5"/>
  <c r="C56" i="5"/>
  <c r="D56" i="5"/>
  <c r="E56" i="5"/>
  <c r="F56" i="5"/>
  <c r="G56" i="5"/>
  <c r="C57" i="5"/>
  <c r="D57" i="5"/>
  <c r="E57" i="5"/>
  <c r="F57" i="5"/>
  <c r="G57" i="5"/>
  <c r="C58" i="5"/>
  <c r="D58" i="5"/>
  <c r="E58" i="5"/>
  <c r="F58" i="5"/>
  <c r="G58" i="5"/>
  <c r="C59" i="5"/>
  <c r="D59" i="5"/>
  <c r="E59" i="5"/>
  <c r="F59" i="5"/>
  <c r="G59" i="5"/>
  <c r="C60" i="5"/>
  <c r="D60" i="5"/>
  <c r="E60" i="5"/>
  <c r="F60" i="5"/>
  <c r="G60" i="5"/>
  <c r="C61" i="5"/>
  <c r="D61" i="5"/>
  <c r="E61" i="5"/>
  <c r="F61" i="5"/>
  <c r="G61" i="5"/>
  <c r="C62" i="5"/>
  <c r="D62" i="5"/>
  <c r="E62" i="5"/>
  <c r="F62" i="5"/>
  <c r="G62" i="5"/>
  <c r="C63" i="5"/>
  <c r="D63" i="5"/>
  <c r="E63" i="5"/>
  <c r="F63" i="5"/>
  <c r="G63" i="5"/>
  <c r="C64" i="5"/>
  <c r="D64" i="5"/>
  <c r="E64" i="5"/>
  <c r="F64" i="5"/>
  <c r="G64" i="5"/>
  <c r="C65" i="5"/>
  <c r="D65" i="5"/>
  <c r="E65" i="5"/>
  <c r="F65" i="5"/>
  <c r="G65" i="5"/>
  <c r="E73" i="13"/>
  <c r="E17" i="13" s="1"/>
  <c r="G73" i="13"/>
  <c r="H73" i="13"/>
  <c r="I73" i="13"/>
  <c r="I17" i="13" s="1"/>
  <c r="J73" i="13"/>
  <c r="J17" i="13" s="1"/>
  <c r="K73" i="13"/>
  <c r="K17" i="13" s="1"/>
  <c r="L73" i="13"/>
  <c r="L17" i="13" s="1"/>
  <c r="M73" i="13"/>
  <c r="D74" i="13"/>
  <c r="E74" i="13"/>
  <c r="G74" i="13"/>
  <c r="H74" i="13"/>
  <c r="I74" i="13"/>
  <c r="J74" i="13"/>
  <c r="K74" i="13"/>
  <c r="L74" i="13"/>
  <c r="M74" i="13"/>
  <c r="D75" i="13"/>
  <c r="E75" i="13"/>
  <c r="G75" i="13"/>
  <c r="H75" i="13"/>
  <c r="I75" i="13"/>
  <c r="J75" i="13"/>
  <c r="K75" i="13"/>
  <c r="L75" i="13"/>
  <c r="M75" i="13"/>
  <c r="E76" i="13"/>
  <c r="G76" i="13"/>
  <c r="H76" i="13"/>
  <c r="I76" i="13"/>
  <c r="J76" i="13"/>
  <c r="K76" i="13"/>
  <c r="L76" i="13"/>
  <c r="M76" i="13"/>
  <c r="E77" i="13"/>
  <c r="G77" i="13"/>
  <c r="H77" i="13"/>
  <c r="I77" i="13"/>
  <c r="J77" i="13"/>
  <c r="K77" i="13"/>
  <c r="L77" i="13"/>
  <c r="M77" i="13"/>
  <c r="E78" i="13"/>
  <c r="G78" i="13"/>
  <c r="H78" i="13"/>
  <c r="I78" i="13"/>
  <c r="J78" i="13"/>
  <c r="K78" i="13"/>
  <c r="L78" i="13"/>
  <c r="M78" i="13"/>
  <c r="D79" i="13"/>
  <c r="E79" i="13"/>
  <c r="G79" i="13"/>
  <c r="H79" i="13"/>
  <c r="I79" i="13"/>
  <c r="J79" i="13"/>
  <c r="K79" i="13"/>
  <c r="L79" i="13"/>
  <c r="M79" i="13"/>
  <c r="D80" i="13"/>
  <c r="E80" i="13"/>
  <c r="G80" i="13"/>
  <c r="H80" i="13"/>
  <c r="I80" i="13"/>
  <c r="J80" i="13"/>
  <c r="K80" i="13"/>
  <c r="L80" i="13"/>
  <c r="M80" i="13"/>
  <c r="D81" i="13"/>
  <c r="E81" i="13"/>
  <c r="G81" i="13"/>
  <c r="H81" i="13"/>
  <c r="J81" i="13"/>
  <c r="K81" i="13"/>
  <c r="L81" i="13"/>
  <c r="M81" i="13"/>
  <c r="D82" i="13"/>
  <c r="E82" i="13"/>
  <c r="G82" i="13"/>
  <c r="H82" i="13"/>
  <c r="I82" i="13"/>
  <c r="J82" i="13"/>
  <c r="K82" i="13"/>
  <c r="L82" i="13"/>
  <c r="M82" i="13"/>
  <c r="D42" i="13"/>
  <c r="G83" i="13"/>
  <c r="H83" i="13"/>
  <c r="I83" i="13"/>
  <c r="I42" i="13" s="1"/>
  <c r="J83" i="13"/>
  <c r="K83" i="13"/>
  <c r="K42" i="13" s="1"/>
  <c r="L83" i="13"/>
  <c r="L42" i="13" s="1"/>
  <c r="M83" i="13"/>
  <c r="M42" i="13" s="1"/>
  <c r="D84" i="13"/>
  <c r="E84" i="13"/>
  <c r="E19" i="13" s="1"/>
  <c r="G84" i="13"/>
  <c r="H84" i="13"/>
  <c r="I84" i="13"/>
  <c r="I19" i="13" s="1"/>
  <c r="J84" i="13"/>
  <c r="J19" i="13" s="1"/>
  <c r="K84" i="13"/>
  <c r="K19" i="13" s="1"/>
  <c r="L84" i="13"/>
  <c r="L19" i="13" s="1"/>
  <c r="M84" i="13"/>
  <c r="M19" i="13" s="1"/>
  <c r="D85" i="13"/>
  <c r="D29" i="13" s="1"/>
  <c r="E85" i="13"/>
  <c r="E29" i="13" s="1"/>
  <c r="G85" i="13"/>
  <c r="H85" i="13"/>
  <c r="H28" i="13" s="1"/>
  <c r="I85" i="13"/>
  <c r="I29" i="13" s="1"/>
  <c r="J85" i="13"/>
  <c r="J29" i="13" s="1"/>
  <c r="K85" i="13"/>
  <c r="K29" i="13" s="1"/>
  <c r="L85" i="13"/>
  <c r="L29" i="13" s="1"/>
  <c r="M85" i="13"/>
  <c r="M29" i="13" s="1"/>
  <c r="D86" i="13"/>
  <c r="D20" i="13" s="1"/>
  <c r="E86" i="13"/>
  <c r="E20" i="13" s="1"/>
  <c r="F20" i="13"/>
  <c r="G86" i="13"/>
  <c r="H86" i="13"/>
  <c r="I86" i="13"/>
  <c r="I20" i="13" s="1"/>
  <c r="J86" i="13"/>
  <c r="J20" i="13" s="1"/>
  <c r="K86" i="13"/>
  <c r="K20" i="13" s="1"/>
  <c r="L86" i="13"/>
  <c r="M86" i="13"/>
  <c r="M20" i="13" s="1"/>
  <c r="E87" i="13"/>
  <c r="G87" i="13"/>
  <c r="H87" i="13"/>
  <c r="I87" i="13"/>
  <c r="I64" i="13" s="1"/>
  <c r="J87" i="13"/>
  <c r="K87" i="13"/>
  <c r="K64" i="13" s="1"/>
  <c r="L87" i="13"/>
  <c r="L64" i="13" s="1"/>
  <c r="M87" i="13"/>
  <c r="M64" i="13" s="1"/>
  <c r="D88" i="13"/>
  <c r="D21" i="13" s="1"/>
  <c r="E88" i="13"/>
  <c r="E21" i="13" s="1"/>
  <c r="G88" i="13"/>
  <c r="H88" i="13"/>
  <c r="I88" i="13"/>
  <c r="I21" i="13" s="1"/>
  <c r="J88" i="13"/>
  <c r="K88" i="13"/>
  <c r="K21" i="13" s="1"/>
  <c r="L88" i="13"/>
  <c r="M88" i="13"/>
  <c r="M21" i="13" s="1"/>
  <c r="D89" i="13"/>
  <c r="E89" i="13"/>
  <c r="E23" i="13" s="1"/>
  <c r="G89" i="13"/>
  <c r="H89" i="13"/>
  <c r="I89" i="13"/>
  <c r="I23" i="13" s="1"/>
  <c r="J89" i="13"/>
  <c r="J23" i="13" s="1"/>
  <c r="K89" i="13"/>
  <c r="K23" i="13" s="1"/>
  <c r="L89" i="13"/>
  <c r="L23" i="13" s="1"/>
  <c r="M89" i="13"/>
  <c r="M23" i="13" s="1"/>
  <c r="D90" i="13"/>
  <c r="E90" i="13"/>
  <c r="G90" i="13"/>
  <c r="H90" i="13"/>
  <c r="I90" i="13"/>
  <c r="J90" i="13"/>
  <c r="K90" i="13"/>
  <c r="L90" i="13"/>
  <c r="M90" i="13"/>
  <c r="D55" i="13"/>
  <c r="E91" i="13"/>
  <c r="E55" i="13" s="1"/>
  <c r="G91" i="13"/>
  <c r="H91" i="13"/>
  <c r="H54" i="13" s="1"/>
  <c r="I91" i="13"/>
  <c r="I55" i="13" s="1"/>
  <c r="J91" i="13"/>
  <c r="J55" i="13" s="1"/>
  <c r="K91" i="13"/>
  <c r="K55" i="13" s="1"/>
  <c r="L91" i="13"/>
  <c r="L55" i="13" s="1"/>
  <c r="M91" i="13"/>
  <c r="M55" i="13" s="1"/>
  <c r="D92" i="13"/>
  <c r="D30" i="13" s="1"/>
  <c r="E92" i="13"/>
  <c r="E30" i="13" s="1"/>
  <c r="F30" i="13"/>
  <c r="G92" i="13"/>
  <c r="H92" i="13"/>
  <c r="I92" i="13"/>
  <c r="I30" i="13" s="1"/>
  <c r="J92" i="13"/>
  <c r="J30" i="13" s="1"/>
  <c r="K92" i="13"/>
  <c r="K30" i="13" s="1"/>
  <c r="L92" i="13"/>
  <c r="L30" i="13" s="1"/>
  <c r="M92" i="13"/>
  <c r="M30" i="13" s="1"/>
  <c r="D93" i="13"/>
  <c r="D48" i="13" s="1"/>
  <c r="E93" i="13"/>
  <c r="E48" i="13" s="1"/>
  <c r="G93" i="13"/>
  <c r="H93" i="13"/>
  <c r="I93" i="13"/>
  <c r="I48" i="13" s="1"/>
  <c r="J93" i="13"/>
  <c r="J48" i="13" s="1"/>
  <c r="K93" i="13"/>
  <c r="K48" i="13" s="1"/>
  <c r="L93" i="13"/>
  <c r="L48" i="13" s="1"/>
  <c r="M93" i="13"/>
  <c r="M48" i="13" s="1"/>
  <c r="E94" i="13"/>
  <c r="E35" i="13" s="1"/>
  <c r="F35" i="13"/>
  <c r="G94" i="13"/>
  <c r="G34" i="13" s="1"/>
  <c r="H94" i="13"/>
  <c r="I94" i="13"/>
  <c r="I35" i="13" s="1"/>
  <c r="J94" i="13"/>
  <c r="J35" i="13" s="1"/>
  <c r="K94" i="13"/>
  <c r="K35" i="13" s="1"/>
  <c r="L94" i="13"/>
  <c r="L35" i="13" s="1"/>
  <c r="M94" i="13"/>
  <c r="M35" i="13" s="1"/>
  <c r="D95" i="13"/>
  <c r="D24" i="13" s="1"/>
  <c r="E95" i="13"/>
  <c r="E24" i="13" s="1"/>
  <c r="G95" i="13"/>
  <c r="H95" i="13"/>
  <c r="I95" i="13"/>
  <c r="I24" i="13" s="1"/>
  <c r="J95" i="13"/>
  <c r="J24" i="13" s="1"/>
  <c r="K95" i="13"/>
  <c r="K24" i="13" s="1"/>
  <c r="L95" i="13"/>
  <c r="L24" i="13" s="1"/>
  <c r="M95" i="13"/>
  <c r="M24" i="13" s="1"/>
  <c r="D36" i="13"/>
  <c r="E96" i="13"/>
  <c r="E36" i="13" s="1"/>
  <c r="G96" i="13"/>
  <c r="H96" i="13"/>
  <c r="I96" i="13"/>
  <c r="I36" i="13" s="1"/>
  <c r="J96" i="13"/>
  <c r="J36" i="13" s="1"/>
  <c r="K96" i="13"/>
  <c r="K36" i="13" s="1"/>
  <c r="L96" i="13"/>
  <c r="L36" i="13" s="1"/>
  <c r="M96" i="13"/>
  <c r="M36" i="13" s="1"/>
  <c r="D97" i="13"/>
  <c r="E97" i="13"/>
  <c r="G97" i="13"/>
  <c r="H97" i="13"/>
  <c r="I97" i="13"/>
  <c r="J97" i="13"/>
  <c r="K97" i="13"/>
  <c r="L97" i="13"/>
  <c r="M97" i="13"/>
  <c r="D98" i="13"/>
  <c r="D25" i="13" s="1"/>
  <c r="E98" i="13"/>
  <c r="E25" i="13" s="1"/>
  <c r="F25" i="13"/>
  <c r="G98" i="13"/>
  <c r="H98" i="13"/>
  <c r="I98" i="13"/>
  <c r="I25" i="13" s="1"/>
  <c r="J98" i="13"/>
  <c r="J25" i="13" s="1"/>
  <c r="K98" i="13"/>
  <c r="K25" i="13" s="1"/>
  <c r="L98" i="13"/>
  <c r="L25" i="13" s="1"/>
  <c r="M98" i="13"/>
  <c r="M25" i="13" s="1"/>
  <c r="D99" i="13"/>
  <c r="D37" i="13" s="1"/>
  <c r="E99" i="13"/>
  <c r="G99" i="13"/>
  <c r="H99" i="13"/>
  <c r="I99" i="13"/>
  <c r="I37" i="13" s="1"/>
  <c r="J99" i="13"/>
  <c r="J37" i="13" s="1"/>
  <c r="K99" i="13"/>
  <c r="K37" i="13" s="1"/>
  <c r="L99" i="13"/>
  <c r="L37" i="13" s="1"/>
  <c r="M99" i="13"/>
  <c r="M37" i="13" s="1"/>
  <c r="D100" i="13"/>
  <c r="D26" i="13" s="1"/>
  <c r="E100" i="13"/>
  <c r="E26" i="13" s="1"/>
  <c r="G100" i="13"/>
  <c r="H100" i="13"/>
  <c r="I100" i="13"/>
  <c r="I26" i="13" s="1"/>
  <c r="J100" i="13"/>
  <c r="J26" i="13" s="1"/>
  <c r="K100" i="13"/>
  <c r="L100" i="13"/>
  <c r="L26" i="13" s="1"/>
  <c r="M100" i="13"/>
  <c r="M26" i="13" s="1"/>
  <c r="D101" i="13"/>
  <c r="D38" i="13" s="1"/>
  <c r="E101" i="13"/>
  <c r="E38" i="13" s="1"/>
  <c r="G101" i="13"/>
  <c r="H101" i="13"/>
  <c r="I101" i="13"/>
  <c r="I38" i="13" s="1"/>
  <c r="J101" i="13"/>
  <c r="J38" i="13" s="1"/>
  <c r="K101" i="13"/>
  <c r="K38" i="13" s="1"/>
  <c r="L101" i="13"/>
  <c r="L38" i="13" s="1"/>
  <c r="M101" i="13"/>
  <c r="M38" i="13" s="1"/>
  <c r="D61" i="13"/>
  <c r="E61" i="13"/>
  <c r="F61" i="13"/>
  <c r="G60" i="13"/>
  <c r="I102" i="13"/>
  <c r="I61" i="13" s="1"/>
  <c r="J102" i="13"/>
  <c r="J61" i="13" s="1"/>
  <c r="K102" i="13"/>
  <c r="K61" i="13" s="1"/>
  <c r="L102" i="13"/>
  <c r="L61" i="13" s="1"/>
  <c r="M102" i="13"/>
  <c r="M61" i="13" s="1"/>
  <c r="I103" i="13"/>
  <c r="J103" i="13"/>
  <c r="J56" i="13" s="1"/>
  <c r="K103" i="13"/>
  <c r="K56" i="13" s="1"/>
  <c r="L103" i="13"/>
  <c r="L56" i="13" s="1"/>
  <c r="M103" i="13"/>
  <c r="D62" i="13"/>
  <c r="E104" i="13"/>
  <c r="E62" i="13" s="1"/>
  <c r="G104" i="13"/>
  <c r="H104" i="13"/>
  <c r="I104" i="13"/>
  <c r="I62" i="13" s="1"/>
  <c r="J104" i="13"/>
  <c r="J62" i="13" s="1"/>
  <c r="K104" i="13"/>
  <c r="K62" i="13" s="1"/>
  <c r="L104" i="13"/>
  <c r="L62" i="13" s="1"/>
  <c r="M104" i="13"/>
  <c r="M62" i="13" s="1"/>
  <c r="D65" i="13"/>
  <c r="E105" i="13"/>
  <c r="E65" i="13" s="1"/>
  <c r="F65" i="13"/>
  <c r="G105" i="13"/>
  <c r="H105" i="13"/>
  <c r="I105" i="13"/>
  <c r="I65" i="13" s="1"/>
  <c r="J105" i="13"/>
  <c r="J65" i="13" s="1"/>
  <c r="K105" i="13"/>
  <c r="K65" i="13" s="1"/>
  <c r="L105" i="13"/>
  <c r="L65" i="13" s="1"/>
  <c r="M105" i="13"/>
  <c r="M65" i="13" s="1"/>
  <c r="E106" i="13"/>
  <c r="E57" i="13" s="1"/>
  <c r="G106" i="13"/>
  <c r="H106" i="13"/>
  <c r="I106" i="13"/>
  <c r="I57" i="13" s="1"/>
  <c r="J106" i="13"/>
  <c r="K106" i="13"/>
  <c r="L106" i="13"/>
  <c r="L57" i="13" s="1"/>
  <c r="M106" i="13"/>
  <c r="M57" i="13" s="1"/>
  <c r="D66" i="13"/>
  <c r="E107" i="13"/>
  <c r="E66" i="13" s="1"/>
  <c r="F107" i="13"/>
  <c r="F66" i="13" s="1"/>
  <c r="G107" i="13"/>
  <c r="H107" i="13"/>
  <c r="I107" i="13"/>
  <c r="J107" i="13"/>
  <c r="J66" i="13" s="1"/>
  <c r="K107" i="13"/>
  <c r="K66" i="13" s="1"/>
  <c r="L107" i="13"/>
  <c r="L66" i="13" s="1"/>
  <c r="M107" i="13"/>
  <c r="M66" i="13" s="1"/>
  <c r="D49" i="13"/>
  <c r="E108" i="13"/>
  <c r="E49" i="13" s="1"/>
  <c r="F108" i="13"/>
  <c r="F49" i="13" s="1"/>
  <c r="G108" i="13"/>
  <c r="H108" i="13"/>
  <c r="I108" i="13"/>
  <c r="I49" i="13" s="1"/>
  <c r="J108" i="13"/>
  <c r="J49" i="13" s="1"/>
  <c r="K108" i="13"/>
  <c r="K49" i="13" s="1"/>
  <c r="L108" i="13"/>
  <c r="L49" i="13" s="1"/>
  <c r="M108" i="13"/>
  <c r="M49" i="13" s="1"/>
  <c r="D39" i="13"/>
  <c r="E109" i="13"/>
  <c r="E39" i="13" s="1"/>
  <c r="F109" i="13"/>
  <c r="F39" i="13" s="1"/>
  <c r="G109" i="13"/>
  <c r="H109" i="13"/>
  <c r="I109" i="13"/>
  <c r="I39" i="13" s="1"/>
  <c r="J109" i="13"/>
  <c r="J39" i="13" s="1"/>
  <c r="K109" i="13"/>
  <c r="K39" i="13" s="1"/>
  <c r="L109" i="13"/>
  <c r="L39" i="13" s="1"/>
  <c r="M109" i="13"/>
  <c r="M39" i="13" s="1"/>
  <c r="D50" i="13"/>
  <c r="E110" i="13"/>
  <c r="E50" i="13" s="1"/>
  <c r="F110" i="13"/>
  <c r="F50" i="13" s="1"/>
  <c r="G110" i="13"/>
  <c r="H110" i="13"/>
  <c r="I110" i="13"/>
  <c r="I50" i="13" s="1"/>
  <c r="J110" i="13"/>
  <c r="J50" i="13" s="1"/>
  <c r="K110" i="13"/>
  <c r="K50" i="13" s="1"/>
  <c r="L110" i="13"/>
  <c r="L50" i="13" s="1"/>
  <c r="M110" i="13"/>
  <c r="M50" i="13" s="1"/>
  <c r="D111" i="13"/>
  <c r="E111" i="13"/>
  <c r="F111" i="13"/>
  <c r="G111" i="13"/>
  <c r="H111" i="13"/>
  <c r="I111" i="13"/>
  <c r="J111" i="13"/>
  <c r="K111" i="13"/>
  <c r="L111" i="13"/>
  <c r="M111" i="13"/>
  <c r="D40" i="13"/>
  <c r="E112" i="13"/>
  <c r="E40" i="13" s="1"/>
  <c r="F112" i="13"/>
  <c r="F40" i="13" s="1"/>
  <c r="G112" i="13"/>
  <c r="H112" i="13"/>
  <c r="I112" i="13"/>
  <c r="I40" i="13" s="1"/>
  <c r="J112" i="13"/>
  <c r="J40" i="13" s="1"/>
  <c r="K112" i="13"/>
  <c r="K40" i="13" s="1"/>
  <c r="L112" i="13"/>
  <c r="L40" i="13" s="1"/>
  <c r="M112" i="13"/>
  <c r="M40" i="13" s="1"/>
  <c r="D113" i="13"/>
  <c r="E113" i="13"/>
  <c r="F113" i="13"/>
  <c r="G113" i="13"/>
  <c r="H113" i="13"/>
  <c r="I113" i="13"/>
  <c r="J113" i="13"/>
  <c r="K113" i="13"/>
  <c r="L113" i="13"/>
  <c r="M113" i="13"/>
  <c r="D114" i="13"/>
  <c r="E114" i="13"/>
  <c r="F114" i="13"/>
  <c r="G114" i="13"/>
  <c r="H114" i="13"/>
  <c r="I114" i="13"/>
  <c r="J114" i="13"/>
  <c r="K114" i="13"/>
  <c r="L114" i="13"/>
  <c r="M114" i="13"/>
  <c r="D115" i="13"/>
  <c r="D43" i="13" s="1"/>
  <c r="E115" i="13"/>
  <c r="E43" i="13" s="1"/>
  <c r="F115" i="13"/>
  <c r="F43" i="13" s="1"/>
  <c r="G115" i="13"/>
  <c r="H115" i="13"/>
  <c r="I115" i="13"/>
  <c r="I43" i="13" s="1"/>
  <c r="J115" i="13"/>
  <c r="J43" i="13" s="1"/>
  <c r="K115" i="13"/>
  <c r="K43" i="13" s="1"/>
  <c r="L115" i="13"/>
  <c r="L43" i="13" s="1"/>
  <c r="M115" i="13"/>
  <c r="M43" i="13" s="1"/>
  <c r="D116" i="13"/>
  <c r="D44" i="13" s="1"/>
  <c r="E116" i="13"/>
  <c r="E44" i="13" s="1"/>
  <c r="F116" i="13"/>
  <c r="F44" i="13" s="1"/>
  <c r="G116" i="13"/>
  <c r="H116" i="13"/>
  <c r="I116" i="13"/>
  <c r="I44" i="13" s="1"/>
  <c r="J116" i="13"/>
  <c r="J44" i="13" s="1"/>
  <c r="K116" i="13"/>
  <c r="K44" i="13" s="1"/>
  <c r="L116" i="13"/>
  <c r="L44" i="13" s="1"/>
  <c r="M116" i="13"/>
  <c r="M44" i="13" s="1"/>
  <c r="D45" i="13"/>
  <c r="E117" i="13"/>
  <c r="E45" i="13" s="1"/>
  <c r="F117" i="13"/>
  <c r="F45" i="13" s="1"/>
  <c r="G117" i="13"/>
  <c r="H117" i="13"/>
  <c r="I117" i="13"/>
  <c r="I45" i="13" s="1"/>
  <c r="J117" i="13"/>
  <c r="J45" i="13" s="1"/>
  <c r="K117" i="13"/>
  <c r="K45" i="13" s="1"/>
  <c r="L117" i="13"/>
  <c r="L45" i="13" s="1"/>
  <c r="M117" i="13"/>
  <c r="M45" i="13" s="1"/>
  <c r="D118" i="13"/>
  <c r="D51" i="13" s="1"/>
  <c r="E118" i="13"/>
  <c r="E51" i="13" s="1"/>
  <c r="F118" i="13"/>
  <c r="F51" i="13" s="1"/>
  <c r="G118" i="13"/>
  <c r="H118" i="13"/>
  <c r="I118" i="13"/>
  <c r="I51" i="13" s="1"/>
  <c r="J118" i="13"/>
  <c r="J51" i="13" s="1"/>
  <c r="K118" i="13"/>
  <c r="K51" i="13" s="1"/>
  <c r="L118" i="13"/>
  <c r="L51" i="13" s="1"/>
  <c r="M118" i="13"/>
  <c r="M51" i="13" s="1"/>
  <c r="D119" i="13"/>
  <c r="D52" i="13" s="1"/>
  <c r="E52" i="13"/>
  <c r="F119" i="13"/>
  <c r="F52" i="13" s="1"/>
  <c r="G119" i="13"/>
  <c r="H119" i="13"/>
  <c r="I119" i="13"/>
  <c r="I52" i="13" s="1"/>
  <c r="J119" i="13"/>
  <c r="J52" i="13" s="1"/>
  <c r="K119" i="13"/>
  <c r="K52" i="13" s="1"/>
  <c r="L119" i="13"/>
  <c r="L52" i="13" s="1"/>
  <c r="M119" i="13"/>
  <c r="M52" i="13" s="1"/>
  <c r="D53" i="13"/>
  <c r="E120" i="13"/>
  <c r="E53" i="13" s="1"/>
  <c r="F120" i="13"/>
  <c r="F53" i="13" s="1"/>
  <c r="G120" i="13"/>
  <c r="H120" i="13"/>
  <c r="I120" i="13"/>
  <c r="I53" i="13" s="1"/>
  <c r="J120" i="13"/>
  <c r="J53" i="13" s="1"/>
  <c r="K120" i="13"/>
  <c r="K53" i="13" s="1"/>
  <c r="L120" i="13"/>
  <c r="L53" i="13" s="1"/>
  <c r="M120" i="13"/>
  <c r="M53" i="13" s="1"/>
  <c r="D58" i="13"/>
  <c r="E121" i="13"/>
  <c r="F121" i="13"/>
  <c r="F58" i="13" s="1"/>
  <c r="G121" i="13"/>
  <c r="H121" i="13"/>
  <c r="I121" i="13"/>
  <c r="I58" i="13" s="1"/>
  <c r="J121" i="13"/>
  <c r="J58" i="13" s="1"/>
  <c r="K121" i="13"/>
  <c r="K58" i="13" s="1"/>
  <c r="L121" i="13"/>
  <c r="L58" i="13" s="1"/>
  <c r="M121" i="13"/>
  <c r="M58" i="13" s="1"/>
  <c r="D59" i="13"/>
  <c r="E122" i="13"/>
  <c r="E59" i="13" s="1"/>
  <c r="F122" i="13"/>
  <c r="F59" i="13" s="1"/>
  <c r="G122" i="13"/>
  <c r="H122" i="13"/>
  <c r="I122" i="13"/>
  <c r="I59" i="13" s="1"/>
  <c r="J122" i="13"/>
  <c r="K122" i="13"/>
  <c r="K59" i="13" s="1"/>
  <c r="L122" i="13"/>
  <c r="L59" i="13" s="1"/>
  <c r="M122" i="13"/>
  <c r="M59" i="13" s="1"/>
  <c r="D17" i="13"/>
  <c r="F17" i="13"/>
  <c r="M17" i="13"/>
  <c r="D19" i="13"/>
  <c r="F19" i="13"/>
  <c r="L20" i="13"/>
  <c r="F21" i="13"/>
  <c r="J21" i="13"/>
  <c r="L21" i="13"/>
  <c r="D23" i="13"/>
  <c r="F23" i="13"/>
  <c r="F24" i="13"/>
  <c r="F26" i="13"/>
  <c r="K26" i="13"/>
  <c r="D27" i="13"/>
  <c r="E27" i="13"/>
  <c r="F27" i="13"/>
  <c r="I27" i="13"/>
  <c r="J27" i="13"/>
  <c r="K27" i="13"/>
  <c r="L27" i="13"/>
  <c r="M27" i="13"/>
  <c r="F29" i="13"/>
  <c r="D31" i="13"/>
  <c r="E31" i="13"/>
  <c r="F31" i="13"/>
  <c r="I31" i="13"/>
  <c r="J31" i="13"/>
  <c r="K31" i="13"/>
  <c r="L31" i="13"/>
  <c r="M31" i="13"/>
  <c r="D32" i="13"/>
  <c r="E32" i="13"/>
  <c r="F32" i="13"/>
  <c r="I32" i="13"/>
  <c r="J32" i="13"/>
  <c r="K32" i="13"/>
  <c r="L32" i="13"/>
  <c r="M32" i="13"/>
  <c r="D33" i="13"/>
  <c r="E33" i="13"/>
  <c r="F33" i="13"/>
  <c r="I33" i="13"/>
  <c r="J33" i="13"/>
  <c r="K33" i="13"/>
  <c r="L33" i="13"/>
  <c r="M33" i="13"/>
  <c r="D35" i="13"/>
  <c r="F36" i="13"/>
  <c r="E37" i="13"/>
  <c r="F37" i="13"/>
  <c r="F38" i="13"/>
  <c r="E42" i="13"/>
  <c r="F42" i="13"/>
  <c r="J42" i="13"/>
  <c r="D47" i="13"/>
  <c r="E47" i="13"/>
  <c r="F47" i="13"/>
  <c r="I47" i="13"/>
  <c r="J47" i="13"/>
  <c r="K47" i="13"/>
  <c r="L47" i="13"/>
  <c r="M47" i="13"/>
  <c r="F48" i="13"/>
  <c r="F55" i="13"/>
  <c r="D56" i="13"/>
  <c r="E56" i="13"/>
  <c r="F56" i="13"/>
  <c r="I56" i="13"/>
  <c r="M56" i="13"/>
  <c r="D57" i="13"/>
  <c r="F57" i="13"/>
  <c r="J57" i="13"/>
  <c r="K57" i="13"/>
  <c r="E58" i="13"/>
  <c r="J59" i="13"/>
  <c r="H60" i="13"/>
  <c r="F62" i="13"/>
  <c r="D64" i="13"/>
  <c r="E64" i="13"/>
  <c r="F64" i="13"/>
  <c r="J64" i="13"/>
  <c r="G63" i="13"/>
  <c r="I66" i="13"/>
  <c r="G10" i="6" l="1"/>
  <c r="G16" i="5"/>
  <c r="G66" i="5" s="1"/>
  <c r="G67" i="5" s="1"/>
  <c r="F16" i="5"/>
  <c r="F66" i="5" s="1"/>
  <c r="F67" i="5" s="1"/>
  <c r="E16" i="5"/>
  <c r="E66" i="5" s="1"/>
  <c r="E67" i="5" s="1"/>
  <c r="D16" i="5"/>
  <c r="D66" i="5" s="1"/>
  <c r="D67" i="5" s="1"/>
  <c r="C16" i="5"/>
  <c r="C66" i="5" s="1"/>
  <c r="C67" i="5" s="1"/>
  <c r="E63" i="4"/>
  <c r="E15" i="4" s="1"/>
  <c r="F18" i="4"/>
  <c r="E60" i="4"/>
  <c r="E14" i="4" s="1"/>
  <c r="F60" i="4"/>
  <c r="F14" i="4" s="1"/>
  <c r="F41" i="4"/>
  <c r="F11" i="4" s="1"/>
  <c r="D41" i="4"/>
  <c r="D11" i="4" s="1"/>
  <c r="E41" i="4"/>
  <c r="E11" i="4" s="1"/>
  <c r="G63" i="4"/>
  <c r="G67" i="4" s="1"/>
  <c r="H60" i="4"/>
  <c r="H14" i="4" s="1"/>
  <c r="H46" i="4"/>
  <c r="H12" i="4" s="1"/>
  <c r="F54" i="4"/>
  <c r="F13" i="4" s="1"/>
  <c r="G54" i="4"/>
  <c r="G13" i="4" s="1"/>
  <c r="G46" i="4"/>
  <c r="G12" i="4" s="1"/>
  <c r="G60" i="4"/>
  <c r="G14" i="4" s="1"/>
  <c r="H54" i="4"/>
  <c r="H13" i="4" s="1"/>
  <c r="F34" i="4"/>
  <c r="F10" i="4" s="1"/>
  <c r="E34" i="4"/>
  <c r="E10" i="4" s="1"/>
  <c r="E54" i="4"/>
  <c r="E13" i="4" s="1"/>
  <c r="E18" i="4"/>
  <c r="F63" i="4"/>
  <c r="F15" i="4" s="1"/>
  <c r="H63" i="4"/>
  <c r="H67" i="4" s="1"/>
  <c r="F46" i="4"/>
  <c r="F12" i="4" s="1"/>
  <c r="E46" i="4"/>
  <c r="E12" i="4" s="1"/>
  <c r="E28" i="4"/>
  <c r="E9" i="4" s="1"/>
  <c r="D54" i="4"/>
  <c r="D13" i="4" s="1"/>
  <c r="D63" i="4"/>
  <c r="D15" i="4" s="1"/>
  <c r="D34" i="4"/>
  <c r="D10" i="4" s="1"/>
  <c r="D46" i="4"/>
  <c r="D12" i="4" s="1"/>
  <c r="D18" i="4"/>
  <c r="C66" i="6"/>
  <c r="D66" i="6"/>
  <c r="E66" i="6"/>
  <c r="F66" i="6"/>
  <c r="G66" i="6"/>
  <c r="F28" i="4"/>
  <c r="F9" i="4" s="1"/>
  <c r="F22" i="4"/>
  <c r="F8" i="4" s="1"/>
  <c r="E22" i="4"/>
  <c r="E8" i="4" s="1"/>
  <c r="D28" i="4"/>
  <c r="D9" i="4" s="1"/>
  <c r="D22" i="4"/>
  <c r="D8" i="4" s="1"/>
  <c r="K63" i="13"/>
  <c r="K67" i="13" s="1"/>
  <c r="E18" i="13"/>
  <c r="E7" i="13" s="1"/>
  <c r="M18" i="13"/>
  <c r="M7" i="13" s="1"/>
  <c r="I18" i="13"/>
  <c r="I7" i="13" s="1"/>
  <c r="K60" i="13"/>
  <c r="M22" i="13"/>
  <c r="M8" i="13" s="1"/>
  <c r="I22" i="13"/>
  <c r="E22" i="13"/>
  <c r="E8" i="13" s="1"/>
  <c r="K34" i="13"/>
  <c r="K10" i="13" s="1"/>
  <c r="K72" i="13"/>
  <c r="G72" i="13"/>
  <c r="M72" i="13"/>
  <c r="I72" i="13"/>
  <c r="E72" i="13"/>
  <c r="L60" i="13"/>
  <c r="L14" i="13" s="1"/>
  <c r="D60" i="13"/>
  <c r="D14" i="13" s="1"/>
  <c r="J60" i="13"/>
  <c r="J14" i="13" s="1"/>
  <c r="F60" i="13"/>
  <c r="F14" i="13" s="1"/>
  <c r="J34" i="13"/>
  <c r="J10" i="13" s="1"/>
  <c r="F34" i="13"/>
  <c r="F10" i="13" s="1"/>
  <c r="L54" i="13"/>
  <c r="D54" i="13"/>
  <c r="D13" i="13" s="1"/>
  <c r="L28" i="13"/>
  <c r="D28" i="13"/>
  <c r="D9" i="13" s="1"/>
  <c r="J72" i="13"/>
  <c r="F72" i="13"/>
  <c r="L72" i="13"/>
  <c r="D72" i="13"/>
  <c r="H72" i="13"/>
  <c r="M46" i="13"/>
  <c r="M12" i="13" s="1"/>
  <c r="I46" i="13"/>
  <c r="I12" i="13" s="1"/>
  <c r="E46" i="13"/>
  <c r="E12" i="13" s="1"/>
  <c r="M63" i="13"/>
  <c r="E54" i="13"/>
  <c r="E13" i="13" s="1"/>
  <c r="K41" i="13"/>
  <c r="K11" i="13" s="1"/>
  <c r="M41" i="13"/>
  <c r="M11" i="13" s="1"/>
  <c r="E28" i="13"/>
  <c r="E9" i="13" s="1"/>
  <c r="D63" i="13"/>
  <c r="D15" i="13" s="1"/>
  <c r="F54" i="13"/>
  <c r="F13" i="13" s="1"/>
  <c r="H46" i="13"/>
  <c r="H12" i="13" s="1"/>
  <c r="L41" i="13"/>
  <c r="L11" i="13" s="1"/>
  <c r="L34" i="13"/>
  <c r="L10" i="13" s="1"/>
  <c r="L22" i="13"/>
  <c r="L8" i="13" s="1"/>
  <c r="I63" i="13"/>
  <c r="I15" i="13" s="1"/>
  <c r="M54" i="13"/>
  <c r="M13" i="13" s="1"/>
  <c r="G54" i="13"/>
  <c r="G13" i="13" s="1"/>
  <c r="G41" i="13"/>
  <c r="G11" i="13" s="1"/>
  <c r="E41" i="13"/>
  <c r="E11" i="13" s="1"/>
  <c r="I28" i="13"/>
  <c r="I9" i="13" s="1"/>
  <c r="K28" i="13"/>
  <c r="K9" i="13" s="1"/>
  <c r="G18" i="13"/>
  <c r="G67" i="13" s="1"/>
  <c r="L63" i="13"/>
  <c r="L15" i="13" s="1"/>
  <c r="D46" i="13"/>
  <c r="D12" i="13" s="1"/>
  <c r="H41" i="13"/>
  <c r="H11" i="13" s="1"/>
  <c r="H34" i="13"/>
  <c r="H10" i="13" s="1"/>
  <c r="F28" i="13"/>
  <c r="F9" i="13" s="1"/>
  <c r="D22" i="13"/>
  <c r="D8" i="13" s="1"/>
  <c r="F18" i="13"/>
  <c r="F7" i="13" s="1"/>
  <c r="M60" i="13"/>
  <c r="M14" i="13" s="1"/>
  <c r="I60" i="13"/>
  <c r="I14" i="13" s="1"/>
  <c r="E60" i="13"/>
  <c r="E14" i="13" s="1"/>
  <c r="K46" i="13"/>
  <c r="K12" i="13" s="1"/>
  <c r="G46" i="13"/>
  <c r="G12" i="13" s="1"/>
  <c r="M34" i="13"/>
  <c r="M10" i="13" s="1"/>
  <c r="I34" i="13"/>
  <c r="I10" i="13" s="1"/>
  <c r="E34" i="13"/>
  <c r="E10" i="13" s="1"/>
  <c r="K22" i="13"/>
  <c r="K8" i="13" s="1"/>
  <c r="G22" i="13"/>
  <c r="G8" i="13" s="1"/>
  <c r="E63" i="13"/>
  <c r="I54" i="13"/>
  <c r="I13" i="13" s="1"/>
  <c r="K54" i="13"/>
  <c r="I41" i="13"/>
  <c r="I11" i="13" s="1"/>
  <c r="M28" i="13"/>
  <c r="M9" i="13" s="1"/>
  <c r="G28" i="13"/>
  <c r="G9" i="13" s="1"/>
  <c r="K18" i="13"/>
  <c r="K7" i="13" s="1"/>
  <c r="H63" i="13"/>
  <c r="H15" i="13" s="1"/>
  <c r="J54" i="13"/>
  <c r="J13" i="13" s="1"/>
  <c r="L46" i="13"/>
  <c r="L12" i="13" s="1"/>
  <c r="D41" i="13"/>
  <c r="D11" i="13" s="1"/>
  <c r="D34" i="13"/>
  <c r="D10" i="13" s="1"/>
  <c r="J28" i="13"/>
  <c r="J9" i="13" s="1"/>
  <c r="H22" i="13"/>
  <c r="H8" i="13" s="1"/>
  <c r="J18" i="13"/>
  <c r="J7" i="13" s="1"/>
  <c r="J63" i="13"/>
  <c r="J15" i="13" s="1"/>
  <c r="F63" i="13"/>
  <c r="J46" i="13"/>
  <c r="J12" i="13" s="1"/>
  <c r="F46" i="13"/>
  <c r="F12" i="13" s="1"/>
  <c r="J41" i="13"/>
  <c r="J11" i="13" s="1"/>
  <c r="F41" i="13"/>
  <c r="F11" i="13" s="1"/>
  <c r="J22" i="13"/>
  <c r="J8" i="13" s="1"/>
  <c r="F22" i="13"/>
  <c r="F8" i="13" s="1"/>
  <c r="L18" i="13"/>
  <c r="H18" i="13"/>
  <c r="H7" i="13" s="1"/>
  <c r="D18" i="13"/>
  <c r="D67" i="13" s="1"/>
  <c r="C7" i="5"/>
  <c r="D7" i="5"/>
  <c r="E7" i="5"/>
  <c r="F7" i="5"/>
  <c r="G7" i="5"/>
  <c r="C8" i="5"/>
  <c r="D8" i="5"/>
  <c r="E8" i="5"/>
  <c r="F8" i="5"/>
  <c r="G8" i="5"/>
  <c r="C9" i="5"/>
  <c r="D9" i="5"/>
  <c r="E9" i="5"/>
  <c r="F9" i="5"/>
  <c r="G9" i="5"/>
  <c r="C10" i="5"/>
  <c r="D10" i="5"/>
  <c r="E10" i="5"/>
  <c r="F10" i="5"/>
  <c r="G10" i="5"/>
  <c r="C11" i="5"/>
  <c r="D11" i="5"/>
  <c r="E11" i="5"/>
  <c r="F11" i="5"/>
  <c r="G11" i="5"/>
  <c r="C12" i="5"/>
  <c r="D12" i="5"/>
  <c r="E12" i="5"/>
  <c r="F12" i="5"/>
  <c r="G12" i="5"/>
  <c r="C13" i="5"/>
  <c r="D13" i="5"/>
  <c r="E13" i="5"/>
  <c r="F13" i="5"/>
  <c r="G13" i="5"/>
  <c r="C14" i="5"/>
  <c r="D14" i="5"/>
  <c r="E14" i="5"/>
  <c r="F14" i="5"/>
  <c r="G14" i="5"/>
  <c r="C15" i="5"/>
  <c r="D15" i="5"/>
  <c r="E15" i="5"/>
  <c r="F15" i="5"/>
  <c r="G15" i="5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14" i="6"/>
  <c r="D14" i="6"/>
  <c r="E14" i="6"/>
  <c r="F14" i="6"/>
  <c r="G14" i="6"/>
  <c r="C15" i="6"/>
  <c r="D15" i="6"/>
  <c r="E15" i="6"/>
  <c r="F15" i="6"/>
  <c r="G15" i="6"/>
  <c r="D6" i="4"/>
  <c r="E6" i="4"/>
  <c r="F6" i="4"/>
  <c r="F7" i="4"/>
  <c r="G7" i="4"/>
  <c r="H7" i="4"/>
  <c r="G8" i="4"/>
  <c r="H8" i="4"/>
  <c r="G9" i="4"/>
  <c r="H9" i="4"/>
  <c r="G10" i="4"/>
  <c r="H10" i="4"/>
  <c r="G11" i="4"/>
  <c r="H11" i="4"/>
  <c r="D14" i="4"/>
  <c r="D6" i="13"/>
  <c r="E6" i="13"/>
  <c r="F6" i="13"/>
  <c r="I6" i="13"/>
  <c r="J6" i="13"/>
  <c r="K6" i="13"/>
  <c r="L6" i="13"/>
  <c r="M6" i="13"/>
  <c r="I8" i="13"/>
  <c r="H9" i="13"/>
  <c r="L9" i="13"/>
  <c r="G10" i="13"/>
  <c r="H13" i="13"/>
  <c r="K13" i="13"/>
  <c r="L13" i="13"/>
  <c r="G14" i="13"/>
  <c r="H14" i="13"/>
  <c r="K14" i="13"/>
  <c r="F15" i="13"/>
  <c r="G15" i="13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C48" i="12"/>
  <c r="D48" i="12"/>
  <c r="E48" i="12"/>
  <c r="F48" i="12"/>
  <c r="G48" i="12"/>
  <c r="C49" i="12"/>
  <c r="D49" i="12"/>
  <c r="E49" i="12"/>
  <c r="F49" i="12"/>
  <c r="G49" i="12"/>
  <c r="C51" i="12"/>
  <c r="D51" i="12"/>
  <c r="E51" i="12"/>
  <c r="F51" i="12"/>
  <c r="G51" i="12"/>
  <c r="C52" i="12"/>
  <c r="D52" i="12"/>
  <c r="E52" i="12"/>
  <c r="F52" i="12"/>
  <c r="G52" i="12"/>
  <c r="C53" i="12"/>
  <c r="D53" i="12"/>
  <c r="E53" i="12"/>
  <c r="F53" i="12"/>
  <c r="G53" i="12"/>
  <c r="C54" i="12"/>
  <c r="D54" i="12"/>
  <c r="E54" i="12"/>
  <c r="F54" i="12"/>
  <c r="G54" i="12"/>
  <c r="C56" i="12"/>
  <c r="D56" i="12"/>
  <c r="E56" i="12"/>
  <c r="F56" i="12"/>
  <c r="G56" i="12"/>
  <c r="C57" i="12"/>
  <c r="D57" i="12"/>
  <c r="E57" i="12"/>
  <c r="F57" i="12"/>
  <c r="G57" i="12"/>
  <c r="C58" i="12"/>
  <c r="D58" i="12"/>
  <c r="E58" i="12"/>
  <c r="F58" i="12"/>
  <c r="G58" i="12"/>
  <c r="C59" i="12"/>
  <c r="D59" i="12"/>
  <c r="E59" i="12"/>
  <c r="F59" i="12"/>
  <c r="G59" i="12"/>
  <c r="C60" i="12"/>
  <c r="D60" i="12"/>
  <c r="E60" i="12"/>
  <c r="F60" i="12"/>
  <c r="G60" i="12"/>
  <c r="C61" i="12"/>
  <c r="D61" i="12"/>
  <c r="E61" i="12"/>
  <c r="F61" i="12"/>
  <c r="G61" i="12"/>
  <c r="C62" i="12"/>
  <c r="D62" i="12"/>
  <c r="E62" i="12"/>
  <c r="F62" i="12"/>
  <c r="G62" i="12"/>
  <c r="C64" i="12"/>
  <c r="D64" i="12"/>
  <c r="E64" i="12"/>
  <c r="F64" i="12"/>
  <c r="G64" i="12"/>
  <c r="C65" i="12"/>
  <c r="D65" i="12"/>
  <c r="E65" i="12"/>
  <c r="F65" i="12"/>
  <c r="G65" i="12"/>
  <c r="C66" i="12"/>
  <c r="D66" i="12"/>
  <c r="E66" i="12"/>
  <c r="F66" i="12"/>
  <c r="G66" i="12"/>
  <c r="C67" i="12"/>
  <c r="D67" i="12"/>
  <c r="E67" i="12"/>
  <c r="F67" i="12"/>
  <c r="G67" i="12"/>
  <c r="C68" i="12"/>
  <c r="D68" i="12"/>
  <c r="E68" i="12"/>
  <c r="F68" i="12"/>
  <c r="G68" i="12"/>
  <c r="C70" i="12"/>
  <c r="D70" i="12"/>
  <c r="E70" i="12"/>
  <c r="F70" i="12"/>
  <c r="G70" i="12"/>
  <c r="C71" i="12"/>
  <c r="D71" i="12"/>
  <c r="E71" i="12"/>
  <c r="F71" i="12"/>
  <c r="G71" i="12"/>
  <c r="C73" i="12"/>
  <c r="D73" i="12"/>
  <c r="E73" i="12"/>
  <c r="F73" i="12"/>
  <c r="G73" i="12"/>
  <c r="C74" i="12"/>
  <c r="D74" i="12"/>
  <c r="E74" i="12"/>
  <c r="F74" i="12"/>
  <c r="G74" i="12"/>
  <c r="C75" i="12"/>
  <c r="D75" i="12"/>
  <c r="E75" i="12"/>
  <c r="F75" i="12"/>
  <c r="G75" i="12"/>
  <c r="C17" i="11"/>
  <c r="D17" i="11"/>
  <c r="E17" i="11"/>
  <c r="F17" i="11"/>
  <c r="G17" i="11"/>
  <c r="C18" i="11"/>
  <c r="D18" i="11"/>
  <c r="E18" i="11"/>
  <c r="F18" i="11"/>
  <c r="G18" i="11"/>
  <c r="C19" i="11"/>
  <c r="D19" i="11"/>
  <c r="E19" i="11"/>
  <c r="F19" i="11"/>
  <c r="G19" i="11"/>
  <c r="C20" i="11"/>
  <c r="D20" i="11"/>
  <c r="E20" i="11"/>
  <c r="F20" i="11"/>
  <c r="G20" i="11"/>
  <c r="C21" i="11"/>
  <c r="D21" i="11"/>
  <c r="E21" i="11"/>
  <c r="F21" i="11"/>
  <c r="G21" i="11"/>
  <c r="C22" i="11"/>
  <c r="D22" i="11"/>
  <c r="E22" i="11"/>
  <c r="F22" i="11"/>
  <c r="G22" i="11"/>
  <c r="C23" i="11"/>
  <c r="D23" i="11"/>
  <c r="E23" i="11"/>
  <c r="F23" i="11"/>
  <c r="G23" i="11"/>
  <c r="C24" i="11"/>
  <c r="D24" i="11"/>
  <c r="E24" i="11"/>
  <c r="F24" i="11"/>
  <c r="G24" i="11"/>
  <c r="C25" i="11"/>
  <c r="D25" i="11"/>
  <c r="E25" i="11"/>
  <c r="F25" i="11"/>
  <c r="G25" i="11"/>
  <c r="C27" i="11"/>
  <c r="D27" i="11"/>
  <c r="E27" i="11"/>
  <c r="F27" i="11"/>
  <c r="G27" i="11"/>
  <c r="C28" i="11"/>
  <c r="D28" i="11"/>
  <c r="E28" i="11"/>
  <c r="F28" i="11"/>
  <c r="G28" i="11"/>
  <c r="C29" i="11"/>
  <c r="D29" i="11"/>
  <c r="E29" i="11"/>
  <c r="F29" i="11"/>
  <c r="G29" i="11"/>
  <c r="C31" i="11"/>
  <c r="D31" i="11"/>
  <c r="E31" i="11"/>
  <c r="F31" i="11"/>
  <c r="G31" i="11"/>
  <c r="C32" i="11"/>
  <c r="D32" i="11"/>
  <c r="E32" i="11"/>
  <c r="F32" i="11"/>
  <c r="G32" i="11"/>
  <c r="C33" i="11"/>
  <c r="D33" i="11"/>
  <c r="E33" i="11"/>
  <c r="F33" i="11"/>
  <c r="G33" i="11"/>
  <c r="C34" i="11"/>
  <c r="D34" i="11"/>
  <c r="E34" i="11"/>
  <c r="F34" i="11"/>
  <c r="G34" i="11"/>
  <c r="C35" i="11"/>
  <c r="D35" i="11"/>
  <c r="E35" i="11"/>
  <c r="F35" i="11"/>
  <c r="G35" i="11"/>
  <c r="C37" i="11"/>
  <c r="D37" i="11"/>
  <c r="E37" i="11"/>
  <c r="F37" i="11"/>
  <c r="G37" i="11"/>
  <c r="C38" i="11"/>
  <c r="D38" i="11"/>
  <c r="E38" i="11"/>
  <c r="F38" i="11"/>
  <c r="G38" i="11"/>
  <c r="C39" i="11"/>
  <c r="D39" i="11"/>
  <c r="E39" i="11"/>
  <c r="F39" i="11"/>
  <c r="G39" i="11"/>
  <c r="C40" i="11"/>
  <c r="D40" i="11"/>
  <c r="E40" i="11"/>
  <c r="F40" i="11"/>
  <c r="G40" i="11"/>
  <c r="C41" i="11"/>
  <c r="D41" i="11"/>
  <c r="E41" i="11"/>
  <c r="F41" i="11"/>
  <c r="G41" i="11"/>
  <c r="C43" i="11"/>
  <c r="D43" i="11"/>
  <c r="E43" i="11"/>
  <c r="F43" i="11"/>
  <c r="G43" i="11"/>
  <c r="C44" i="11"/>
  <c r="D44" i="11"/>
  <c r="E44" i="11"/>
  <c r="F44" i="11"/>
  <c r="G44" i="11"/>
  <c r="C45" i="11"/>
  <c r="D45" i="11"/>
  <c r="E45" i="11"/>
  <c r="F45" i="11"/>
  <c r="G45" i="11"/>
  <c r="C46" i="11"/>
  <c r="D46" i="11"/>
  <c r="E46" i="11"/>
  <c r="F46" i="11"/>
  <c r="G46" i="11"/>
  <c r="C47" i="11"/>
  <c r="D47" i="11"/>
  <c r="E47" i="11"/>
  <c r="F47" i="11"/>
  <c r="G47" i="11"/>
  <c r="C48" i="11"/>
  <c r="D48" i="11"/>
  <c r="E48" i="11"/>
  <c r="F48" i="11"/>
  <c r="G48" i="11"/>
  <c r="C50" i="11"/>
  <c r="D50" i="11"/>
  <c r="E50" i="11"/>
  <c r="F50" i="11"/>
  <c r="G50" i="11"/>
  <c r="C51" i="11"/>
  <c r="D51" i="11"/>
  <c r="E51" i="11"/>
  <c r="F51" i="11"/>
  <c r="G51" i="11"/>
  <c r="C52" i="11"/>
  <c r="D52" i="11"/>
  <c r="E52" i="11"/>
  <c r="F52" i="11"/>
  <c r="G52" i="11"/>
  <c r="C53" i="11"/>
  <c r="D53" i="11"/>
  <c r="E53" i="11"/>
  <c r="F53" i="11"/>
  <c r="G53" i="11"/>
  <c r="C55" i="11"/>
  <c r="D55" i="11"/>
  <c r="E55" i="11"/>
  <c r="F55" i="11"/>
  <c r="G55" i="11"/>
  <c r="C56" i="11"/>
  <c r="D56" i="11"/>
  <c r="E56" i="11"/>
  <c r="F56" i="11"/>
  <c r="G56" i="11"/>
  <c r="C57" i="11"/>
  <c r="D57" i="11"/>
  <c r="E57" i="11"/>
  <c r="F57" i="11"/>
  <c r="G57" i="11"/>
  <c r="C58" i="11"/>
  <c r="D58" i="11"/>
  <c r="E58" i="11"/>
  <c r="F58" i="11"/>
  <c r="G58" i="11"/>
  <c r="C59" i="11"/>
  <c r="D59" i="11"/>
  <c r="E59" i="11"/>
  <c r="F59" i="11"/>
  <c r="G59" i="11"/>
  <c r="C60" i="11"/>
  <c r="D60" i="11"/>
  <c r="E60" i="11"/>
  <c r="F60" i="11"/>
  <c r="G60" i="11"/>
  <c r="C61" i="11"/>
  <c r="D61" i="11"/>
  <c r="E61" i="11"/>
  <c r="F61" i="11"/>
  <c r="G61" i="11"/>
  <c r="C63" i="11"/>
  <c r="D63" i="11"/>
  <c r="E63" i="11"/>
  <c r="F63" i="11"/>
  <c r="G63" i="11"/>
  <c r="C64" i="11"/>
  <c r="D64" i="11"/>
  <c r="E64" i="11"/>
  <c r="F64" i="11"/>
  <c r="G64" i="11"/>
  <c r="C65" i="11"/>
  <c r="D65" i="11"/>
  <c r="E65" i="11"/>
  <c r="F65" i="11"/>
  <c r="G65" i="11"/>
  <c r="C66" i="11"/>
  <c r="D66" i="11"/>
  <c r="E66" i="11"/>
  <c r="F66" i="11"/>
  <c r="G66" i="11"/>
  <c r="C67" i="11"/>
  <c r="D67" i="11"/>
  <c r="E67" i="11"/>
  <c r="F67" i="11"/>
  <c r="G67" i="11"/>
  <c r="C69" i="11"/>
  <c r="D69" i="11"/>
  <c r="E69" i="11"/>
  <c r="F69" i="11"/>
  <c r="G69" i="11"/>
  <c r="C70" i="11"/>
  <c r="D70" i="11"/>
  <c r="E70" i="11"/>
  <c r="F70" i="11"/>
  <c r="G70" i="11"/>
  <c r="C72" i="11"/>
  <c r="D72" i="11"/>
  <c r="E72" i="11"/>
  <c r="F72" i="11"/>
  <c r="G72" i="11"/>
  <c r="C73" i="11"/>
  <c r="D73" i="11"/>
  <c r="E73" i="11"/>
  <c r="F73" i="11"/>
  <c r="G73" i="11"/>
  <c r="C74" i="11"/>
  <c r="D74" i="11"/>
  <c r="E74" i="11"/>
  <c r="F74" i="11"/>
  <c r="G74" i="11"/>
  <c r="C17" i="10"/>
  <c r="D17" i="10"/>
  <c r="E17" i="10"/>
  <c r="F17" i="10"/>
  <c r="G17" i="10"/>
  <c r="C18" i="10"/>
  <c r="D18" i="10"/>
  <c r="E18" i="10"/>
  <c r="F18" i="10"/>
  <c r="G18" i="10"/>
  <c r="C19" i="10"/>
  <c r="D19" i="10"/>
  <c r="E19" i="10"/>
  <c r="F19" i="10"/>
  <c r="G19" i="10"/>
  <c r="C20" i="10"/>
  <c r="D20" i="10"/>
  <c r="E20" i="10"/>
  <c r="F20" i="10"/>
  <c r="G20" i="10"/>
  <c r="C21" i="10"/>
  <c r="D21" i="10"/>
  <c r="E21" i="10"/>
  <c r="F21" i="10"/>
  <c r="G21" i="10"/>
  <c r="C22" i="10"/>
  <c r="D22" i="10"/>
  <c r="E22" i="10"/>
  <c r="F22" i="10"/>
  <c r="G22" i="10"/>
  <c r="C23" i="10"/>
  <c r="D23" i="10"/>
  <c r="E23" i="10"/>
  <c r="F23" i="10"/>
  <c r="G23" i="10"/>
  <c r="C24" i="10"/>
  <c r="D24" i="10"/>
  <c r="E24" i="10"/>
  <c r="F24" i="10"/>
  <c r="G24" i="10"/>
  <c r="C25" i="10"/>
  <c r="D25" i="10"/>
  <c r="E25" i="10"/>
  <c r="F25" i="10"/>
  <c r="G25" i="10"/>
  <c r="C27" i="10"/>
  <c r="D27" i="10"/>
  <c r="E27" i="10"/>
  <c r="F27" i="10"/>
  <c r="G27" i="10"/>
  <c r="C28" i="10"/>
  <c r="D28" i="10"/>
  <c r="E28" i="10"/>
  <c r="F28" i="10"/>
  <c r="G28" i="10"/>
  <c r="C29" i="10"/>
  <c r="D29" i="10"/>
  <c r="E29" i="10"/>
  <c r="F29" i="10"/>
  <c r="G29" i="10"/>
  <c r="C31" i="10"/>
  <c r="D31" i="10"/>
  <c r="E31" i="10"/>
  <c r="F31" i="10"/>
  <c r="G31" i="10"/>
  <c r="C32" i="10"/>
  <c r="D32" i="10"/>
  <c r="E32" i="10"/>
  <c r="F32" i="10"/>
  <c r="G32" i="10"/>
  <c r="C33" i="10"/>
  <c r="D33" i="10"/>
  <c r="E33" i="10"/>
  <c r="F33" i="10"/>
  <c r="G33" i="10"/>
  <c r="C34" i="10"/>
  <c r="D34" i="10"/>
  <c r="E34" i="10"/>
  <c r="F34" i="10"/>
  <c r="G34" i="10"/>
  <c r="C35" i="10"/>
  <c r="D35" i="10"/>
  <c r="E35" i="10"/>
  <c r="F35" i="10"/>
  <c r="G35" i="10"/>
  <c r="C37" i="10"/>
  <c r="D37" i="10"/>
  <c r="E37" i="10"/>
  <c r="F37" i="10"/>
  <c r="G37" i="10"/>
  <c r="C38" i="10"/>
  <c r="D38" i="10"/>
  <c r="E38" i="10"/>
  <c r="F38" i="10"/>
  <c r="G38" i="10"/>
  <c r="C39" i="10"/>
  <c r="D39" i="10"/>
  <c r="E39" i="10"/>
  <c r="F39" i="10"/>
  <c r="G39" i="10"/>
  <c r="C40" i="10"/>
  <c r="D40" i="10"/>
  <c r="E40" i="10"/>
  <c r="F40" i="10"/>
  <c r="G40" i="10"/>
  <c r="C41" i="10"/>
  <c r="D41" i="10"/>
  <c r="E41" i="10"/>
  <c r="F41" i="10"/>
  <c r="G41" i="10"/>
  <c r="C43" i="10"/>
  <c r="D43" i="10"/>
  <c r="E43" i="10"/>
  <c r="F43" i="10"/>
  <c r="G43" i="10"/>
  <c r="C44" i="10"/>
  <c r="D44" i="10"/>
  <c r="E44" i="10"/>
  <c r="F44" i="10"/>
  <c r="G44" i="10"/>
  <c r="C45" i="10"/>
  <c r="D45" i="10"/>
  <c r="E45" i="10"/>
  <c r="F45" i="10"/>
  <c r="G45" i="10"/>
  <c r="C46" i="10"/>
  <c r="D46" i="10"/>
  <c r="E46" i="10"/>
  <c r="F46" i="10"/>
  <c r="G46" i="10"/>
  <c r="C47" i="10"/>
  <c r="D47" i="10"/>
  <c r="E47" i="10"/>
  <c r="F47" i="10"/>
  <c r="G47" i="10"/>
  <c r="C48" i="10"/>
  <c r="D48" i="10"/>
  <c r="E48" i="10"/>
  <c r="F48" i="10"/>
  <c r="G48" i="10"/>
  <c r="C50" i="10"/>
  <c r="D50" i="10"/>
  <c r="E50" i="10"/>
  <c r="F50" i="10"/>
  <c r="G50" i="10"/>
  <c r="C51" i="10"/>
  <c r="D51" i="10"/>
  <c r="E51" i="10"/>
  <c r="F51" i="10"/>
  <c r="G51" i="10"/>
  <c r="C52" i="10"/>
  <c r="D52" i="10"/>
  <c r="E52" i="10"/>
  <c r="F52" i="10"/>
  <c r="G52" i="10"/>
  <c r="C53" i="10"/>
  <c r="D53" i="10"/>
  <c r="E53" i="10"/>
  <c r="F53" i="10"/>
  <c r="G53" i="10"/>
  <c r="C55" i="10"/>
  <c r="D55" i="10"/>
  <c r="E55" i="10"/>
  <c r="F55" i="10"/>
  <c r="G55" i="10"/>
  <c r="C56" i="10"/>
  <c r="D56" i="10"/>
  <c r="E56" i="10"/>
  <c r="F56" i="10"/>
  <c r="G56" i="10"/>
  <c r="C57" i="10"/>
  <c r="D57" i="10"/>
  <c r="E57" i="10"/>
  <c r="F57" i="10"/>
  <c r="G57" i="10"/>
  <c r="C58" i="10"/>
  <c r="D58" i="10"/>
  <c r="E58" i="10"/>
  <c r="F58" i="10"/>
  <c r="G58" i="10"/>
  <c r="C59" i="10"/>
  <c r="D59" i="10"/>
  <c r="E59" i="10"/>
  <c r="F59" i="10"/>
  <c r="G59" i="10"/>
  <c r="C60" i="10"/>
  <c r="D60" i="10"/>
  <c r="E60" i="10"/>
  <c r="F60" i="10"/>
  <c r="G60" i="10"/>
  <c r="C61" i="10"/>
  <c r="D61" i="10"/>
  <c r="E61" i="10"/>
  <c r="F61" i="10"/>
  <c r="G61" i="10"/>
  <c r="C63" i="10"/>
  <c r="D63" i="10"/>
  <c r="E63" i="10"/>
  <c r="F63" i="10"/>
  <c r="G63" i="10"/>
  <c r="C64" i="10"/>
  <c r="D64" i="10"/>
  <c r="E64" i="10"/>
  <c r="F64" i="10"/>
  <c r="G64" i="10"/>
  <c r="C65" i="10"/>
  <c r="D65" i="10"/>
  <c r="E65" i="10"/>
  <c r="F65" i="10"/>
  <c r="G65" i="10"/>
  <c r="C66" i="10"/>
  <c r="D66" i="10"/>
  <c r="E66" i="10"/>
  <c r="F66" i="10"/>
  <c r="G66" i="10"/>
  <c r="C67" i="10"/>
  <c r="D67" i="10"/>
  <c r="E67" i="10"/>
  <c r="F67" i="10"/>
  <c r="G67" i="10"/>
  <c r="C69" i="10"/>
  <c r="D69" i="10"/>
  <c r="E69" i="10"/>
  <c r="F69" i="10"/>
  <c r="G69" i="10"/>
  <c r="C70" i="10"/>
  <c r="D70" i="10"/>
  <c r="E70" i="10"/>
  <c r="F70" i="10"/>
  <c r="G70" i="10"/>
  <c r="C72" i="10"/>
  <c r="D72" i="10"/>
  <c r="E72" i="10"/>
  <c r="F72" i="10"/>
  <c r="G72" i="10"/>
  <c r="C73" i="10"/>
  <c r="D73" i="10"/>
  <c r="E73" i="10"/>
  <c r="F73" i="10"/>
  <c r="G73" i="10"/>
  <c r="C74" i="10"/>
  <c r="D74" i="10"/>
  <c r="E74" i="10"/>
  <c r="F74" i="10"/>
  <c r="G74" i="10"/>
  <c r="G7" i="13" l="1"/>
  <c r="C71" i="11"/>
  <c r="C14" i="11" s="1"/>
  <c r="K15" i="13"/>
  <c r="L67" i="13"/>
  <c r="E68" i="10"/>
  <c r="E13" i="10" s="1"/>
  <c r="F71" i="10"/>
  <c r="F14" i="10" s="1"/>
  <c r="D71" i="10"/>
  <c r="D14" i="10" s="1"/>
  <c r="C68" i="10"/>
  <c r="C13" i="10" s="1"/>
  <c r="E67" i="4"/>
  <c r="G15" i="4"/>
  <c r="F67" i="4"/>
  <c r="D67" i="4"/>
  <c r="H15" i="4"/>
  <c r="D7" i="4"/>
  <c r="E7" i="4"/>
  <c r="E5" i="4" s="1"/>
  <c r="C68" i="11"/>
  <c r="C13" i="11" s="1"/>
  <c r="F71" i="11"/>
  <c r="F14" i="11" s="1"/>
  <c r="G71" i="11"/>
  <c r="G14" i="11" s="1"/>
  <c r="G68" i="11"/>
  <c r="G13" i="11" s="1"/>
  <c r="E62" i="10"/>
  <c r="E12" i="10" s="1"/>
  <c r="G49" i="10"/>
  <c r="G10" i="10" s="1"/>
  <c r="C49" i="10"/>
  <c r="C10" i="10" s="1"/>
  <c r="G36" i="10"/>
  <c r="G8" i="10" s="1"/>
  <c r="C36" i="10"/>
  <c r="C8" i="10" s="1"/>
  <c r="E26" i="10"/>
  <c r="E6" i="10" s="1"/>
  <c r="F26" i="10"/>
  <c r="F6" i="10" s="1"/>
  <c r="G68" i="10"/>
  <c r="G13" i="10" s="1"/>
  <c r="D71" i="11"/>
  <c r="D14" i="11" s="1"/>
  <c r="E54" i="11"/>
  <c r="E11" i="11" s="1"/>
  <c r="D49" i="11"/>
  <c r="D10" i="11" s="1"/>
  <c r="E30" i="11"/>
  <c r="E7" i="11" s="1"/>
  <c r="G26" i="11"/>
  <c r="G6" i="11" s="1"/>
  <c r="C26" i="11"/>
  <c r="C6" i="11" s="1"/>
  <c r="E68" i="11"/>
  <c r="E13" i="11" s="1"/>
  <c r="F68" i="11"/>
  <c r="F13" i="11" s="1"/>
  <c r="E26" i="11"/>
  <c r="E6" i="11" s="1"/>
  <c r="E69" i="12"/>
  <c r="E14" i="12" s="1"/>
  <c r="G69" i="12"/>
  <c r="G14" i="12" s="1"/>
  <c r="C69" i="12"/>
  <c r="C14" i="12" s="1"/>
  <c r="D72" i="12"/>
  <c r="D15" i="12" s="1"/>
  <c r="E27" i="12"/>
  <c r="E7" i="12" s="1"/>
  <c r="G17" i="12"/>
  <c r="G6" i="12" s="1"/>
  <c r="C17" i="12"/>
  <c r="C6" i="12" s="1"/>
  <c r="F17" i="12"/>
  <c r="F6" i="12" s="1"/>
  <c r="D17" i="12"/>
  <c r="D6" i="12" s="1"/>
  <c r="E50" i="12"/>
  <c r="E11" i="12" s="1"/>
  <c r="D37" i="12"/>
  <c r="D9" i="12" s="1"/>
  <c r="D27" i="12"/>
  <c r="D7" i="12" s="1"/>
  <c r="E17" i="12"/>
  <c r="E6" i="12" s="1"/>
  <c r="E67" i="13"/>
  <c r="J67" i="13"/>
  <c r="I67" i="13"/>
  <c r="L7" i="13"/>
  <c r="M67" i="13"/>
  <c r="D7" i="13"/>
  <c r="D5" i="13" s="1"/>
  <c r="F67" i="13"/>
  <c r="F50" i="12"/>
  <c r="F11" i="12" s="1"/>
  <c r="F63" i="12"/>
  <c r="F13" i="12" s="1"/>
  <c r="C43" i="12"/>
  <c r="C10" i="12" s="1"/>
  <c r="G72" i="12"/>
  <c r="G15" i="12" s="1"/>
  <c r="C72" i="12"/>
  <c r="C15" i="12" s="1"/>
  <c r="F69" i="12"/>
  <c r="F14" i="12" s="1"/>
  <c r="E55" i="12"/>
  <c r="E12" i="12" s="1"/>
  <c r="D55" i="12"/>
  <c r="D12" i="12" s="1"/>
  <c r="D50" i="12"/>
  <c r="D11" i="12" s="1"/>
  <c r="F43" i="12"/>
  <c r="F10" i="12" s="1"/>
  <c r="E31" i="12"/>
  <c r="E8" i="12" s="1"/>
  <c r="D31" i="12"/>
  <c r="D8" i="12" s="1"/>
  <c r="G27" i="12"/>
  <c r="G7" i="12" s="1"/>
  <c r="C27" i="12"/>
  <c r="C7" i="12" s="1"/>
  <c r="F5" i="4"/>
  <c r="F72" i="12"/>
  <c r="F15" i="12" s="1"/>
  <c r="E63" i="12"/>
  <c r="E13" i="12" s="1"/>
  <c r="D63" i="12"/>
  <c r="D13" i="12" s="1"/>
  <c r="G55" i="12"/>
  <c r="G12" i="12" s="1"/>
  <c r="C55" i="12"/>
  <c r="C12" i="12" s="1"/>
  <c r="G50" i="12"/>
  <c r="G11" i="12" s="1"/>
  <c r="C50" i="12"/>
  <c r="C11" i="12" s="1"/>
  <c r="G37" i="12"/>
  <c r="G9" i="12" s="1"/>
  <c r="C37" i="12"/>
  <c r="C9" i="12" s="1"/>
  <c r="F37" i="12"/>
  <c r="F9" i="12" s="1"/>
  <c r="G31" i="12"/>
  <c r="G8" i="12" s="1"/>
  <c r="C31" i="12"/>
  <c r="C8" i="12" s="1"/>
  <c r="F27" i="12"/>
  <c r="F7" i="12" s="1"/>
  <c r="G43" i="12"/>
  <c r="G10" i="12" s="1"/>
  <c r="E72" i="12"/>
  <c r="E15" i="12" s="1"/>
  <c r="D69" i="12"/>
  <c r="D14" i="12" s="1"/>
  <c r="G63" i="12"/>
  <c r="G13" i="12" s="1"/>
  <c r="C63" i="12"/>
  <c r="C13" i="12" s="1"/>
  <c r="F55" i="12"/>
  <c r="F12" i="12" s="1"/>
  <c r="E43" i="12"/>
  <c r="E10" i="12" s="1"/>
  <c r="D43" i="12"/>
  <c r="D10" i="12" s="1"/>
  <c r="E37" i="12"/>
  <c r="E9" i="12" s="1"/>
  <c r="F31" i="12"/>
  <c r="F8" i="12" s="1"/>
  <c r="D5" i="4"/>
  <c r="D54" i="11"/>
  <c r="D11" i="11" s="1"/>
  <c r="C4" i="6"/>
  <c r="E62" i="11"/>
  <c r="E12" i="11" s="1"/>
  <c r="G62" i="11"/>
  <c r="G12" i="11" s="1"/>
  <c r="C62" i="11"/>
  <c r="C12" i="11" s="1"/>
  <c r="D62" i="11"/>
  <c r="D12" i="11" s="1"/>
  <c r="G54" i="11"/>
  <c r="G11" i="11" s="1"/>
  <c r="C54" i="11"/>
  <c r="C11" i="11" s="1"/>
  <c r="G49" i="11"/>
  <c r="G10" i="11" s="1"/>
  <c r="C49" i="11"/>
  <c r="C10" i="11" s="1"/>
  <c r="G36" i="11"/>
  <c r="G8" i="11" s="1"/>
  <c r="C36" i="11"/>
  <c r="C8" i="11" s="1"/>
  <c r="F36" i="11"/>
  <c r="F8" i="11" s="1"/>
  <c r="G30" i="11"/>
  <c r="G7" i="11" s="1"/>
  <c r="C30" i="11"/>
  <c r="C7" i="11" s="1"/>
  <c r="F26" i="11"/>
  <c r="F6" i="11" s="1"/>
  <c r="D16" i="11"/>
  <c r="D5" i="11" s="1"/>
  <c r="G4" i="6"/>
  <c r="E71" i="11"/>
  <c r="E14" i="11" s="1"/>
  <c r="D68" i="11"/>
  <c r="D13" i="11" s="1"/>
  <c r="F54" i="11"/>
  <c r="F11" i="11" s="1"/>
  <c r="E42" i="11"/>
  <c r="E9" i="11" s="1"/>
  <c r="D42" i="11"/>
  <c r="D9" i="11" s="1"/>
  <c r="E36" i="11"/>
  <c r="E8" i="11" s="1"/>
  <c r="F30" i="11"/>
  <c r="F7" i="11" s="1"/>
  <c r="F4" i="6"/>
  <c r="E4" i="6"/>
  <c r="F42" i="11"/>
  <c r="F9" i="11" s="1"/>
  <c r="D30" i="11"/>
  <c r="D7" i="11" s="1"/>
  <c r="E16" i="11"/>
  <c r="E5" i="11" s="1"/>
  <c r="F62" i="11"/>
  <c r="F12" i="11" s="1"/>
  <c r="F49" i="11"/>
  <c r="F10" i="11" s="1"/>
  <c r="E49" i="11"/>
  <c r="E10" i="11" s="1"/>
  <c r="G42" i="11"/>
  <c r="G9" i="11" s="1"/>
  <c r="C42" i="11"/>
  <c r="C9" i="11" s="1"/>
  <c r="D36" i="11"/>
  <c r="D8" i="11" s="1"/>
  <c r="D26" i="11"/>
  <c r="D6" i="11" s="1"/>
  <c r="G16" i="11"/>
  <c r="G5" i="11" s="1"/>
  <c r="C16" i="11"/>
  <c r="C5" i="11" s="1"/>
  <c r="F16" i="11"/>
  <c r="F5" i="11" s="1"/>
  <c r="D4" i="6"/>
  <c r="D62" i="10"/>
  <c r="D12" i="10" s="1"/>
  <c r="G54" i="10"/>
  <c r="G11" i="10" s="1"/>
  <c r="D16" i="10"/>
  <c r="D5" i="10" s="1"/>
  <c r="D4" i="5"/>
  <c r="E71" i="10"/>
  <c r="E14" i="10" s="1"/>
  <c r="D68" i="10"/>
  <c r="D13" i="10" s="1"/>
  <c r="G62" i="10"/>
  <c r="G12" i="10" s="1"/>
  <c r="C62" i="10"/>
  <c r="C12" i="10" s="1"/>
  <c r="F54" i="10"/>
  <c r="F11" i="10" s="1"/>
  <c r="E42" i="10"/>
  <c r="E9" i="10" s="1"/>
  <c r="D42" i="10"/>
  <c r="D9" i="10" s="1"/>
  <c r="E36" i="10"/>
  <c r="E8" i="10" s="1"/>
  <c r="F30" i="10"/>
  <c r="F7" i="10" s="1"/>
  <c r="G4" i="5"/>
  <c r="C4" i="5"/>
  <c r="C54" i="10"/>
  <c r="C11" i="10" s="1"/>
  <c r="C30" i="10"/>
  <c r="C7" i="10" s="1"/>
  <c r="F62" i="10"/>
  <c r="F12" i="10" s="1"/>
  <c r="F49" i="10"/>
  <c r="F10" i="10" s="1"/>
  <c r="E49" i="10"/>
  <c r="E10" i="10" s="1"/>
  <c r="G42" i="10"/>
  <c r="G9" i="10" s="1"/>
  <c r="C42" i="10"/>
  <c r="C9" i="10" s="1"/>
  <c r="D36" i="10"/>
  <c r="D8" i="10" s="1"/>
  <c r="D26" i="10"/>
  <c r="D6" i="10" s="1"/>
  <c r="G16" i="10"/>
  <c r="G5" i="10" s="1"/>
  <c r="C16" i="10"/>
  <c r="C5" i="10" s="1"/>
  <c r="F16" i="10"/>
  <c r="F5" i="10" s="1"/>
  <c r="F36" i="10"/>
  <c r="F8" i="10" s="1"/>
  <c r="G30" i="10"/>
  <c r="G7" i="10" s="1"/>
  <c r="G71" i="10"/>
  <c r="G14" i="10" s="1"/>
  <c r="C71" i="10"/>
  <c r="C14" i="10" s="1"/>
  <c r="F68" i="10"/>
  <c r="F13" i="10" s="1"/>
  <c r="E54" i="10"/>
  <c r="E11" i="10" s="1"/>
  <c r="D54" i="10"/>
  <c r="D11" i="10" s="1"/>
  <c r="D49" i="10"/>
  <c r="D10" i="10" s="1"/>
  <c r="F42" i="10"/>
  <c r="F9" i="10" s="1"/>
  <c r="E30" i="10"/>
  <c r="E7" i="10" s="1"/>
  <c r="D30" i="10"/>
  <c r="D7" i="10" s="1"/>
  <c r="G26" i="10"/>
  <c r="G6" i="10" s="1"/>
  <c r="C26" i="10"/>
  <c r="C6" i="10" s="1"/>
  <c r="E16" i="10"/>
  <c r="E5" i="10" s="1"/>
  <c r="F4" i="5"/>
  <c r="E4" i="5"/>
  <c r="M15" i="13"/>
  <c r="M5" i="13" s="1"/>
  <c r="E15" i="13"/>
  <c r="E5" i="13" s="1"/>
  <c r="H67" i="13"/>
  <c r="K5" i="13"/>
  <c r="G5" i="13"/>
  <c r="I5" i="13"/>
  <c r="J5" i="13"/>
  <c r="F5" i="13"/>
  <c r="L5" i="13"/>
  <c r="AZ18" i="12"/>
  <c r="BA18" i="12"/>
  <c r="AZ19" i="12"/>
  <c r="BA19" i="12"/>
  <c r="AZ20" i="12"/>
  <c r="BA20" i="12"/>
  <c r="AZ21" i="12"/>
  <c r="BA21" i="12"/>
  <c r="AZ22" i="12"/>
  <c r="BA22" i="12"/>
  <c r="AZ23" i="12"/>
  <c r="BA23" i="12"/>
  <c r="AZ24" i="12"/>
  <c r="BA24" i="12"/>
  <c r="AZ25" i="12"/>
  <c r="BA25" i="12"/>
  <c r="AZ26" i="12"/>
  <c r="BA26" i="12"/>
  <c r="E4" i="10" l="1"/>
  <c r="G4" i="10"/>
  <c r="E4" i="11"/>
  <c r="G4" i="11"/>
  <c r="C4" i="10"/>
  <c r="F4" i="10"/>
  <c r="D4" i="10"/>
  <c r="F4" i="11"/>
  <c r="D4" i="11"/>
  <c r="C4" i="11"/>
  <c r="C5" i="12"/>
  <c r="D5" i="12"/>
  <c r="E5" i="12"/>
  <c r="BA17" i="12"/>
  <c r="BA6" i="12" s="1"/>
  <c r="G5" i="12"/>
  <c r="F5" i="12"/>
  <c r="AZ17" i="12"/>
  <c r="AZ6" i="12" s="1"/>
  <c r="AP5" i="3"/>
  <c r="AP6" i="3"/>
  <c r="AP56" i="2"/>
  <c r="AP5" i="2"/>
  <c r="AP6" i="2"/>
  <c r="AP55" i="2" s="1"/>
  <c r="AZ66" i="5" l="1"/>
  <c r="AZ67" i="5" s="1"/>
  <c r="AZ17" i="11"/>
  <c r="AZ18" i="11"/>
  <c r="AZ19" i="11"/>
  <c r="AZ20" i="11"/>
  <c r="AZ21" i="11"/>
  <c r="AZ22" i="11"/>
  <c r="AZ23" i="11"/>
  <c r="AZ24" i="11"/>
  <c r="AZ25" i="11"/>
  <c r="AZ27" i="11"/>
  <c r="AZ28" i="11"/>
  <c r="AZ29" i="11"/>
  <c r="AZ31" i="11"/>
  <c r="AZ32" i="11"/>
  <c r="AZ33" i="11"/>
  <c r="AZ34" i="11"/>
  <c r="AZ35" i="11"/>
  <c r="AZ37" i="11"/>
  <c r="AZ38" i="11"/>
  <c r="AZ39" i="11"/>
  <c r="AZ40" i="11"/>
  <c r="AZ41" i="11"/>
  <c r="AZ43" i="11"/>
  <c r="AZ44" i="11"/>
  <c r="AZ45" i="11"/>
  <c r="AZ46" i="11"/>
  <c r="AZ47" i="11"/>
  <c r="AZ48" i="11"/>
  <c r="AZ50" i="11"/>
  <c r="AZ51" i="11"/>
  <c r="AZ52" i="11"/>
  <c r="AZ53" i="11"/>
  <c r="AZ55" i="11"/>
  <c r="AZ56" i="11"/>
  <c r="AZ57" i="11"/>
  <c r="AZ58" i="11"/>
  <c r="AZ59" i="11"/>
  <c r="AZ60" i="11"/>
  <c r="AZ61" i="11"/>
  <c r="AZ63" i="11"/>
  <c r="AZ64" i="11"/>
  <c r="AZ65" i="11"/>
  <c r="AZ66" i="11"/>
  <c r="AZ67" i="11"/>
  <c r="AZ69" i="11"/>
  <c r="AZ70" i="11"/>
  <c r="AZ72" i="11"/>
  <c r="AZ73" i="11"/>
  <c r="AZ74" i="11"/>
  <c r="AZ17" i="10"/>
  <c r="AZ18" i="10"/>
  <c r="AZ19" i="10"/>
  <c r="AZ20" i="10"/>
  <c r="AZ21" i="10"/>
  <c r="AZ22" i="10"/>
  <c r="AZ23" i="10"/>
  <c r="AZ24" i="10"/>
  <c r="AZ25" i="10"/>
  <c r="AZ27" i="10"/>
  <c r="AZ28" i="10"/>
  <c r="AZ29" i="10"/>
  <c r="AZ31" i="10"/>
  <c r="AZ32" i="10"/>
  <c r="AZ33" i="10"/>
  <c r="AZ34" i="10"/>
  <c r="AZ35" i="10"/>
  <c r="AZ37" i="10"/>
  <c r="AZ38" i="10"/>
  <c r="AZ39" i="10"/>
  <c r="AZ40" i="10"/>
  <c r="AZ41" i="10"/>
  <c r="AZ43" i="10"/>
  <c r="AZ44" i="10"/>
  <c r="AZ45" i="10"/>
  <c r="AZ46" i="10"/>
  <c r="AZ47" i="10"/>
  <c r="AZ48" i="10"/>
  <c r="AZ50" i="10"/>
  <c r="AZ51" i="10"/>
  <c r="AZ52" i="10"/>
  <c r="AZ53" i="10"/>
  <c r="AZ55" i="10"/>
  <c r="AZ56" i="10"/>
  <c r="AZ57" i="10"/>
  <c r="AZ58" i="10"/>
  <c r="AZ59" i="10"/>
  <c r="AZ60" i="10"/>
  <c r="AZ61" i="10"/>
  <c r="AZ63" i="10"/>
  <c r="AZ64" i="10"/>
  <c r="AZ65" i="10"/>
  <c r="AZ66" i="10"/>
  <c r="AZ67" i="10"/>
  <c r="AZ69" i="10"/>
  <c r="AZ70" i="10"/>
  <c r="AZ72" i="10"/>
  <c r="AZ73" i="10"/>
  <c r="AZ74" i="10"/>
  <c r="BA17" i="4"/>
  <c r="BB17" i="4"/>
  <c r="BA19" i="4"/>
  <c r="BB19" i="4"/>
  <c r="BA20" i="4"/>
  <c r="AZ29" i="12" s="1"/>
  <c r="BB20" i="4"/>
  <c r="BA29" i="12" s="1"/>
  <c r="BA21" i="4"/>
  <c r="AZ30" i="12" s="1"/>
  <c r="BB21" i="4"/>
  <c r="BA30" i="12" s="1"/>
  <c r="BA23" i="4"/>
  <c r="BB23" i="4"/>
  <c r="BA24" i="4"/>
  <c r="AZ33" i="12" s="1"/>
  <c r="BB24" i="4"/>
  <c r="BA33" i="12" s="1"/>
  <c r="BA25" i="4"/>
  <c r="AZ34" i="12" s="1"/>
  <c r="BB25" i="4"/>
  <c r="BA34" i="12" s="1"/>
  <c r="BA26" i="4"/>
  <c r="AZ35" i="12" s="1"/>
  <c r="BB26" i="4"/>
  <c r="BA35" i="12" s="1"/>
  <c r="BA27" i="4"/>
  <c r="AZ36" i="12" s="1"/>
  <c r="BB27" i="4"/>
  <c r="BA36" i="12" s="1"/>
  <c r="BA29" i="4"/>
  <c r="BB29" i="4"/>
  <c r="BA30" i="4"/>
  <c r="AZ39" i="12" s="1"/>
  <c r="BB30" i="4"/>
  <c r="BA39" i="12" s="1"/>
  <c r="BA31" i="4"/>
  <c r="AZ40" i="12" s="1"/>
  <c r="BB31" i="4"/>
  <c r="BA40" i="12" s="1"/>
  <c r="BA32" i="4"/>
  <c r="AZ41" i="12" s="1"/>
  <c r="BB32" i="4"/>
  <c r="BA41" i="12" s="1"/>
  <c r="BA33" i="4"/>
  <c r="AZ42" i="12" s="1"/>
  <c r="BB33" i="4"/>
  <c r="BA42" i="12" s="1"/>
  <c r="BA35" i="4"/>
  <c r="AZ44" i="12" s="1"/>
  <c r="BB35" i="4"/>
  <c r="BA36" i="4"/>
  <c r="BB36" i="4"/>
  <c r="BA45" i="12" s="1"/>
  <c r="BA37" i="4"/>
  <c r="AZ46" i="12" s="1"/>
  <c r="BB37" i="4"/>
  <c r="BA46" i="12" s="1"/>
  <c r="BA38" i="4"/>
  <c r="AZ47" i="12" s="1"/>
  <c r="BB38" i="4"/>
  <c r="BA47" i="12" s="1"/>
  <c r="BA39" i="4"/>
  <c r="AZ48" i="12" s="1"/>
  <c r="BB39" i="4"/>
  <c r="BA48" i="12" s="1"/>
  <c r="BA40" i="4"/>
  <c r="AZ49" i="12" s="1"/>
  <c r="BB40" i="4"/>
  <c r="BA49" i="12" s="1"/>
  <c r="BA42" i="4"/>
  <c r="BB42" i="4"/>
  <c r="BA51" i="12" s="1"/>
  <c r="BA43" i="4"/>
  <c r="AZ52" i="12" s="1"/>
  <c r="BB43" i="4"/>
  <c r="BA52" i="12" s="1"/>
  <c r="BA44" i="4"/>
  <c r="AZ53" i="12" s="1"/>
  <c r="BB44" i="4"/>
  <c r="BA53" i="12" s="1"/>
  <c r="BA45" i="4"/>
  <c r="AZ54" i="12" s="1"/>
  <c r="BB45" i="4"/>
  <c r="BA54" i="12" s="1"/>
  <c r="BA47" i="4"/>
  <c r="BB47" i="4"/>
  <c r="BA48" i="4"/>
  <c r="AZ57" i="12" s="1"/>
  <c r="BB48" i="4"/>
  <c r="BA57" i="12" s="1"/>
  <c r="BA49" i="4"/>
  <c r="AZ58" i="12" s="1"/>
  <c r="BB49" i="4"/>
  <c r="BA58" i="12" s="1"/>
  <c r="BA50" i="4"/>
  <c r="AZ59" i="12" s="1"/>
  <c r="BB50" i="4"/>
  <c r="BA59" i="12" s="1"/>
  <c r="BA51" i="4"/>
  <c r="AZ60" i="12" s="1"/>
  <c r="BB51" i="4"/>
  <c r="BA60" i="12" s="1"/>
  <c r="BA52" i="4"/>
  <c r="AZ61" i="12" s="1"/>
  <c r="BB52" i="4"/>
  <c r="BA61" i="12" s="1"/>
  <c r="BA53" i="4"/>
  <c r="AZ62" i="12" s="1"/>
  <c r="BB53" i="4"/>
  <c r="BA62" i="12" s="1"/>
  <c r="BA55" i="4"/>
  <c r="BB55" i="4"/>
  <c r="BA56" i="4"/>
  <c r="AZ65" i="12" s="1"/>
  <c r="BB56" i="4"/>
  <c r="BA65" i="12" s="1"/>
  <c r="BA57" i="4"/>
  <c r="AZ66" i="12" s="1"/>
  <c r="BB57" i="4"/>
  <c r="BA66" i="12" s="1"/>
  <c r="BA58" i="4"/>
  <c r="AZ67" i="12" s="1"/>
  <c r="BB58" i="4"/>
  <c r="BA67" i="12" s="1"/>
  <c r="BA59" i="4"/>
  <c r="AZ68" i="12" s="1"/>
  <c r="BB59" i="4"/>
  <c r="BA68" i="12" s="1"/>
  <c r="BA61" i="4"/>
  <c r="BB61" i="4"/>
  <c r="BA62" i="4"/>
  <c r="AZ71" i="12" s="1"/>
  <c r="BB62" i="4"/>
  <c r="BA71" i="12" s="1"/>
  <c r="BA64" i="4"/>
  <c r="BB64" i="4"/>
  <c r="BA73" i="12" s="1"/>
  <c r="BA65" i="4"/>
  <c r="AZ74" i="12" s="1"/>
  <c r="BB65" i="4"/>
  <c r="BA74" i="12" s="1"/>
  <c r="BA66" i="4"/>
  <c r="AZ75" i="12" s="1"/>
  <c r="BB66" i="4"/>
  <c r="BA75" i="12" s="1"/>
  <c r="BB7" i="6"/>
  <c r="BC7" i="6"/>
  <c r="BB8" i="6"/>
  <c r="BC8" i="6"/>
  <c r="BB9" i="6"/>
  <c r="BC9" i="6"/>
  <c r="BB10" i="6"/>
  <c r="BC10" i="6"/>
  <c r="BB11" i="6"/>
  <c r="BC11" i="6"/>
  <c r="BB12" i="6"/>
  <c r="BC12" i="6"/>
  <c r="BB13" i="6"/>
  <c r="BC13" i="6"/>
  <c r="BB14" i="6"/>
  <c r="BC14" i="6"/>
  <c r="BB15" i="6"/>
  <c r="BC15" i="6"/>
  <c r="AW7" i="5"/>
  <c r="AX7" i="5"/>
  <c r="AY7" i="5"/>
  <c r="AZ7" i="5"/>
  <c r="AW8" i="5"/>
  <c r="AX8" i="5"/>
  <c r="AY8" i="5"/>
  <c r="AZ8" i="5"/>
  <c r="AW9" i="5"/>
  <c r="AX9" i="5"/>
  <c r="AY9" i="5"/>
  <c r="AZ9" i="5"/>
  <c r="AW10" i="5"/>
  <c r="AX10" i="5"/>
  <c r="AY10" i="5"/>
  <c r="AZ10" i="5"/>
  <c r="AW11" i="5"/>
  <c r="AX11" i="5"/>
  <c r="AY11" i="5"/>
  <c r="AZ11" i="5"/>
  <c r="AW12" i="5"/>
  <c r="AX12" i="5"/>
  <c r="AY12" i="5"/>
  <c r="AZ12" i="5"/>
  <c r="AW13" i="5"/>
  <c r="AX13" i="5"/>
  <c r="AY13" i="5"/>
  <c r="AZ13" i="5"/>
  <c r="AW14" i="5"/>
  <c r="AX14" i="5"/>
  <c r="AY14" i="5"/>
  <c r="AZ14" i="5"/>
  <c r="AW15" i="5"/>
  <c r="AX15" i="5"/>
  <c r="AY15" i="5"/>
  <c r="AZ15" i="5"/>
  <c r="BB6" i="4" l="1"/>
  <c r="BA6" i="4"/>
  <c r="BB41" i="4"/>
  <c r="BB11" i="4" s="1"/>
  <c r="AX4" i="5"/>
  <c r="BB28" i="4"/>
  <c r="BB9" i="4" s="1"/>
  <c r="BA38" i="12"/>
  <c r="BA37" i="12" s="1"/>
  <c r="BA9" i="12" s="1"/>
  <c r="BB18" i="4"/>
  <c r="BB7" i="4" s="1"/>
  <c r="BA28" i="12"/>
  <c r="BA27" i="12" s="1"/>
  <c r="BA7" i="12" s="1"/>
  <c r="BB60" i="4"/>
  <c r="BB14" i="4" s="1"/>
  <c r="BA70" i="12"/>
  <c r="BA69" i="12" s="1"/>
  <c r="BA14" i="12" s="1"/>
  <c r="BB46" i="4"/>
  <c r="BB12" i="4" s="1"/>
  <c r="BA56" i="12"/>
  <c r="BA55" i="12" s="1"/>
  <c r="BA12" i="12" s="1"/>
  <c r="BA50" i="12"/>
  <c r="BA11" i="12" s="1"/>
  <c r="AY4" i="5"/>
  <c r="BB22" i="4"/>
  <c r="BB8" i="4" s="1"/>
  <c r="BA32" i="12"/>
  <c r="BA31" i="12" s="1"/>
  <c r="BA8" i="12" s="1"/>
  <c r="BB54" i="4"/>
  <c r="BB13" i="4" s="1"/>
  <c r="BA64" i="12"/>
  <c r="BA63" i="12" s="1"/>
  <c r="BA13" i="12" s="1"/>
  <c r="AW4" i="5"/>
  <c r="BB4" i="6"/>
  <c r="BA72" i="12"/>
  <c r="BA15" i="12" s="1"/>
  <c r="AZ4" i="5"/>
  <c r="BC4" i="6"/>
  <c r="BB63" i="4"/>
  <c r="BB15" i="4" s="1"/>
  <c r="BB34" i="4"/>
  <c r="BB10" i="4" s="1"/>
  <c r="BA44" i="12"/>
  <c r="BA43" i="12" s="1"/>
  <c r="BA10" i="12" s="1"/>
  <c r="AZ68" i="11"/>
  <c r="AZ13" i="11" s="1"/>
  <c r="AZ26" i="11"/>
  <c r="AZ6" i="11" s="1"/>
  <c r="AZ54" i="11"/>
  <c r="AZ11" i="11" s="1"/>
  <c r="AZ36" i="11"/>
  <c r="AZ8" i="11" s="1"/>
  <c r="AZ62" i="11"/>
  <c r="AZ12" i="11" s="1"/>
  <c r="AZ49" i="11"/>
  <c r="AZ10" i="11" s="1"/>
  <c r="AZ30" i="11"/>
  <c r="AZ7" i="11" s="1"/>
  <c r="AZ71" i="11"/>
  <c r="AZ14" i="11" s="1"/>
  <c r="AZ42" i="11"/>
  <c r="AZ9" i="11" s="1"/>
  <c r="AZ16" i="11"/>
  <c r="AZ5" i="11" s="1"/>
  <c r="AZ16" i="10"/>
  <c r="AZ5" i="10" s="1"/>
  <c r="AZ68" i="10"/>
  <c r="AZ13" i="10" s="1"/>
  <c r="AZ36" i="10"/>
  <c r="AZ8" i="10" s="1"/>
  <c r="AZ54" i="10"/>
  <c r="AZ11" i="10" s="1"/>
  <c r="AZ26" i="10"/>
  <c r="AZ6" i="10" s="1"/>
  <c r="AZ62" i="10"/>
  <c r="AZ12" i="10" s="1"/>
  <c r="AZ49" i="10"/>
  <c r="AZ10" i="10" s="1"/>
  <c r="AZ30" i="10"/>
  <c r="AZ7" i="10" s="1"/>
  <c r="AZ71" i="10"/>
  <c r="AZ14" i="10" s="1"/>
  <c r="AZ42" i="10"/>
  <c r="AZ9" i="10" s="1"/>
  <c r="BA63" i="4"/>
  <c r="BA15" i="4" s="1"/>
  <c r="AZ73" i="12"/>
  <c r="AZ72" i="12" s="1"/>
  <c r="AZ15" i="12" s="1"/>
  <c r="BA34" i="4"/>
  <c r="BA10" i="4" s="1"/>
  <c r="AZ45" i="12"/>
  <c r="AZ43" i="12" s="1"/>
  <c r="AZ10" i="12" s="1"/>
  <c r="BA28" i="4"/>
  <c r="BA9" i="4" s="1"/>
  <c r="AZ38" i="12"/>
  <c r="AZ37" i="12" s="1"/>
  <c r="AZ9" i="12" s="1"/>
  <c r="BA18" i="4"/>
  <c r="BA7" i="4" s="1"/>
  <c r="AZ28" i="12"/>
  <c r="AZ27" i="12" s="1"/>
  <c r="AZ7" i="12" s="1"/>
  <c r="BA60" i="4"/>
  <c r="BA14" i="4" s="1"/>
  <c r="AZ70" i="12"/>
  <c r="AZ69" i="12" s="1"/>
  <c r="AZ14" i="12" s="1"/>
  <c r="BA46" i="4"/>
  <c r="BA12" i="4" s="1"/>
  <c r="AZ56" i="12"/>
  <c r="AZ55" i="12" s="1"/>
  <c r="AZ12" i="12" s="1"/>
  <c r="BA41" i="4"/>
  <c r="BA11" i="4" s="1"/>
  <c r="AZ51" i="12"/>
  <c r="AZ50" i="12" s="1"/>
  <c r="AZ11" i="12" s="1"/>
  <c r="BA22" i="4"/>
  <c r="BA8" i="4" s="1"/>
  <c r="AZ32" i="12"/>
  <c r="AZ31" i="12" s="1"/>
  <c r="AZ8" i="12" s="1"/>
  <c r="BA54" i="4"/>
  <c r="BA13" i="4" s="1"/>
  <c r="AZ64" i="12"/>
  <c r="AZ63" i="12" s="1"/>
  <c r="AZ13" i="12" s="1"/>
  <c r="BB17" i="13"/>
  <c r="BB6" i="13" s="1"/>
  <c r="BB19" i="13"/>
  <c r="BB20" i="13"/>
  <c r="BB21" i="13"/>
  <c r="BB23" i="13"/>
  <c r="BB24" i="13"/>
  <c r="BB25" i="13"/>
  <c r="BB26" i="13"/>
  <c r="BB27" i="13"/>
  <c r="BB29" i="13"/>
  <c r="BB30" i="13"/>
  <c r="BB31" i="13"/>
  <c r="BB32" i="13"/>
  <c r="BB33" i="13"/>
  <c r="BB35" i="13"/>
  <c r="BB36" i="13"/>
  <c r="BB37" i="13"/>
  <c r="BB38" i="13"/>
  <c r="BB39" i="13"/>
  <c r="BB40" i="13"/>
  <c r="BB42" i="13"/>
  <c r="BB43" i="13"/>
  <c r="BB44" i="13"/>
  <c r="BB45" i="13"/>
  <c r="BB47" i="13"/>
  <c r="BB48" i="13"/>
  <c r="BB49" i="13"/>
  <c r="BB50" i="13"/>
  <c r="BB51" i="13"/>
  <c r="BB52" i="13"/>
  <c r="BB53" i="13"/>
  <c r="BB55" i="13"/>
  <c r="BB56" i="13"/>
  <c r="BB57" i="13"/>
  <c r="BB58" i="13"/>
  <c r="BB59" i="13"/>
  <c r="BB61" i="13"/>
  <c r="BB62" i="13"/>
  <c r="BB64" i="13"/>
  <c r="BB65" i="13"/>
  <c r="BB66" i="13"/>
  <c r="BB5" i="4" l="1"/>
  <c r="BA67" i="4"/>
  <c r="BB67" i="4"/>
  <c r="BA5" i="4"/>
  <c r="BA5" i="12"/>
  <c r="BB60" i="13"/>
  <c r="BB14" i="13" s="1"/>
  <c r="BB63" i="13"/>
  <c r="BB15" i="13" s="1"/>
  <c r="BB46" i="13"/>
  <c r="BB12" i="13" s="1"/>
  <c r="BB41" i="13"/>
  <c r="BB11" i="13" s="1"/>
  <c r="AZ4" i="11"/>
  <c r="AZ4" i="10"/>
  <c r="AZ5" i="12"/>
  <c r="BB54" i="13"/>
  <c r="BB13" i="13" s="1"/>
  <c r="BB22" i="13"/>
  <c r="BB8" i="13" s="1"/>
  <c r="BB34" i="13"/>
  <c r="BB10" i="13" s="1"/>
  <c r="BB28" i="13"/>
  <c r="BB9" i="13" s="1"/>
  <c r="BB18" i="13"/>
  <c r="BB7" i="13" s="1"/>
  <c r="BB5" i="13" l="1"/>
  <c r="BB67" i="13"/>
  <c r="AY64" i="4"/>
  <c r="AZ64" i="4"/>
  <c r="AY65" i="4"/>
  <c r="AZ65" i="4"/>
  <c r="AY66" i="4"/>
  <c r="AZ66" i="4"/>
  <c r="AY61" i="4"/>
  <c r="AZ61" i="4"/>
  <c r="AY62" i="4"/>
  <c r="AZ62" i="4"/>
  <c r="AY55" i="4"/>
  <c r="AZ55" i="4"/>
  <c r="AY56" i="4"/>
  <c r="AZ56" i="4"/>
  <c r="AY57" i="4"/>
  <c r="AZ57" i="4"/>
  <c r="AY58" i="4"/>
  <c r="AZ58" i="4"/>
  <c r="AY59" i="4"/>
  <c r="AZ59" i="4"/>
  <c r="AY47" i="4"/>
  <c r="AZ47" i="4"/>
  <c r="AY48" i="4"/>
  <c r="AZ48" i="4"/>
  <c r="AY49" i="4"/>
  <c r="AZ49" i="4"/>
  <c r="AY50" i="4"/>
  <c r="AZ50" i="4"/>
  <c r="AY51" i="4"/>
  <c r="AZ51" i="4"/>
  <c r="AY52" i="4"/>
  <c r="AZ52" i="4"/>
  <c r="AY53" i="4"/>
  <c r="AZ53" i="4"/>
  <c r="AY42" i="4"/>
  <c r="AZ42" i="4"/>
  <c r="AY43" i="4"/>
  <c r="AZ43" i="4"/>
  <c r="AY44" i="4"/>
  <c r="AZ44" i="4"/>
  <c r="AY45" i="4"/>
  <c r="AZ45" i="4"/>
  <c r="AY35" i="4"/>
  <c r="AZ35" i="4"/>
  <c r="AY36" i="4"/>
  <c r="AZ36" i="4"/>
  <c r="AY37" i="4"/>
  <c r="AZ37" i="4"/>
  <c r="AY38" i="4"/>
  <c r="AZ38" i="4"/>
  <c r="AY39" i="4"/>
  <c r="AZ39" i="4"/>
  <c r="AY40" i="4"/>
  <c r="AZ40" i="4"/>
  <c r="AY29" i="4"/>
  <c r="AZ29" i="4"/>
  <c r="AY30" i="4"/>
  <c r="AZ30" i="4"/>
  <c r="AY31" i="4"/>
  <c r="AZ31" i="4"/>
  <c r="AY32" i="4"/>
  <c r="AZ32" i="4"/>
  <c r="AY33" i="4"/>
  <c r="AZ33" i="4"/>
  <c r="AY23" i="4"/>
  <c r="AZ23" i="4"/>
  <c r="AY24" i="4"/>
  <c r="AZ24" i="4"/>
  <c r="AY25" i="4"/>
  <c r="AZ25" i="4"/>
  <c r="AY26" i="4"/>
  <c r="AZ26" i="4"/>
  <c r="AY27" i="4"/>
  <c r="AZ27" i="4"/>
  <c r="AY19" i="4"/>
  <c r="AZ19" i="4"/>
  <c r="AY20" i="4"/>
  <c r="AZ20" i="4"/>
  <c r="AY21" i="4"/>
  <c r="AZ21" i="4"/>
  <c r="AY72" i="4"/>
  <c r="AY17" i="4"/>
  <c r="AZ17" i="4"/>
  <c r="AY60" i="4" l="1"/>
  <c r="AZ54" i="4"/>
  <c r="AY22" i="4"/>
  <c r="AY18" i="4"/>
  <c r="AZ46" i="4"/>
  <c r="AZ22" i="4"/>
  <c r="AY46" i="4"/>
  <c r="AY54" i="4"/>
  <c r="AY63" i="4"/>
  <c r="AZ28" i="4"/>
  <c r="AZ60" i="4"/>
  <c r="AZ63" i="4"/>
  <c r="AY28" i="4"/>
  <c r="AZ18" i="4"/>
  <c r="AZ67" i="4" s="1"/>
  <c r="AZ34" i="4"/>
  <c r="AZ41" i="4"/>
  <c r="AY34" i="4"/>
  <c r="AY41" i="4"/>
  <c r="AL126" i="13"/>
  <c r="AK126" i="13"/>
  <c r="AJ126" i="13"/>
  <c r="AI126" i="13"/>
  <c r="AI125" i="13" s="1"/>
  <c r="AH126" i="13"/>
  <c r="AH125" i="13" s="1"/>
  <c r="AG125" i="13"/>
  <c r="AF125" i="13"/>
  <c r="AE125" i="13"/>
  <c r="AD125" i="13"/>
  <c r="AC125" i="13"/>
  <c r="AL122" i="13"/>
  <c r="AL59" i="13" s="1"/>
  <c r="AK122" i="13"/>
  <c r="AK59" i="13" s="1"/>
  <c r="AJ122" i="13"/>
  <c r="AJ59" i="13" s="1"/>
  <c r="AI122" i="13"/>
  <c r="AI59" i="13" s="1"/>
  <c r="AH122" i="13"/>
  <c r="AH59" i="13" s="1"/>
  <c r="AG122" i="13"/>
  <c r="AG59" i="13" s="1"/>
  <c r="AF122" i="13"/>
  <c r="AE122" i="13"/>
  <c r="AE59" i="13" s="1"/>
  <c r="AD122" i="13"/>
  <c r="AC122" i="13"/>
  <c r="AC59" i="13" s="1"/>
  <c r="AB122" i="13"/>
  <c r="AB59" i="13" s="1"/>
  <c r="AA122" i="13"/>
  <c r="AA59" i="13" s="1"/>
  <c r="Z122" i="13"/>
  <c r="Z59" i="13" s="1"/>
  <c r="Y122" i="13"/>
  <c r="Y59" i="13" s="1"/>
  <c r="X122" i="13"/>
  <c r="X59" i="13" s="1"/>
  <c r="W122" i="13"/>
  <c r="W59" i="13" s="1"/>
  <c r="V122" i="13"/>
  <c r="V59" i="13" s="1"/>
  <c r="U122" i="13"/>
  <c r="U59" i="13" s="1"/>
  <c r="T122" i="13"/>
  <c r="T59" i="13" s="1"/>
  <c r="S122" i="13"/>
  <c r="S59" i="13" s="1"/>
  <c r="R122" i="13"/>
  <c r="R59" i="13" s="1"/>
  <c r="Q122" i="13"/>
  <c r="Q59" i="13" s="1"/>
  <c r="P122" i="13"/>
  <c r="P59" i="13" s="1"/>
  <c r="O122" i="13"/>
  <c r="O59" i="13" s="1"/>
  <c r="N122" i="13"/>
  <c r="AL121" i="13"/>
  <c r="AK121" i="13"/>
  <c r="AK58" i="13" s="1"/>
  <c r="AJ121" i="13"/>
  <c r="AJ58" i="13" s="1"/>
  <c r="AI121" i="13"/>
  <c r="AI58" i="13" s="1"/>
  <c r="AH121" i="13"/>
  <c r="AH58" i="13" s="1"/>
  <c r="AG121" i="13"/>
  <c r="AG58" i="13" s="1"/>
  <c r="AF121" i="13"/>
  <c r="AF58" i="13" s="1"/>
  <c r="AE121" i="13"/>
  <c r="AE58" i="13" s="1"/>
  <c r="AD121" i="13"/>
  <c r="AD58" i="13" s="1"/>
  <c r="AC121" i="13"/>
  <c r="AC58" i="13" s="1"/>
  <c r="AB121" i="13"/>
  <c r="AB58" i="13" s="1"/>
  <c r="AA121" i="13"/>
  <c r="AA58" i="13" s="1"/>
  <c r="Z121" i="13"/>
  <c r="Z58" i="13" s="1"/>
  <c r="Y121" i="13"/>
  <c r="Y58" i="13" s="1"/>
  <c r="X121" i="13"/>
  <c r="X58" i="13" s="1"/>
  <c r="W121" i="13"/>
  <c r="V121" i="13"/>
  <c r="U121" i="13"/>
  <c r="U58" i="13" s="1"/>
  <c r="T121" i="13"/>
  <c r="T58" i="13" s="1"/>
  <c r="S121" i="13"/>
  <c r="S58" i="13" s="1"/>
  <c r="R121" i="13"/>
  <c r="R58" i="13" s="1"/>
  <c r="Q121" i="13"/>
  <c r="Q58" i="13" s="1"/>
  <c r="P121" i="13"/>
  <c r="P58" i="13" s="1"/>
  <c r="O121" i="13"/>
  <c r="O58" i="13" s="1"/>
  <c r="N121" i="13"/>
  <c r="N58" i="13" s="1"/>
  <c r="AL120" i="13"/>
  <c r="AL53" i="13" s="1"/>
  <c r="AK120" i="13"/>
  <c r="AK53" i="13" s="1"/>
  <c r="AJ120" i="13"/>
  <c r="AJ53" i="13" s="1"/>
  <c r="AI120" i="13"/>
  <c r="AI53" i="13" s="1"/>
  <c r="AH120" i="13"/>
  <c r="AH53" i="13" s="1"/>
  <c r="AG120" i="13"/>
  <c r="AG53" i="13" s="1"/>
  <c r="AF120" i="13"/>
  <c r="AE120" i="13"/>
  <c r="AE53" i="13" s="1"/>
  <c r="AD120" i="13"/>
  <c r="AD53" i="13" s="1"/>
  <c r="AC120" i="13"/>
  <c r="AC53" i="13" s="1"/>
  <c r="AB120" i="13"/>
  <c r="AB53" i="13" s="1"/>
  <c r="AA120" i="13"/>
  <c r="AA53" i="13" s="1"/>
  <c r="Z120" i="13"/>
  <c r="Z53" i="13" s="1"/>
  <c r="Y120" i="13"/>
  <c r="Y53" i="13" s="1"/>
  <c r="X120" i="13"/>
  <c r="X53" i="13" s="1"/>
  <c r="W120" i="13"/>
  <c r="W53" i="13" s="1"/>
  <c r="V120" i="13"/>
  <c r="V53" i="13" s="1"/>
  <c r="U120" i="13"/>
  <c r="U53" i="13" s="1"/>
  <c r="T120" i="13"/>
  <c r="T53" i="13" s="1"/>
  <c r="S120" i="13"/>
  <c r="S53" i="13" s="1"/>
  <c r="R120" i="13"/>
  <c r="R53" i="13" s="1"/>
  <c r="Q120" i="13"/>
  <c r="Q53" i="13" s="1"/>
  <c r="P120" i="13"/>
  <c r="O120" i="13"/>
  <c r="O53" i="13" s="1"/>
  <c r="N120" i="13"/>
  <c r="N53" i="13" s="1"/>
  <c r="AL119" i="13"/>
  <c r="AL52" i="13" s="1"/>
  <c r="AK119" i="13"/>
  <c r="AK52" i="13" s="1"/>
  <c r="AJ119" i="13"/>
  <c r="AJ52" i="13" s="1"/>
  <c r="AI119" i="13"/>
  <c r="AI52" i="13" s="1"/>
  <c r="AH119" i="13"/>
  <c r="AH52" i="13" s="1"/>
  <c r="AG119" i="13"/>
  <c r="AG52" i="13" s="1"/>
  <c r="AF119" i="13"/>
  <c r="AF52" i="13" s="1"/>
  <c r="AE119" i="13"/>
  <c r="AE52" i="13" s="1"/>
  <c r="AD119" i="13"/>
  <c r="AD52" i="13" s="1"/>
  <c r="AC119" i="13"/>
  <c r="AC52" i="13" s="1"/>
  <c r="AB119" i="13"/>
  <c r="AB52" i="13" s="1"/>
  <c r="AA119" i="13"/>
  <c r="AA52" i="13" s="1"/>
  <c r="Z119" i="13"/>
  <c r="Z52" i="13" s="1"/>
  <c r="Y119" i="13"/>
  <c r="X119" i="13"/>
  <c r="X52" i="13" s="1"/>
  <c r="W119" i="13"/>
  <c r="W52" i="13" s="1"/>
  <c r="V119" i="13"/>
  <c r="V52" i="13" s="1"/>
  <c r="U119" i="13"/>
  <c r="U52" i="13" s="1"/>
  <c r="T119" i="13"/>
  <c r="T52" i="13" s="1"/>
  <c r="S119" i="13"/>
  <c r="S52" i="13" s="1"/>
  <c r="R119" i="13"/>
  <c r="R52" i="13" s="1"/>
  <c r="Q119" i="13"/>
  <c r="Q52" i="13" s="1"/>
  <c r="P119" i="13"/>
  <c r="P52" i="13" s="1"/>
  <c r="O119" i="13"/>
  <c r="O52" i="13" s="1"/>
  <c r="N119" i="13"/>
  <c r="N52" i="13" s="1"/>
  <c r="AL118" i="13"/>
  <c r="AL51" i="13" s="1"/>
  <c r="AK118" i="13"/>
  <c r="AK51" i="13" s="1"/>
  <c r="AJ118" i="13"/>
  <c r="AJ51" i="13" s="1"/>
  <c r="AI118" i="13"/>
  <c r="AI51" i="13" s="1"/>
  <c r="AH118" i="13"/>
  <c r="AH51" i="13" s="1"/>
  <c r="AG118" i="13"/>
  <c r="AG51" i="13" s="1"/>
  <c r="AF118" i="13"/>
  <c r="AF51" i="13" s="1"/>
  <c r="AE118" i="13"/>
  <c r="AE51" i="13" s="1"/>
  <c r="AD118" i="13"/>
  <c r="AD51" i="13" s="1"/>
  <c r="AC118" i="13"/>
  <c r="AC51" i="13" s="1"/>
  <c r="AB118" i="13"/>
  <c r="AB51" i="13" s="1"/>
  <c r="AA118" i="13"/>
  <c r="AA51" i="13" s="1"/>
  <c r="Z118" i="13"/>
  <c r="Z51" i="13" s="1"/>
  <c r="Y118" i="13"/>
  <c r="Y51" i="13" s="1"/>
  <c r="X118" i="13"/>
  <c r="X51" i="13" s="1"/>
  <c r="W118" i="13"/>
  <c r="W51" i="13" s="1"/>
  <c r="V118" i="13"/>
  <c r="V51" i="13" s="1"/>
  <c r="U118" i="13"/>
  <c r="U51" i="13" s="1"/>
  <c r="T118" i="13"/>
  <c r="T51" i="13" s="1"/>
  <c r="S118" i="13"/>
  <c r="S51" i="13" s="1"/>
  <c r="R118" i="13"/>
  <c r="Q118" i="13"/>
  <c r="P118" i="13"/>
  <c r="P51" i="13" s="1"/>
  <c r="O118" i="13"/>
  <c r="O51" i="13" s="1"/>
  <c r="N118" i="13"/>
  <c r="N51" i="13" s="1"/>
  <c r="AL117" i="13"/>
  <c r="AL45" i="13" s="1"/>
  <c r="AK117" i="13"/>
  <c r="AK45" i="13" s="1"/>
  <c r="AJ117" i="13"/>
  <c r="AJ45" i="13" s="1"/>
  <c r="AI117" i="13"/>
  <c r="AI45" i="13" s="1"/>
  <c r="AH117" i="13"/>
  <c r="AH45" i="13" s="1"/>
  <c r="AG117" i="13"/>
  <c r="AG45" i="13" s="1"/>
  <c r="AF117" i="13"/>
  <c r="AF45" i="13" s="1"/>
  <c r="AE117" i="13"/>
  <c r="AE45" i="13" s="1"/>
  <c r="AD117" i="13"/>
  <c r="AD45" i="13" s="1"/>
  <c r="AC117" i="13"/>
  <c r="AB117" i="13"/>
  <c r="AB45" i="13" s="1"/>
  <c r="AA117" i="13"/>
  <c r="Z117" i="13"/>
  <c r="Y117" i="13"/>
  <c r="X117" i="13"/>
  <c r="X45" i="13" s="1"/>
  <c r="W117" i="13"/>
  <c r="W45" i="13" s="1"/>
  <c r="V117" i="13"/>
  <c r="V45" i="13" s="1"/>
  <c r="U117" i="13"/>
  <c r="U45" i="13" s="1"/>
  <c r="T117" i="13"/>
  <c r="T45" i="13" s="1"/>
  <c r="S117" i="13"/>
  <c r="S45" i="13" s="1"/>
  <c r="R117" i="13"/>
  <c r="R45" i="13" s="1"/>
  <c r="Q117" i="13"/>
  <c r="Q45" i="13" s="1"/>
  <c r="P117" i="13"/>
  <c r="P45" i="13" s="1"/>
  <c r="O117" i="13"/>
  <c r="O45" i="13" s="1"/>
  <c r="N117" i="13"/>
  <c r="N45" i="13" s="1"/>
  <c r="AL116" i="13"/>
  <c r="AL44" i="13" s="1"/>
  <c r="AK116" i="13"/>
  <c r="AK44" i="13" s="1"/>
  <c r="AJ116" i="13"/>
  <c r="AJ44" i="13" s="1"/>
  <c r="AI116" i="13"/>
  <c r="AH116" i="13"/>
  <c r="AH44" i="13" s="1"/>
  <c r="AG116" i="13"/>
  <c r="AG44" i="13" s="1"/>
  <c r="AF116" i="13"/>
  <c r="AF44" i="13" s="1"/>
  <c r="AE116" i="13"/>
  <c r="AE44" i="13" s="1"/>
  <c r="AD116" i="13"/>
  <c r="AD44" i="13" s="1"/>
  <c r="AC116" i="13"/>
  <c r="AC44" i="13" s="1"/>
  <c r="AB116" i="13"/>
  <c r="AB44" i="13" s="1"/>
  <c r="AA116" i="13"/>
  <c r="AA44" i="13" s="1"/>
  <c r="Z116" i="13"/>
  <c r="Z44" i="13" s="1"/>
  <c r="Y116" i="13"/>
  <c r="Y44" i="13" s="1"/>
  <c r="X116" i="13"/>
  <c r="X44" i="13" s="1"/>
  <c r="W116" i="13"/>
  <c r="W44" i="13" s="1"/>
  <c r="V116" i="13"/>
  <c r="V44" i="13" s="1"/>
  <c r="U116" i="13"/>
  <c r="U44" i="13" s="1"/>
  <c r="T116" i="13"/>
  <c r="S116" i="13"/>
  <c r="R116" i="13"/>
  <c r="R44" i="13" s="1"/>
  <c r="Q116" i="13"/>
  <c r="Q44" i="13" s="1"/>
  <c r="P116" i="13"/>
  <c r="P44" i="13" s="1"/>
  <c r="O116" i="13"/>
  <c r="O44" i="13" s="1"/>
  <c r="N116" i="13"/>
  <c r="AL115" i="13"/>
  <c r="AL43" i="13" s="1"/>
  <c r="AK115" i="13"/>
  <c r="AK43" i="13" s="1"/>
  <c r="AJ115" i="13"/>
  <c r="AJ43" i="13" s="1"/>
  <c r="AI115" i="13"/>
  <c r="AI43" i="13" s="1"/>
  <c r="AH115" i="13"/>
  <c r="AH43" i="13" s="1"/>
  <c r="AG115" i="13"/>
  <c r="AG43" i="13" s="1"/>
  <c r="AF115" i="13"/>
  <c r="AF43" i="13" s="1"/>
  <c r="AE115" i="13"/>
  <c r="AE43" i="13" s="1"/>
  <c r="AD115" i="13"/>
  <c r="AD43" i="13" s="1"/>
  <c r="AC115" i="13"/>
  <c r="AB115" i="13"/>
  <c r="AA115" i="13"/>
  <c r="AA43" i="13" s="1"/>
  <c r="Z115" i="13"/>
  <c r="Z43" i="13" s="1"/>
  <c r="Y115" i="13"/>
  <c r="Y43" i="13" s="1"/>
  <c r="X115" i="13"/>
  <c r="X43" i="13" s="1"/>
  <c r="W115" i="13"/>
  <c r="W43" i="13" s="1"/>
  <c r="V115" i="13"/>
  <c r="V43" i="13" s="1"/>
  <c r="U115" i="13"/>
  <c r="U43" i="13" s="1"/>
  <c r="T115" i="13"/>
  <c r="T43" i="13" s="1"/>
  <c r="S115" i="13"/>
  <c r="S43" i="13" s="1"/>
  <c r="R115" i="13"/>
  <c r="R43" i="13" s="1"/>
  <c r="Q115" i="13"/>
  <c r="Q43" i="13" s="1"/>
  <c r="P115" i="13"/>
  <c r="P43" i="13" s="1"/>
  <c r="O115" i="13"/>
  <c r="O43" i="13" s="1"/>
  <c r="N115" i="13"/>
  <c r="N43" i="13" s="1"/>
  <c r="AL114" i="13"/>
  <c r="AL33" i="13" s="1"/>
  <c r="AK114" i="13"/>
  <c r="AK33" i="13" s="1"/>
  <c r="AJ114" i="13"/>
  <c r="AJ33" i="13" s="1"/>
  <c r="AI114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AL113" i="13"/>
  <c r="AL32" i="13" s="1"/>
  <c r="AK113" i="13"/>
  <c r="AK32" i="13" s="1"/>
  <c r="AJ113" i="13"/>
  <c r="AJ32" i="13" s="1"/>
  <c r="AI113" i="13"/>
  <c r="AH113" i="13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AL112" i="13"/>
  <c r="AL40" i="13" s="1"/>
  <c r="AK112" i="13"/>
  <c r="AK40" i="13" s="1"/>
  <c r="AJ112" i="13"/>
  <c r="AJ40" i="13" s="1"/>
  <c r="AI112" i="13"/>
  <c r="AI40" i="13" s="1"/>
  <c r="AH112" i="13"/>
  <c r="AH40" i="13" s="1"/>
  <c r="AG112" i="13"/>
  <c r="AG40" i="13" s="1"/>
  <c r="AF112" i="13"/>
  <c r="AF40" i="13" s="1"/>
  <c r="AE112" i="13"/>
  <c r="AE40" i="13" s="1"/>
  <c r="AD112" i="13"/>
  <c r="AD40" i="13" s="1"/>
  <c r="AC112" i="13"/>
  <c r="AC40" i="13" s="1"/>
  <c r="AB112" i="13"/>
  <c r="AB40" i="13" s="1"/>
  <c r="AA112" i="13"/>
  <c r="AA40" i="13" s="1"/>
  <c r="Z112" i="13"/>
  <c r="Z40" i="13" s="1"/>
  <c r="Y112" i="13"/>
  <c r="Y40" i="13" s="1"/>
  <c r="X112" i="13"/>
  <c r="X40" i="13" s="1"/>
  <c r="W112" i="13"/>
  <c r="V112" i="13"/>
  <c r="V40" i="13" s="1"/>
  <c r="U112" i="13"/>
  <c r="U40" i="13" s="1"/>
  <c r="T112" i="13"/>
  <c r="T40" i="13" s="1"/>
  <c r="S112" i="13"/>
  <c r="S40" i="13" s="1"/>
  <c r="R112" i="13"/>
  <c r="R40" i="13" s="1"/>
  <c r="Q112" i="13"/>
  <c r="Q40" i="13" s="1"/>
  <c r="P112" i="13"/>
  <c r="P40" i="13" s="1"/>
  <c r="O112" i="13"/>
  <c r="O40" i="13" s="1"/>
  <c r="N112" i="13"/>
  <c r="N40" i="13" s="1"/>
  <c r="AL111" i="13"/>
  <c r="AL27" i="13" s="1"/>
  <c r="AK111" i="13"/>
  <c r="AK27" i="13" s="1"/>
  <c r="AJ111" i="13"/>
  <c r="AJ27" i="13" s="1"/>
  <c r="AI111" i="13"/>
  <c r="AH111" i="13"/>
  <c r="AG111" i="13"/>
  <c r="AF111" i="13"/>
  <c r="AE111" i="13"/>
  <c r="AD111" i="13"/>
  <c r="AC111" i="13"/>
  <c r="AB111" i="13"/>
  <c r="AA111" i="13"/>
  <c r="Z111" i="13"/>
  <c r="Y111" i="13"/>
  <c r="X111" i="13"/>
  <c r="W111" i="13"/>
  <c r="V111" i="13"/>
  <c r="U111" i="13"/>
  <c r="T111" i="13"/>
  <c r="S111" i="13"/>
  <c r="R111" i="13"/>
  <c r="Q111" i="13"/>
  <c r="P111" i="13"/>
  <c r="O111" i="13"/>
  <c r="N111" i="13"/>
  <c r="AL110" i="13"/>
  <c r="AL50" i="13" s="1"/>
  <c r="AK110" i="13"/>
  <c r="AK50" i="13" s="1"/>
  <c r="AJ110" i="13"/>
  <c r="AJ50" i="13" s="1"/>
  <c r="AI110" i="13"/>
  <c r="AI50" i="13" s="1"/>
  <c r="AH110" i="13"/>
  <c r="AH50" i="13" s="1"/>
  <c r="AG110" i="13"/>
  <c r="AG50" i="13" s="1"/>
  <c r="AF110" i="13"/>
  <c r="AF50" i="13" s="1"/>
  <c r="AE110" i="13"/>
  <c r="AE50" i="13" s="1"/>
  <c r="AD110" i="13"/>
  <c r="AD50" i="13" s="1"/>
  <c r="AC110" i="13"/>
  <c r="AC50" i="13" s="1"/>
  <c r="AB110" i="13"/>
  <c r="AB50" i="13" s="1"/>
  <c r="AA110" i="13"/>
  <c r="AA50" i="13" s="1"/>
  <c r="Z110" i="13"/>
  <c r="Z50" i="13" s="1"/>
  <c r="Y110" i="13"/>
  <c r="Y50" i="13" s="1"/>
  <c r="X110" i="13"/>
  <c r="X50" i="13" s="1"/>
  <c r="W110" i="13"/>
  <c r="W50" i="13" s="1"/>
  <c r="V110" i="13"/>
  <c r="V50" i="13" s="1"/>
  <c r="U110" i="13"/>
  <c r="U50" i="13" s="1"/>
  <c r="T110" i="13"/>
  <c r="T50" i="13" s="1"/>
  <c r="S110" i="13"/>
  <c r="S50" i="13" s="1"/>
  <c r="R110" i="13"/>
  <c r="R50" i="13" s="1"/>
  <c r="Q110" i="13"/>
  <c r="Q50" i="13" s="1"/>
  <c r="P110" i="13"/>
  <c r="P50" i="13" s="1"/>
  <c r="O110" i="13"/>
  <c r="O50" i="13" s="1"/>
  <c r="N110" i="13"/>
  <c r="N50" i="13" s="1"/>
  <c r="AL109" i="13"/>
  <c r="AL39" i="13" s="1"/>
  <c r="AK109" i="13"/>
  <c r="AK39" i="13" s="1"/>
  <c r="AJ109" i="13"/>
  <c r="AJ39" i="13" s="1"/>
  <c r="AI109" i="13"/>
  <c r="AH109" i="13"/>
  <c r="AG109" i="13"/>
  <c r="AG39" i="13" s="1"/>
  <c r="AF109" i="13"/>
  <c r="AF39" i="13" s="1"/>
  <c r="AE109" i="13"/>
  <c r="AE39" i="13" s="1"/>
  <c r="AD109" i="13"/>
  <c r="AD39" i="13" s="1"/>
  <c r="AC109" i="13"/>
  <c r="AC39" i="13" s="1"/>
  <c r="AB109" i="13"/>
  <c r="AB39" i="13" s="1"/>
  <c r="AA109" i="13"/>
  <c r="AA39" i="13" s="1"/>
  <c r="Z109" i="13"/>
  <c r="Z39" i="13" s="1"/>
  <c r="Y109" i="13"/>
  <c r="Y39" i="13" s="1"/>
  <c r="X109" i="13"/>
  <c r="X39" i="13" s="1"/>
  <c r="W109" i="13"/>
  <c r="W39" i="13" s="1"/>
  <c r="V109" i="13"/>
  <c r="V39" i="13" s="1"/>
  <c r="U109" i="13"/>
  <c r="U39" i="13" s="1"/>
  <c r="T109" i="13"/>
  <c r="T39" i="13" s="1"/>
  <c r="S109" i="13"/>
  <c r="R109" i="13"/>
  <c r="Q109" i="13"/>
  <c r="Q39" i="13" s="1"/>
  <c r="P109" i="13"/>
  <c r="P39" i="13" s="1"/>
  <c r="O109" i="13"/>
  <c r="O39" i="13" s="1"/>
  <c r="N109" i="13"/>
  <c r="N39" i="13" s="1"/>
  <c r="AL108" i="13"/>
  <c r="AL49" i="13" s="1"/>
  <c r="AK108" i="13"/>
  <c r="AK49" i="13" s="1"/>
  <c r="AJ108" i="13"/>
  <c r="AJ49" i="13" s="1"/>
  <c r="AI108" i="13"/>
  <c r="AI49" i="13" s="1"/>
  <c r="AH108" i="13"/>
  <c r="AH49" i="13" s="1"/>
  <c r="AG108" i="13"/>
  <c r="AG49" i="13" s="1"/>
  <c r="AF108" i="13"/>
  <c r="AF49" i="13" s="1"/>
  <c r="AE108" i="13"/>
  <c r="AE49" i="13" s="1"/>
  <c r="AD108" i="13"/>
  <c r="AD49" i="13" s="1"/>
  <c r="AC108" i="13"/>
  <c r="AC49" i="13" s="1"/>
  <c r="AB108" i="13"/>
  <c r="AB49" i="13" s="1"/>
  <c r="AA108" i="13"/>
  <c r="AA49" i="13" s="1"/>
  <c r="Z108" i="13"/>
  <c r="Z49" i="13" s="1"/>
  <c r="Y108" i="13"/>
  <c r="Y49" i="13" s="1"/>
  <c r="X108" i="13"/>
  <c r="X49" i="13" s="1"/>
  <c r="W108" i="13"/>
  <c r="W49" i="13" s="1"/>
  <c r="V108" i="13"/>
  <c r="V49" i="13" s="1"/>
  <c r="U108" i="13"/>
  <c r="U49" i="13" s="1"/>
  <c r="T108" i="13"/>
  <c r="T49" i="13" s="1"/>
  <c r="S108" i="13"/>
  <c r="S49" i="13" s="1"/>
  <c r="R108" i="13"/>
  <c r="R49" i="13" s="1"/>
  <c r="Q108" i="13"/>
  <c r="Q49" i="13" s="1"/>
  <c r="P108" i="13"/>
  <c r="P49" i="13" s="1"/>
  <c r="O108" i="13"/>
  <c r="O49" i="13" s="1"/>
  <c r="N108" i="13"/>
  <c r="N49" i="13" s="1"/>
  <c r="AL107" i="13"/>
  <c r="AL66" i="13" s="1"/>
  <c r="AK107" i="13"/>
  <c r="AJ107" i="13"/>
  <c r="AI107" i="13"/>
  <c r="AI66" i="13" s="1"/>
  <c r="AH107" i="13"/>
  <c r="AH66" i="13" s="1"/>
  <c r="AG107" i="13"/>
  <c r="AG66" i="13" s="1"/>
  <c r="AF107" i="13"/>
  <c r="AF66" i="13" s="1"/>
  <c r="AE107" i="13"/>
  <c r="AE66" i="13" s="1"/>
  <c r="AD107" i="13"/>
  <c r="AD66" i="13" s="1"/>
  <c r="AC107" i="13"/>
  <c r="AC66" i="13" s="1"/>
  <c r="AB107" i="13"/>
  <c r="AB66" i="13" s="1"/>
  <c r="AA107" i="13"/>
  <c r="AA66" i="13" s="1"/>
  <c r="Z107" i="13"/>
  <c r="Z66" i="13" s="1"/>
  <c r="Y107" i="13"/>
  <c r="Y66" i="13" s="1"/>
  <c r="X107" i="13"/>
  <c r="X66" i="13" s="1"/>
  <c r="W107" i="13"/>
  <c r="W66" i="13" s="1"/>
  <c r="V107" i="13"/>
  <c r="V66" i="13" s="1"/>
  <c r="U107" i="13"/>
  <c r="T107" i="13"/>
  <c r="S107" i="13"/>
  <c r="S66" i="13" s="1"/>
  <c r="R107" i="13"/>
  <c r="R66" i="13" s="1"/>
  <c r="Q107" i="13"/>
  <c r="Q66" i="13" s="1"/>
  <c r="P107" i="13"/>
  <c r="P66" i="13" s="1"/>
  <c r="O107" i="13"/>
  <c r="N107" i="13"/>
  <c r="N66" i="13" s="1"/>
  <c r="AL106" i="13"/>
  <c r="AL57" i="13" s="1"/>
  <c r="AK106" i="13"/>
  <c r="AK57" i="13" s="1"/>
  <c r="AJ106" i="13"/>
  <c r="AJ57" i="13" s="1"/>
  <c r="AI106" i="13"/>
  <c r="AI57" i="13" s="1"/>
  <c r="AH106" i="13"/>
  <c r="AH57" i="13" s="1"/>
  <c r="AG106" i="13"/>
  <c r="AG57" i="13" s="1"/>
  <c r="AF106" i="13"/>
  <c r="AF57" i="13" s="1"/>
  <c r="AE106" i="13"/>
  <c r="AE57" i="13" s="1"/>
  <c r="AD106" i="13"/>
  <c r="AC106" i="13"/>
  <c r="AC57" i="13" s="1"/>
  <c r="AB106" i="13"/>
  <c r="AB57" i="13" s="1"/>
  <c r="AA106" i="13"/>
  <c r="AA57" i="13" s="1"/>
  <c r="Z106" i="13"/>
  <c r="Z57" i="13" s="1"/>
  <c r="Y106" i="13"/>
  <c r="Y57" i="13" s="1"/>
  <c r="X106" i="13"/>
  <c r="X57" i="13" s="1"/>
  <c r="W106" i="13"/>
  <c r="W57" i="13" s="1"/>
  <c r="V106" i="13"/>
  <c r="V57" i="13" s="1"/>
  <c r="U106" i="13"/>
  <c r="U57" i="13" s="1"/>
  <c r="T106" i="13"/>
  <c r="T57" i="13" s="1"/>
  <c r="S106" i="13"/>
  <c r="S57" i="13" s="1"/>
  <c r="R106" i="13"/>
  <c r="R57" i="13" s="1"/>
  <c r="Q106" i="13"/>
  <c r="Q57" i="13" s="1"/>
  <c r="P106" i="13"/>
  <c r="P57" i="13" s="1"/>
  <c r="O106" i="13"/>
  <c r="O57" i="13" s="1"/>
  <c r="N106" i="13"/>
  <c r="N57" i="13" s="1"/>
  <c r="AL105" i="13"/>
  <c r="AK105" i="13"/>
  <c r="AJ105" i="13"/>
  <c r="AJ65" i="13" s="1"/>
  <c r="AI105" i="13"/>
  <c r="AI65" i="13" s="1"/>
  <c r="AH105" i="13"/>
  <c r="AH65" i="13" s="1"/>
  <c r="AG105" i="13"/>
  <c r="AG65" i="13" s="1"/>
  <c r="AF105" i="13"/>
  <c r="AF65" i="13" s="1"/>
  <c r="AE105" i="13"/>
  <c r="AD105" i="13"/>
  <c r="AD65" i="13" s="1"/>
  <c r="AC105" i="13"/>
  <c r="AC65" i="13" s="1"/>
  <c r="AB105" i="13"/>
  <c r="AB65" i="13" s="1"/>
  <c r="AA105" i="13"/>
  <c r="AA65" i="13" s="1"/>
  <c r="Z105" i="13"/>
  <c r="Z65" i="13" s="1"/>
  <c r="Y105" i="13"/>
  <c r="Y65" i="13" s="1"/>
  <c r="X105" i="13"/>
  <c r="X65" i="13" s="1"/>
  <c r="W105" i="13"/>
  <c r="W65" i="13" s="1"/>
  <c r="V105" i="13"/>
  <c r="U105" i="13"/>
  <c r="U65" i="13" s="1"/>
  <c r="T105" i="13"/>
  <c r="T65" i="13" s="1"/>
  <c r="S105" i="13"/>
  <c r="S65" i="13" s="1"/>
  <c r="R105" i="13"/>
  <c r="R65" i="13" s="1"/>
  <c r="Q105" i="13"/>
  <c r="Q65" i="13" s="1"/>
  <c r="P105" i="13"/>
  <c r="P65" i="13" s="1"/>
  <c r="O105" i="13"/>
  <c r="O65" i="13" s="1"/>
  <c r="N105" i="13"/>
  <c r="N65" i="13" s="1"/>
  <c r="AL104" i="13"/>
  <c r="AL62" i="13" s="1"/>
  <c r="AK104" i="13"/>
  <c r="AK62" i="13" s="1"/>
  <c r="AJ104" i="13"/>
  <c r="AJ62" i="13" s="1"/>
  <c r="AI104" i="13"/>
  <c r="AI62" i="13" s="1"/>
  <c r="AH104" i="13"/>
  <c r="AH62" i="13" s="1"/>
  <c r="AG104" i="13"/>
  <c r="AG62" i="13" s="1"/>
  <c r="AF104" i="13"/>
  <c r="AE104" i="13"/>
  <c r="AE62" i="13" s="1"/>
  <c r="AD104" i="13"/>
  <c r="AD62" i="13" s="1"/>
  <c r="AC104" i="13"/>
  <c r="AC62" i="13" s="1"/>
  <c r="AB104" i="13"/>
  <c r="AB62" i="13" s="1"/>
  <c r="AA104" i="13"/>
  <c r="AA62" i="13" s="1"/>
  <c r="Z104" i="13"/>
  <c r="Z62" i="13" s="1"/>
  <c r="Y104" i="13"/>
  <c r="Y62" i="13" s="1"/>
  <c r="X104" i="13"/>
  <c r="X62" i="13" s="1"/>
  <c r="W104" i="13"/>
  <c r="W62" i="13" s="1"/>
  <c r="V104" i="13"/>
  <c r="V62" i="13" s="1"/>
  <c r="U104" i="13"/>
  <c r="U62" i="13" s="1"/>
  <c r="T104" i="13"/>
  <c r="T62" i="13" s="1"/>
  <c r="S104" i="13"/>
  <c r="S62" i="13" s="1"/>
  <c r="R104" i="13"/>
  <c r="R62" i="13" s="1"/>
  <c r="Q104" i="13"/>
  <c r="Q62" i="13" s="1"/>
  <c r="P104" i="13"/>
  <c r="P62" i="13" s="1"/>
  <c r="O104" i="13"/>
  <c r="O62" i="13" s="1"/>
  <c r="N104" i="13"/>
  <c r="N62" i="13" s="1"/>
  <c r="AL103" i="13"/>
  <c r="AL56" i="13" s="1"/>
  <c r="AK103" i="13"/>
  <c r="AK56" i="13" s="1"/>
  <c r="AJ103" i="13"/>
  <c r="AJ56" i="13" s="1"/>
  <c r="AI103" i="13"/>
  <c r="AI56" i="13" s="1"/>
  <c r="AH103" i="13"/>
  <c r="AH56" i="13" s="1"/>
  <c r="AG103" i="13"/>
  <c r="AG56" i="13" s="1"/>
  <c r="AF103" i="13"/>
  <c r="AF56" i="13" s="1"/>
  <c r="AE103" i="13"/>
  <c r="AE56" i="13" s="1"/>
  <c r="AD103" i="13"/>
  <c r="AD56" i="13" s="1"/>
  <c r="AC103" i="13"/>
  <c r="AC56" i="13" s="1"/>
  <c r="AB103" i="13"/>
  <c r="AB56" i="13" s="1"/>
  <c r="AA103" i="13"/>
  <c r="AA56" i="13" s="1"/>
  <c r="Z103" i="13"/>
  <c r="Z56" i="13" s="1"/>
  <c r="Y103" i="13"/>
  <c r="Y56" i="13" s="1"/>
  <c r="X103" i="13"/>
  <c r="X56" i="13" s="1"/>
  <c r="W103" i="13"/>
  <c r="V103" i="13"/>
  <c r="V56" i="13" s="1"/>
  <c r="U103" i="13"/>
  <c r="U56" i="13" s="1"/>
  <c r="T103" i="13"/>
  <c r="T56" i="13" s="1"/>
  <c r="S103" i="13"/>
  <c r="S56" i="13" s="1"/>
  <c r="R103" i="13"/>
  <c r="R56" i="13" s="1"/>
  <c r="Q103" i="13"/>
  <c r="Q56" i="13" s="1"/>
  <c r="P103" i="13"/>
  <c r="P56" i="13" s="1"/>
  <c r="O103" i="13"/>
  <c r="O56" i="13" s="1"/>
  <c r="N103" i="13"/>
  <c r="N56" i="13" s="1"/>
  <c r="AL102" i="13"/>
  <c r="AL61" i="13" s="1"/>
  <c r="AK102" i="13"/>
  <c r="AK61" i="13" s="1"/>
  <c r="AJ102" i="13"/>
  <c r="AJ61" i="13" s="1"/>
  <c r="AI102" i="13"/>
  <c r="AI61" i="13" s="1"/>
  <c r="AH102" i="13"/>
  <c r="AG102" i="13"/>
  <c r="AG61" i="13" s="1"/>
  <c r="AF102" i="13"/>
  <c r="AF61" i="13" s="1"/>
  <c r="AE102" i="13"/>
  <c r="AE61" i="13" s="1"/>
  <c r="AD102" i="13"/>
  <c r="AD61" i="13" s="1"/>
  <c r="AC102" i="13"/>
  <c r="AC61" i="13" s="1"/>
  <c r="AB102" i="13"/>
  <c r="AB61" i="13" s="1"/>
  <c r="AA102" i="13"/>
  <c r="AA61" i="13" s="1"/>
  <c r="Z102" i="13"/>
  <c r="Z61" i="13" s="1"/>
  <c r="Z60" i="13" s="1"/>
  <c r="Z14" i="13" s="1"/>
  <c r="Y102" i="13"/>
  <c r="Y61" i="13" s="1"/>
  <c r="X102" i="13"/>
  <c r="X61" i="13" s="1"/>
  <c r="X60" i="13" s="1"/>
  <c r="X14" i="13" s="1"/>
  <c r="W102" i="13"/>
  <c r="W61" i="13" s="1"/>
  <c r="V102" i="13"/>
  <c r="V61" i="13" s="1"/>
  <c r="U102" i="13"/>
  <c r="U61" i="13" s="1"/>
  <c r="T102" i="13"/>
  <c r="T61" i="13" s="1"/>
  <c r="S102" i="13"/>
  <c r="S61" i="13" s="1"/>
  <c r="R102" i="13"/>
  <c r="Q102" i="13"/>
  <c r="Q61" i="13" s="1"/>
  <c r="P102" i="13"/>
  <c r="P61" i="13" s="1"/>
  <c r="O102" i="13"/>
  <c r="O61" i="13" s="1"/>
  <c r="N102" i="13"/>
  <c r="N61" i="13" s="1"/>
  <c r="AL101" i="13"/>
  <c r="AL38" i="13" s="1"/>
  <c r="AK101" i="13"/>
  <c r="AK38" i="13" s="1"/>
  <c r="AJ101" i="13"/>
  <c r="AJ38" i="13" s="1"/>
  <c r="AI101" i="13"/>
  <c r="AI38" i="13" s="1"/>
  <c r="AH101" i="13"/>
  <c r="AH38" i="13" s="1"/>
  <c r="AG101" i="13"/>
  <c r="AG38" i="13" s="1"/>
  <c r="AF101" i="13"/>
  <c r="AF38" i="13" s="1"/>
  <c r="AE101" i="13"/>
  <c r="AE38" i="13" s="1"/>
  <c r="AD101" i="13"/>
  <c r="AD38" i="13" s="1"/>
  <c r="AC101" i="13"/>
  <c r="AC38" i="13" s="1"/>
  <c r="AB101" i="13"/>
  <c r="AB38" i="13" s="1"/>
  <c r="AA101" i="13"/>
  <c r="AA38" i="13" s="1"/>
  <c r="Z101" i="13"/>
  <c r="Z38" i="13" s="1"/>
  <c r="Y101" i="13"/>
  <c r="Y38" i="13" s="1"/>
  <c r="X101" i="13"/>
  <c r="X38" i="13" s="1"/>
  <c r="W101" i="13"/>
  <c r="W38" i="13" s="1"/>
  <c r="V101" i="13"/>
  <c r="V38" i="13" s="1"/>
  <c r="U101" i="13"/>
  <c r="U38" i="13" s="1"/>
  <c r="T101" i="13"/>
  <c r="T38" i="13" s="1"/>
  <c r="S101" i="13"/>
  <c r="S38" i="13" s="1"/>
  <c r="R101" i="13"/>
  <c r="R38" i="13" s="1"/>
  <c r="Q101" i="13"/>
  <c r="Q38" i="13" s="1"/>
  <c r="P101" i="13"/>
  <c r="P38" i="13" s="1"/>
  <c r="O101" i="13"/>
  <c r="O38" i="13" s="1"/>
  <c r="N101" i="13"/>
  <c r="N38" i="13" s="1"/>
  <c r="AL100" i="13"/>
  <c r="AL26" i="13" s="1"/>
  <c r="AK100" i="13"/>
  <c r="AK26" i="13" s="1"/>
  <c r="AJ100" i="13"/>
  <c r="AJ26" i="13" s="1"/>
  <c r="AI100" i="13"/>
  <c r="AI26" i="13" s="1"/>
  <c r="AH100" i="13"/>
  <c r="AH26" i="13" s="1"/>
  <c r="AG100" i="13"/>
  <c r="AG26" i="13" s="1"/>
  <c r="AF100" i="13"/>
  <c r="AF26" i="13" s="1"/>
  <c r="AE100" i="13"/>
  <c r="AE26" i="13" s="1"/>
  <c r="AD100" i="13"/>
  <c r="AD26" i="13" s="1"/>
  <c r="AC100" i="13"/>
  <c r="AC26" i="13" s="1"/>
  <c r="AB100" i="13"/>
  <c r="AB26" i="13" s="1"/>
  <c r="AA100" i="13"/>
  <c r="AA26" i="13" s="1"/>
  <c r="Z100" i="13"/>
  <c r="Z26" i="13" s="1"/>
  <c r="Y100" i="13"/>
  <c r="Y26" i="13" s="1"/>
  <c r="X100" i="13"/>
  <c r="X26" i="13" s="1"/>
  <c r="W100" i="13"/>
  <c r="W26" i="13" s="1"/>
  <c r="V100" i="13"/>
  <c r="V26" i="13" s="1"/>
  <c r="U100" i="13"/>
  <c r="U26" i="13" s="1"/>
  <c r="T100" i="13"/>
  <c r="T26" i="13" s="1"/>
  <c r="S100" i="13"/>
  <c r="S26" i="13" s="1"/>
  <c r="R100" i="13"/>
  <c r="R26" i="13" s="1"/>
  <c r="Q100" i="13"/>
  <c r="Q26" i="13" s="1"/>
  <c r="P100" i="13"/>
  <c r="P26" i="13" s="1"/>
  <c r="O100" i="13"/>
  <c r="O26" i="13" s="1"/>
  <c r="N100" i="13"/>
  <c r="N26" i="13" s="1"/>
  <c r="AL99" i="13"/>
  <c r="AL37" i="13" s="1"/>
  <c r="AK99" i="13"/>
  <c r="AK37" i="13" s="1"/>
  <c r="AJ99" i="13"/>
  <c r="AJ37" i="13" s="1"/>
  <c r="AI99" i="13"/>
  <c r="AI37" i="13" s="1"/>
  <c r="AH99" i="13"/>
  <c r="AH37" i="13" s="1"/>
  <c r="AG99" i="13"/>
  <c r="AG37" i="13" s="1"/>
  <c r="AF99" i="13"/>
  <c r="AF37" i="13" s="1"/>
  <c r="AE99" i="13"/>
  <c r="AE37" i="13" s="1"/>
  <c r="AD99" i="13"/>
  <c r="AD37" i="13" s="1"/>
  <c r="AC99" i="13"/>
  <c r="AB99" i="13"/>
  <c r="AB37" i="13" s="1"/>
  <c r="AA99" i="13"/>
  <c r="AA37" i="13" s="1"/>
  <c r="Z99" i="13"/>
  <c r="Z37" i="13" s="1"/>
  <c r="Y99" i="13"/>
  <c r="Y37" i="13" s="1"/>
  <c r="X99" i="13"/>
  <c r="X37" i="13" s="1"/>
  <c r="W99" i="13"/>
  <c r="W37" i="13" s="1"/>
  <c r="V99" i="13"/>
  <c r="V37" i="13" s="1"/>
  <c r="U99" i="13"/>
  <c r="U37" i="13" s="1"/>
  <c r="T99" i="13"/>
  <c r="T37" i="13" s="1"/>
  <c r="S99" i="13"/>
  <c r="S37" i="13" s="1"/>
  <c r="R99" i="13"/>
  <c r="R37" i="13" s="1"/>
  <c r="Q99" i="13"/>
  <c r="Q37" i="13" s="1"/>
  <c r="P99" i="13"/>
  <c r="P37" i="13" s="1"/>
  <c r="O99" i="13"/>
  <c r="O37" i="13" s="1"/>
  <c r="N99" i="13"/>
  <c r="N37" i="13" s="1"/>
  <c r="AL98" i="13"/>
  <c r="AK98" i="13"/>
  <c r="AK25" i="13" s="1"/>
  <c r="AJ98" i="13"/>
  <c r="AJ25" i="13" s="1"/>
  <c r="AI98" i="13"/>
  <c r="AI25" i="13" s="1"/>
  <c r="AH98" i="13"/>
  <c r="AH25" i="13" s="1"/>
  <c r="AG98" i="13"/>
  <c r="AG25" i="13" s="1"/>
  <c r="AF98" i="13"/>
  <c r="AF25" i="13" s="1"/>
  <c r="AE98" i="13"/>
  <c r="AE25" i="13" s="1"/>
  <c r="AD98" i="13"/>
  <c r="AD25" i="13" s="1"/>
  <c r="AC98" i="13"/>
  <c r="AC25" i="13" s="1"/>
  <c r="AB98" i="13"/>
  <c r="AB25" i="13" s="1"/>
  <c r="AA98" i="13"/>
  <c r="AA25" i="13" s="1"/>
  <c r="Z98" i="13"/>
  <c r="Z25" i="13" s="1"/>
  <c r="Y98" i="13"/>
  <c r="Y25" i="13" s="1"/>
  <c r="X98" i="13"/>
  <c r="X25" i="13" s="1"/>
  <c r="W98" i="13"/>
  <c r="W25" i="13" s="1"/>
  <c r="V98" i="13"/>
  <c r="V25" i="13" s="1"/>
  <c r="U98" i="13"/>
  <c r="U25" i="13" s="1"/>
  <c r="T98" i="13"/>
  <c r="T25" i="13" s="1"/>
  <c r="S98" i="13"/>
  <c r="S25" i="13" s="1"/>
  <c r="R98" i="13"/>
  <c r="R25" i="13" s="1"/>
  <c r="Q98" i="13"/>
  <c r="Q25" i="13" s="1"/>
  <c r="P98" i="13"/>
  <c r="P25" i="13" s="1"/>
  <c r="O98" i="13"/>
  <c r="O25" i="13" s="1"/>
  <c r="N98" i="13"/>
  <c r="N25" i="13" s="1"/>
  <c r="AL97" i="13"/>
  <c r="AL31" i="13" s="1"/>
  <c r="AK97" i="13"/>
  <c r="AK31" i="13" s="1"/>
  <c r="AJ97" i="13"/>
  <c r="AJ31" i="13" s="1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AL96" i="13"/>
  <c r="AL36" i="13" s="1"/>
  <c r="AK96" i="13"/>
  <c r="AK36" i="13" s="1"/>
  <c r="AJ96" i="13"/>
  <c r="AJ36" i="13" s="1"/>
  <c r="AI96" i="13"/>
  <c r="AI36" i="13" s="1"/>
  <c r="AH96" i="13"/>
  <c r="AH36" i="13" s="1"/>
  <c r="AG96" i="13"/>
  <c r="AG36" i="13" s="1"/>
  <c r="AF96" i="13"/>
  <c r="AF36" i="13" s="1"/>
  <c r="AE96" i="13"/>
  <c r="AE36" i="13" s="1"/>
  <c r="AD96" i="13"/>
  <c r="AD36" i="13" s="1"/>
  <c r="AC96" i="13"/>
  <c r="AC36" i="13" s="1"/>
  <c r="AB96" i="13"/>
  <c r="AB36" i="13" s="1"/>
  <c r="AA96" i="13"/>
  <c r="AA36" i="13" s="1"/>
  <c r="Z96" i="13"/>
  <c r="Y96" i="13"/>
  <c r="Y36" i="13" s="1"/>
  <c r="X96" i="13"/>
  <c r="W96" i="13"/>
  <c r="V96" i="13"/>
  <c r="U96" i="13"/>
  <c r="U36" i="13" s="1"/>
  <c r="T96" i="13"/>
  <c r="T36" i="13" s="1"/>
  <c r="S96" i="13"/>
  <c r="S36" i="13" s="1"/>
  <c r="R96" i="13"/>
  <c r="R36" i="13" s="1"/>
  <c r="Q96" i="13"/>
  <c r="Q36" i="13" s="1"/>
  <c r="P96" i="13"/>
  <c r="P36" i="13" s="1"/>
  <c r="O96" i="13"/>
  <c r="O36" i="13" s="1"/>
  <c r="N96" i="13"/>
  <c r="N36" i="13" s="1"/>
  <c r="AL95" i="13"/>
  <c r="AL24" i="13" s="1"/>
  <c r="AK95" i="13"/>
  <c r="AK24" i="13" s="1"/>
  <c r="AJ95" i="13"/>
  <c r="AJ24" i="13" s="1"/>
  <c r="AI95" i="13"/>
  <c r="AI24" i="13" s="1"/>
  <c r="AH95" i="13"/>
  <c r="AH24" i="13" s="1"/>
  <c r="AG95" i="13"/>
  <c r="AG24" i="13" s="1"/>
  <c r="AF95" i="13"/>
  <c r="AF24" i="13" s="1"/>
  <c r="AE95" i="13"/>
  <c r="AE24" i="13" s="1"/>
  <c r="AD95" i="13"/>
  <c r="AD24" i="13" s="1"/>
  <c r="AC95" i="13"/>
  <c r="AC24" i="13" s="1"/>
  <c r="AB95" i="13"/>
  <c r="AB24" i="13" s="1"/>
  <c r="AA95" i="13"/>
  <c r="AA24" i="13" s="1"/>
  <c r="Z95" i="13"/>
  <c r="Z24" i="13" s="1"/>
  <c r="Y95" i="13"/>
  <c r="Y24" i="13" s="1"/>
  <c r="X95" i="13"/>
  <c r="X24" i="13" s="1"/>
  <c r="W95" i="13"/>
  <c r="W24" i="13" s="1"/>
  <c r="V95" i="13"/>
  <c r="V24" i="13" s="1"/>
  <c r="U95" i="13"/>
  <c r="U24" i="13" s="1"/>
  <c r="T95" i="13"/>
  <c r="T24" i="13" s="1"/>
  <c r="S95" i="13"/>
  <c r="S24" i="13" s="1"/>
  <c r="R95" i="13"/>
  <c r="R24" i="13" s="1"/>
  <c r="Q95" i="13"/>
  <c r="Q24" i="13" s="1"/>
  <c r="P95" i="13"/>
  <c r="P24" i="13" s="1"/>
  <c r="O95" i="13"/>
  <c r="O24" i="13" s="1"/>
  <c r="N95" i="13"/>
  <c r="N24" i="13" s="1"/>
  <c r="AL94" i="13"/>
  <c r="AL35" i="13" s="1"/>
  <c r="AK94" i="13"/>
  <c r="AK35" i="13" s="1"/>
  <c r="AJ94" i="13"/>
  <c r="AJ35" i="13" s="1"/>
  <c r="AI94" i="13"/>
  <c r="AI35" i="13" s="1"/>
  <c r="AH94" i="13"/>
  <c r="AH35" i="13" s="1"/>
  <c r="AG94" i="13"/>
  <c r="AG35" i="13" s="1"/>
  <c r="AF94" i="13"/>
  <c r="AF35" i="13" s="1"/>
  <c r="AE94" i="13"/>
  <c r="AE35" i="13" s="1"/>
  <c r="AD94" i="13"/>
  <c r="AD35" i="13" s="1"/>
  <c r="AC94" i="13"/>
  <c r="AC35" i="13" s="1"/>
  <c r="AB94" i="13"/>
  <c r="AB35" i="13" s="1"/>
  <c r="AA94" i="13"/>
  <c r="AA35" i="13" s="1"/>
  <c r="Z94" i="13"/>
  <c r="Y94" i="13"/>
  <c r="X94" i="13"/>
  <c r="X35" i="13" s="1"/>
  <c r="W94" i="13"/>
  <c r="W35" i="13" s="1"/>
  <c r="V94" i="13"/>
  <c r="V35" i="13" s="1"/>
  <c r="U94" i="13"/>
  <c r="U35" i="13" s="1"/>
  <c r="T94" i="13"/>
  <c r="T35" i="13" s="1"/>
  <c r="S94" i="13"/>
  <c r="S35" i="13" s="1"/>
  <c r="R94" i="13"/>
  <c r="R35" i="13" s="1"/>
  <c r="Q94" i="13"/>
  <c r="Q35" i="13" s="1"/>
  <c r="P94" i="13"/>
  <c r="P35" i="13" s="1"/>
  <c r="O94" i="13"/>
  <c r="O35" i="13" s="1"/>
  <c r="N94" i="13"/>
  <c r="N35" i="13" s="1"/>
  <c r="AL93" i="13"/>
  <c r="AL48" i="13" s="1"/>
  <c r="AK93" i="13"/>
  <c r="AK48" i="13" s="1"/>
  <c r="AJ93" i="13"/>
  <c r="AJ48" i="13" s="1"/>
  <c r="AI93" i="13"/>
  <c r="AI48" i="13" s="1"/>
  <c r="AH93" i="13"/>
  <c r="AH48" i="13" s="1"/>
  <c r="AG93" i="13"/>
  <c r="AG48" i="13" s="1"/>
  <c r="AF93" i="13"/>
  <c r="AF48" i="13" s="1"/>
  <c r="AE93" i="13"/>
  <c r="AE48" i="13" s="1"/>
  <c r="AD93" i="13"/>
  <c r="AD48" i="13" s="1"/>
  <c r="AC93" i="13"/>
  <c r="AC48" i="13" s="1"/>
  <c r="AB93" i="13"/>
  <c r="AB48" i="13" s="1"/>
  <c r="AA93" i="13"/>
  <c r="AA48" i="13" s="1"/>
  <c r="Z93" i="13"/>
  <c r="Z48" i="13" s="1"/>
  <c r="Y93" i="13"/>
  <c r="Y48" i="13" s="1"/>
  <c r="X93" i="13"/>
  <c r="X48" i="13" s="1"/>
  <c r="W93" i="13"/>
  <c r="W48" i="13" s="1"/>
  <c r="V93" i="13"/>
  <c r="V48" i="13" s="1"/>
  <c r="U93" i="13"/>
  <c r="U48" i="13" s="1"/>
  <c r="T93" i="13"/>
  <c r="T48" i="13" s="1"/>
  <c r="S93" i="13"/>
  <c r="R93" i="13"/>
  <c r="R48" i="13" s="1"/>
  <c r="Q93" i="13"/>
  <c r="Q48" i="13" s="1"/>
  <c r="P93" i="13"/>
  <c r="P48" i="13" s="1"/>
  <c r="O93" i="13"/>
  <c r="O48" i="13" s="1"/>
  <c r="N93" i="13"/>
  <c r="N48" i="13" s="1"/>
  <c r="AL92" i="13"/>
  <c r="AL30" i="13" s="1"/>
  <c r="AK92" i="13"/>
  <c r="AK30" i="13" s="1"/>
  <c r="AJ92" i="13"/>
  <c r="AJ30" i="13" s="1"/>
  <c r="AI92" i="13"/>
  <c r="AI30" i="13" s="1"/>
  <c r="AH92" i="13"/>
  <c r="AH30" i="13" s="1"/>
  <c r="AG92" i="13"/>
  <c r="AG30" i="13" s="1"/>
  <c r="AF92" i="13"/>
  <c r="AF30" i="13" s="1"/>
  <c r="AE92" i="13"/>
  <c r="AE30" i="13" s="1"/>
  <c r="AD92" i="13"/>
  <c r="AD30" i="13" s="1"/>
  <c r="AC92" i="13"/>
  <c r="AC30" i="13" s="1"/>
  <c r="AB92" i="13"/>
  <c r="AA92" i="13"/>
  <c r="AA30" i="13" s="1"/>
  <c r="Z92" i="13"/>
  <c r="Z30" i="13" s="1"/>
  <c r="Y92" i="13"/>
  <c r="Y30" i="13" s="1"/>
  <c r="X92" i="13"/>
  <c r="X30" i="13" s="1"/>
  <c r="W92" i="13"/>
  <c r="W30" i="13" s="1"/>
  <c r="V92" i="13"/>
  <c r="V30" i="13" s="1"/>
  <c r="U92" i="13"/>
  <c r="U30" i="13" s="1"/>
  <c r="T92" i="13"/>
  <c r="T30" i="13" s="1"/>
  <c r="S92" i="13"/>
  <c r="S30" i="13" s="1"/>
  <c r="R92" i="13"/>
  <c r="R30" i="13" s="1"/>
  <c r="Q92" i="13"/>
  <c r="Q30" i="13" s="1"/>
  <c r="P92" i="13"/>
  <c r="P30" i="13" s="1"/>
  <c r="O92" i="13"/>
  <c r="O30" i="13" s="1"/>
  <c r="N92" i="13"/>
  <c r="N30" i="13" s="1"/>
  <c r="AL91" i="13"/>
  <c r="AL55" i="13" s="1"/>
  <c r="AK91" i="13"/>
  <c r="AK55" i="13" s="1"/>
  <c r="AJ91" i="13"/>
  <c r="AI91" i="13"/>
  <c r="AI55" i="13" s="1"/>
  <c r="AH91" i="13"/>
  <c r="AH55" i="13" s="1"/>
  <c r="AG91" i="13"/>
  <c r="AG55" i="13" s="1"/>
  <c r="AF91" i="13"/>
  <c r="AF55" i="13" s="1"/>
  <c r="AE91" i="13"/>
  <c r="AE55" i="13" s="1"/>
  <c r="AD91" i="13"/>
  <c r="AD55" i="13" s="1"/>
  <c r="AC91" i="13"/>
  <c r="AC55" i="13" s="1"/>
  <c r="AB91" i="13"/>
  <c r="AB55" i="13" s="1"/>
  <c r="AA91" i="13"/>
  <c r="AA55" i="13" s="1"/>
  <c r="Z91" i="13"/>
  <c r="Z55" i="13" s="1"/>
  <c r="Y91" i="13"/>
  <c r="Y55" i="13" s="1"/>
  <c r="X91" i="13"/>
  <c r="X55" i="13" s="1"/>
  <c r="W91" i="13"/>
  <c r="W55" i="13" s="1"/>
  <c r="V91" i="13"/>
  <c r="V55" i="13" s="1"/>
  <c r="U91" i="13"/>
  <c r="T91" i="13"/>
  <c r="S91" i="13"/>
  <c r="S55" i="13" s="1"/>
  <c r="R91" i="13"/>
  <c r="R55" i="13" s="1"/>
  <c r="Q91" i="13"/>
  <c r="Q55" i="13" s="1"/>
  <c r="P91" i="13"/>
  <c r="P55" i="13" s="1"/>
  <c r="O91" i="13"/>
  <c r="O55" i="13" s="1"/>
  <c r="N91" i="13"/>
  <c r="N55" i="13" s="1"/>
  <c r="AL90" i="13"/>
  <c r="AL47" i="13" s="1"/>
  <c r="AK90" i="13"/>
  <c r="AK47" i="13" s="1"/>
  <c r="AJ90" i="13"/>
  <c r="AJ47" i="13" s="1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AL89" i="13"/>
  <c r="AL23" i="13" s="1"/>
  <c r="AK89" i="13"/>
  <c r="AK23" i="13" s="1"/>
  <c r="AJ89" i="13"/>
  <c r="AJ23" i="13" s="1"/>
  <c r="AI89" i="13"/>
  <c r="AI23" i="13" s="1"/>
  <c r="AH89" i="13"/>
  <c r="AH23" i="13" s="1"/>
  <c r="AG89" i="13"/>
  <c r="AG23" i="13" s="1"/>
  <c r="AF89" i="13"/>
  <c r="AF23" i="13" s="1"/>
  <c r="AE89" i="13"/>
  <c r="AE23" i="13" s="1"/>
  <c r="AD89" i="13"/>
  <c r="AD23" i="13" s="1"/>
  <c r="AC89" i="13"/>
  <c r="AC23" i="13" s="1"/>
  <c r="AB89" i="13"/>
  <c r="AB23" i="13" s="1"/>
  <c r="AA89" i="13"/>
  <c r="AA23" i="13" s="1"/>
  <c r="Z89" i="13"/>
  <c r="Z23" i="13" s="1"/>
  <c r="Y89" i="13"/>
  <c r="Y23" i="13" s="1"/>
  <c r="X89" i="13"/>
  <c r="X23" i="13" s="1"/>
  <c r="W89" i="13"/>
  <c r="W23" i="13" s="1"/>
  <c r="V89" i="13"/>
  <c r="V23" i="13" s="1"/>
  <c r="U89" i="13"/>
  <c r="U23" i="13" s="1"/>
  <c r="T89" i="13"/>
  <c r="T23" i="13" s="1"/>
  <c r="S89" i="13"/>
  <c r="S23" i="13" s="1"/>
  <c r="R89" i="13"/>
  <c r="R23" i="13" s="1"/>
  <c r="Q89" i="13"/>
  <c r="Q23" i="13" s="1"/>
  <c r="P89" i="13"/>
  <c r="P23" i="13" s="1"/>
  <c r="O89" i="13"/>
  <c r="O23" i="13" s="1"/>
  <c r="N89" i="13"/>
  <c r="N23" i="13" s="1"/>
  <c r="AL88" i="13"/>
  <c r="AL21" i="13" s="1"/>
  <c r="AK88" i="13"/>
  <c r="AK21" i="13" s="1"/>
  <c r="AJ88" i="13"/>
  <c r="AJ21" i="13" s="1"/>
  <c r="AI88" i="13"/>
  <c r="AI21" i="13" s="1"/>
  <c r="AH88" i="13"/>
  <c r="AH21" i="13" s="1"/>
  <c r="AG88" i="13"/>
  <c r="AG21" i="13" s="1"/>
  <c r="AF88" i="13"/>
  <c r="AF21" i="13" s="1"/>
  <c r="AE88" i="13"/>
  <c r="AE21" i="13" s="1"/>
  <c r="AD88" i="13"/>
  <c r="AD21" i="13" s="1"/>
  <c r="AC88" i="13"/>
  <c r="AC21" i="13" s="1"/>
  <c r="AB88" i="13"/>
  <c r="AB21" i="13" s="1"/>
  <c r="AA88" i="13"/>
  <c r="AA21" i="13" s="1"/>
  <c r="Z88" i="13"/>
  <c r="Z21" i="13" s="1"/>
  <c r="Y88" i="13"/>
  <c r="Y21" i="13" s="1"/>
  <c r="X88" i="13"/>
  <c r="X21" i="13" s="1"/>
  <c r="W88" i="13"/>
  <c r="W21" i="13" s="1"/>
  <c r="V88" i="13"/>
  <c r="V21" i="13" s="1"/>
  <c r="U88" i="13"/>
  <c r="U21" i="13" s="1"/>
  <c r="T88" i="13"/>
  <c r="T21" i="13" s="1"/>
  <c r="S88" i="13"/>
  <c r="S21" i="13" s="1"/>
  <c r="R88" i="13"/>
  <c r="R21" i="13" s="1"/>
  <c r="Q88" i="13"/>
  <c r="Q21" i="13" s="1"/>
  <c r="P88" i="13"/>
  <c r="P21" i="13" s="1"/>
  <c r="O88" i="13"/>
  <c r="O21" i="13" s="1"/>
  <c r="N88" i="13"/>
  <c r="N21" i="13" s="1"/>
  <c r="AL87" i="13"/>
  <c r="AL64" i="13" s="1"/>
  <c r="AK87" i="13"/>
  <c r="AK64" i="13" s="1"/>
  <c r="AJ87" i="13"/>
  <c r="AJ64" i="13" s="1"/>
  <c r="AI87" i="13"/>
  <c r="AI64" i="13" s="1"/>
  <c r="AH87" i="13"/>
  <c r="AH64" i="13" s="1"/>
  <c r="AG87" i="13"/>
  <c r="AG64" i="13" s="1"/>
  <c r="AF87" i="13"/>
  <c r="AF64" i="13" s="1"/>
  <c r="AE87" i="13"/>
  <c r="AE64" i="13" s="1"/>
  <c r="AD87" i="13"/>
  <c r="AD64" i="13" s="1"/>
  <c r="AC87" i="13"/>
  <c r="AC64" i="13" s="1"/>
  <c r="AB87" i="13"/>
  <c r="AB64" i="13" s="1"/>
  <c r="AA87" i="13"/>
  <c r="AA64" i="13" s="1"/>
  <c r="Z87" i="13"/>
  <c r="Z64" i="13" s="1"/>
  <c r="Y87" i="13"/>
  <c r="Y64" i="13" s="1"/>
  <c r="X87" i="13"/>
  <c r="X64" i="13" s="1"/>
  <c r="W87" i="13"/>
  <c r="W64" i="13" s="1"/>
  <c r="V87" i="13"/>
  <c r="V64" i="13" s="1"/>
  <c r="U87" i="13"/>
  <c r="U64" i="13" s="1"/>
  <c r="T87" i="13"/>
  <c r="T64" i="13" s="1"/>
  <c r="S87" i="13"/>
  <c r="S64" i="13" s="1"/>
  <c r="R87" i="13"/>
  <c r="R64" i="13" s="1"/>
  <c r="Q87" i="13"/>
  <c r="Q64" i="13" s="1"/>
  <c r="P87" i="13"/>
  <c r="P64" i="13" s="1"/>
  <c r="O87" i="13"/>
  <c r="O64" i="13" s="1"/>
  <c r="N87" i="13"/>
  <c r="N64" i="13" s="1"/>
  <c r="AL86" i="13"/>
  <c r="AL20" i="13" s="1"/>
  <c r="AK86" i="13"/>
  <c r="AJ86" i="13"/>
  <c r="AJ20" i="13" s="1"/>
  <c r="AI86" i="13"/>
  <c r="AI20" i="13" s="1"/>
  <c r="AH86" i="13"/>
  <c r="AH20" i="13" s="1"/>
  <c r="AG86" i="13"/>
  <c r="AG20" i="13" s="1"/>
  <c r="AF86" i="13"/>
  <c r="AF20" i="13" s="1"/>
  <c r="AE86" i="13"/>
  <c r="AE20" i="13" s="1"/>
  <c r="AD86" i="13"/>
  <c r="AD20" i="13" s="1"/>
  <c r="AC86" i="13"/>
  <c r="AB86" i="13"/>
  <c r="AB20" i="13" s="1"/>
  <c r="AA86" i="13"/>
  <c r="AA20" i="13" s="1"/>
  <c r="Z86" i="13"/>
  <c r="Z20" i="13" s="1"/>
  <c r="Y86" i="13"/>
  <c r="Y20" i="13" s="1"/>
  <c r="X86" i="13"/>
  <c r="X20" i="13" s="1"/>
  <c r="W86" i="13"/>
  <c r="W20" i="13" s="1"/>
  <c r="V86" i="13"/>
  <c r="V20" i="13" s="1"/>
  <c r="U86" i="13"/>
  <c r="T86" i="13"/>
  <c r="T20" i="13" s="1"/>
  <c r="S86" i="13"/>
  <c r="S20" i="13" s="1"/>
  <c r="R86" i="13"/>
  <c r="R20" i="13" s="1"/>
  <c r="Q86" i="13"/>
  <c r="P86" i="13"/>
  <c r="P20" i="13" s="1"/>
  <c r="O86" i="13"/>
  <c r="O20" i="13" s="1"/>
  <c r="N86" i="13"/>
  <c r="N20" i="13" s="1"/>
  <c r="AL85" i="13"/>
  <c r="AL29" i="13" s="1"/>
  <c r="AK85" i="13"/>
  <c r="AK29" i="13" s="1"/>
  <c r="AJ85" i="13"/>
  <c r="AJ29" i="13" s="1"/>
  <c r="AI85" i="13"/>
  <c r="AI29" i="13" s="1"/>
  <c r="AH85" i="13"/>
  <c r="AH29" i="13" s="1"/>
  <c r="AG85" i="13"/>
  <c r="AG29" i="13" s="1"/>
  <c r="AF85" i="13"/>
  <c r="AF29" i="13" s="1"/>
  <c r="AE85" i="13"/>
  <c r="AE29" i="13" s="1"/>
  <c r="AD85" i="13"/>
  <c r="AD29" i="13" s="1"/>
  <c r="AC85" i="13"/>
  <c r="AC29" i="13" s="1"/>
  <c r="AB85" i="13"/>
  <c r="AB29" i="13" s="1"/>
  <c r="AA85" i="13"/>
  <c r="AA29" i="13" s="1"/>
  <c r="Z85" i="13"/>
  <c r="Z29" i="13" s="1"/>
  <c r="Y85" i="13"/>
  <c r="Y29" i="13" s="1"/>
  <c r="X85" i="13"/>
  <c r="X29" i="13" s="1"/>
  <c r="W85" i="13"/>
  <c r="W29" i="13" s="1"/>
  <c r="V85" i="13"/>
  <c r="V29" i="13" s="1"/>
  <c r="U85" i="13"/>
  <c r="U29" i="13" s="1"/>
  <c r="T85" i="13"/>
  <c r="T29" i="13" s="1"/>
  <c r="S85" i="13"/>
  <c r="S29" i="13" s="1"/>
  <c r="R85" i="13"/>
  <c r="R29" i="13" s="1"/>
  <c r="Q85" i="13"/>
  <c r="Q29" i="13" s="1"/>
  <c r="P85" i="13"/>
  <c r="P29" i="13" s="1"/>
  <c r="O85" i="13"/>
  <c r="O29" i="13" s="1"/>
  <c r="N85" i="13"/>
  <c r="N29" i="13" s="1"/>
  <c r="AL84" i="13"/>
  <c r="AL19" i="13" s="1"/>
  <c r="AK84" i="13"/>
  <c r="AK19" i="13" s="1"/>
  <c r="AJ84" i="13"/>
  <c r="AJ19" i="13" s="1"/>
  <c r="AI84" i="13"/>
  <c r="AI19" i="13" s="1"/>
  <c r="AH84" i="13"/>
  <c r="AH19" i="13" s="1"/>
  <c r="AG84" i="13"/>
  <c r="AG19" i="13" s="1"/>
  <c r="AF84" i="13"/>
  <c r="AF19" i="13" s="1"/>
  <c r="AE84" i="13"/>
  <c r="AD84" i="13"/>
  <c r="AD19" i="13" s="1"/>
  <c r="AC84" i="13"/>
  <c r="AC19" i="13" s="1"/>
  <c r="AB84" i="13"/>
  <c r="AB19" i="13" s="1"/>
  <c r="AA84" i="13"/>
  <c r="AA19" i="13" s="1"/>
  <c r="Z84" i="13"/>
  <c r="Z19" i="13" s="1"/>
  <c r="Y84" i="13"/>
  <c r="Y19" i="13" s="1"/>
  <c r="X84" i="13"/>
  <c r="X19" i="13" s="1"/>
  <c r="W84" i="13"/>
  <c r="V84" i="13"/>
  <c r="V19" i="13" s="1"/>
  <c r="U84" i="13"/>
  <c r="U19" i="13" s="1"/>
  <c r="T84" i="13"/>
  <c r="T19" i="13" s="1"/>
  <c r="S84" i="13"/>
  <c r="S19" i="13" s="1"/>
  <c r="R84" i="13"/>
  <c r="R19" i="13" s="1"/>
  <c r="Q84" i="13"/>
  <c r="Q19" i="13" s="1"/>
  <c r="P84" i="13"/>
  <c r="P19" i="13" s="1"/>
  <c r="O84" i="13"/>
  <c r="O19" i="13" s="1"/>
  <c r="N84" i="13"/>
  <c r="N19" i="13" s="1"/>
  <c r="AL83" i="13"/>
  <c r="AL42" i="13" s="1"/>
  <c r="AK83" i="13"/>
  <c r="AK42" i="13" s="1"/>
  <c r="AJ83" i="13"/>
  <c r="AJ42" i="13" s="1"/>
  <c r="AI83" i="13"/>
  <c r="AI42" i="13" s="1"/>
  <c r="AH83" i="13"/>
  <c r="AH42" i="13" s="1"/>
  <c r="AG83" i="13"/>
  <c r="AG42" i="13" s="1"/>
  <c r="AF83" i="13"/>
  <c r="AE83" i="13"/>
  <c r="AE42" i="13" s="1"/>
  <c r="AD83" i="13"/>
  <c r="AD42" i="13" s="1"/>
  <c r="AC83" i="13"/>
  <c r="AC42" i="13" s="1"/>
  <c r="AB83" i="13"/>
  <c r="AA83" i="13"/>
  <c r="AA42" i="13" s="1"/>
  <c r="Z83" i="13"/>
  <c r="Z42" i="13" s="1"/>
  <c r="Y83" i="13"/>
  <c r="Y42" i="13" s="1"/>
  <c r="X83" i="13"/>
  <c r="W83" i="13"/>
  <c r="W42" i="13" s="1"/>
  <c r="V83" i="13"/>
  <c r="V42" i="13" s="1"/>
  <c r="U83" i="13"/>
  <c r="U42" i="13" s="1"/>
  <c r="T83" i="13"/>
  <c r="T42" i="13" s="1"/>
  <c r="S83" i="13"/>
  <c r="S42" i="13" s="1"/>
  <c r="R83" i="13"/>
  <c r="R42" i="13" s="1"/>
  <c r="Q83" i="13"/>
  <c r="Q42" i="13" s="1"/>
  <c r="P83" i="13"/>
  <c r="O83" i="13"/>
  <c r="O42" i="13" s="1"/>
  <c r="N83" i="13"/>
  <c r="N42" i="13" s="1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AI73" i="13"/>
  <c r="AI17" i="13" s="1"/>
  <c r="AI6" i="13" s="1"/>
  <c r="AH73" i="13"/>
  <c r="AG73" i="13"/>
  <c r="AG17" i="13" s="1"/>
  <c r="AF73" i="13"/>
  <c r="AF17" i="13" s="1"/>
  <c r="AF6" i="13" s="1"/>
  <c r="AE73" i="13"/>
  <c r="AE17" i="13" s="1"/>
  <c r="AE6" i="13" s="1"/>
  <c r="AD73" i="13"/>
  <c r="AC73" i="13"/>
  <c r="AC17" i="13" s="1"/>
  <c r="AC6" i="13" s="1"/>
  <c r="AB73" i="13"/>
  <c r="AB17" i="13" s="1"/>
  <c r="AB6" i="13" s="1"/>
  <c r="AA73" i="13"/>
  <c r="AA17" i="13" s="1"/>
  <c r="AA6" i="13" s="1"/>
  <c r="Z73" i="13"/>
  <c r="Y73" i="13"/>
  <c r="Y17" i="13" s="1"/>
  <c r="X73" i="13"/>
  <c r="X17" i="13" s="1"/>
  <c r="X6" i="13" s="1"/>
  <c r="W73" i="13"/>
  <c r="W17" i="13" s="1"/>
  <c r="V73" i="13"/>
  <c r="U73" i="13"/>
  <c r="U17" i="13" s="1"/>
  <c r="U6" i="13" s="1"/>
  <c r="T73" i="13"/>
  <c r="T17" i="13" s="1"/>
  <c r="T6" i="13" s="1"/>
  <c r="S73" i="13"/>
  <c r="S17" i="13" s="1"/>
  <c r="S6" i="13" s="1"/>
  <c r="R73" i="13"/>
  <c r="Q73" i="13"/>
  <c r="Q17" i="13" s="1"/>
  <c r="P73" i="13"/>
  <c r="P17" i="13" s="1"/>
  <c r="P6" i="13" s="1"/>
  <c r="O73" i="13"/>
  <c r="O17" i="13" s="1"/>
  <c r="O6" i="13" s="1"/>
  <c r="N73" i="13"/>
  <c r="BA66" i="13"/>
  <c r="AZ66" i="13"/>
  <c r="AY66" i="13"/>
  <c r="AX66" i="13"/>
  <c r="AV66" i="13"/>
  <c r="AU66" i="13"/>
  <c r="AT66" i="13"/>
  <c r="AS66" i="13"/>
  <c r="AR66" i="13"/>
  <c r="AQ66" i="13"/>
  <c r="AP66" i="13"/>
  <c r="AO66" i="13"/>
  <c r="AN66" i="13"/>
  <c r="AK66" i="13"/>
  <c r="AJ66" i="13"/>
  <c r="U66" i="13"/>
  <c r="T66" i="13"/>
  <c r="O66" i="13"/>
  <c r="BA65" i="13"/>
  <c r="AZ65" i="13"/>
  <c r="AY65" i="13"/>
  <c r="AX65" i="13"/>
  <c r="AV65" i="13"/>
  <c r="AU65" i="13"/>
  <c r="AT65" i="13"/>
  <c r="AS65" i="13"/>
  <c r="AR65" i="13"/>
  <c r="AQ65" i="13"/>
  <c r="AP65" i="13"/>
  <c r="AO65" i="13"/>
  <c r="AN65" i="13"/>
  <c r="AL65" i="13"/>
  <c r="AK65" i="13"/>
  <c r="AE65" i="13"/>
  <c r="V65" i="13"/>
  <c r="BA64" i="13"/>
  <c r="AZ64" i="13"/>
  <c r="AY64" i="13"/>
  <c r="AX64" i="13"/>
  <c r="AV64" i="13"/>
  <c r="AU64" i="13"/>
  <c r="AT64" i="13"/>
  <c r="AS64" i="13"/>
  <c r="AR64" i="13"/>
  <c r="AQ64" i="13"/>
  <c r="AP64" i="13"/>
  <c r="AO64" i="13"/>
  <c r="AN64" i="13"/>
  <c r="AM63" i="13"/>
  <c r="AM15" i="13" s="1"/>
  <c r="BA62" i="13"/>
  <c r="AZ62" i="13"/>
  <c r="AY62" i="13"/>
  <c r="AX62" i="13"/>
  <c r="AV62" i="13"/>
  <c r="AU62" i="13"/>
  <c r="AT62" i="13"/>
  <c r="AS62" i="13"/>
  <c r="AR62" i="13"/>
  <c r="AQ62" i="13"/>
  <c r="AP62" i="13"/>
  <c r="AO62" i="13"/>
  <c r="AN62" i="13"/>
  <c r="AF62" i="13"/>
  <c r="BA61" i="13"/>
  <c r="AZ61" i="13"/>
  <c r="AY61" i="13"/>
  <c r="AX61" i="13"/>
  <c r="AV61" i="13"/>
  <c r="AU61" i="13"/>
  <c r="AT61" i="13"/>
  <c r="AS61" i="13"/>
  <c r="AR61" i="13"/>
  <c r="AQ61" i="13"/>
  <c r="AP61" i="13"/>
  <c r="AO61" i="13"/>
  <c r="AN61" i="13"/>
  <c r="AH61" i="13"/>
  <c r="R61" i="13"/>
  <c r="R60" i="13" s="1"/>
  <c r="R14" i="13" s="1"/>
  <c r="AM60" i="13"/>
  <c r="AM14" i="13" s="1"/>
  <c r="BA59" i="13"/>
  <c r="AZ59" i="13"/>
  <c r="AY59" i="13"/>
  <c r="AX59" i="13"/>
  <c r="AV59" i="13"/>
  <c r="AU59" i="13"/>
  <c r="AT59" i="13"/>
  <c r="AS59" i="13"/>
  <c r="AR59" i="13"/>
  <c r="AQ59" i="13"/>
  <c r="AP59" i="13"/>
  <c r="AO59" i="13"/>
  <c r="AN59" i="13"/>
  <c r="AF59" i="13"/>
  <c r="AD59" i="13"/>
  <c r="N59" i="13"/>
  <c r="BA58" i="13"/>
  <c r="AZ58" i="13"/>
  <c r="AY58" i="13"/>
  <c r="AX58" i="13"/>
  <c r="AV58" i="13"/>
  <c r="AU58" i="13"/>
  <c r="AT58" i="13"/>
  <c r="AS58" i="13"/>
  <c r="AR58" i="13"/>
  <c r="AQ58" i="13"/>
  <c r="AP58" i="13"/>
  <c r="AO58" i="13"/>
  <c r="AN58" i="13"/>
  <c r="AL58" i="13"/>
  <c r="W58" i="13"/>
  <c r="V58" i="13"/>
  <c r="BA57" i="13"/>
  <c r="AZ57" i="13"/>
  <c r="AY57" i="13"/>
  <c r="AX57" i="13"/>
  <c r="AV57" i="13"/>
  <c r="AU57" i="13"/>
  <c r="AT57" i="13"/>
  <c r="AS57" i="13"/>
  <c r="AR57" i="13"/>
  <c r="AQ57" i="13"/>
  <c r="AP57" i="13"/>
  <c r="AO57" i="13"/>
  <c r="AN57" i="13"/>
  <c r="AD57" i="13"/>
  <c r="BA56" i="13"/>
  <c r="AZ56" i="13"/>
  <c r="AY56" i="13"/>
  <c r="AX56" i="13"/>
  <c r="AV56" i="13"/>
  <c r="AU56" i="13"/>
  <c r="AT56" i="13"/>
  <c r="AS56" i="13"/>
  <c r="AR56" i="13"/>
  <c r="AQ56" i="13"/>
  <c r="AP56" i="13"/>
  <c r="AO56" i="13"/>
  <c r="AN56" i="13"/>
  <c r="W56" i="13"/>
  <c r="BA55" i="13"/>
  <c r="AZ55" i="13"/>
  <c r="AY55" i="13"/>
  <c r="AX55" i="13"/>
  <c r="AV55" i="13"/>
  <c r="AU55" i="13"/>
  <c r="AT55" i="13"/>
  <c r="AS55" i="13"/>
  <c r="AR55" i="13"/>
  <c r="AQ55" i="13"/>
  <c r="AP55" i="13"/>
  <c r="AO55" i="13"/>
  <c r="AN55" i="13"/>
  <c r="AJ55" i="13"/>
  <c r="U55" i="13"/>
  <c r="T55" i="13"/>
  <c r="AM54" i="13"/>
  <c r="AM13" i="13" s="1"/>
  <c r="BA53" i="13"/>
  <c r="AZ53" i="13"/>
  <c r="AY53" i="13"/>
  <c r="AX53" i="13"/>
  <c r="AV53" i="13"/>
  <c r="AU53" i="13"/>
  <c r="AT53" i="13"/>
  <c r="AS53" i="13"/>
  <c r="AR53" i="13"/>
  <c r="AQ53" i="13"/>
  <c r="AP53" i="13"/>
  <c r="AO53" i="13"/>
  <c r="AN53" i="13"/>
  <c r="AF53" i="13"/>
  <c r="P53" i="13"/>
  <c r="BA52" i="13"/>
  <c r="AZ52" i="13"/>
  <c r="AY52" i="13"/>
  <c r="AX52" i="13"/>
  <c r="AV52" i="13"/>
  <c r="AU52" i="13"/>
  <c r="AT52" i="13"/>
  <c r="AS52" i="13"/>
  <c r="AR52" i="13"/>
  <c r="AQ52" i="13"/>
  <c r="AP52" i="13"/>
  <c r="AO52" i="13"/>
  <c r="AN52" i="13"/>
  <c r="Y52" i="13"/>
  <c r="BA51" i="13"/>
  <c r="AZ51" i="13"/>
  <c r="AY51" i="13"/>
  <c r="AX51" i="13"/>
  <c r="AV51" i="13"/>
  <c r="AU51" i="13"/>
  <c r="AT51" i="13"/>
  <c r="AS51" i="13"/>
  <c r="AR51" i="13"/>
  <c r="AQ51" i="13"/>
  <c r="AP51" i="13"/>
  <c r="AO51" i="13"/>
  <c r="AN51" i="13"/>
  <c r="R51" i="13"/>
  <c r="Q51" i="13"/>
  <c r="BA50" i="13"/>
  <c r="AZ50" i="13"/>
  <c r="AY50" i="13"/>
  <c r="AX50" i="13"/>
  <c r="AV50" i="13"/>
  <c r="AU50" i="13"/>
  <c r="AT50" i="13"/>
  <c r="AS50" i="13"/>
  <c r="AR50" i="13"/>
  <c r="AQ50" i="13"/>
  <c r="AP50" i="13"/>
  <c r="AO50" i="13"/>
  <c r="AN50" i="13"/>
  <c r="BA49" i="13"/>
  <c r="AZ49" i="13"/>
  <c r="AY49" i="13"/>
  <c r="AX49" i="13"/>
  <c r="AV49" i="13"/>
  <c r="AU49" i="13"/>
  <c r="AT49" i="13"/>
  <c r="AS49" i="13"/>
  <c r="AR49" i="13"/>
  <c r="AQ49" i="13"/>
  <c r="AP49" i="13"/>
  <c r="AO49" i="13"/>
  <c r="AN49" i="13"/>
  <c r="BA48" i="13"/>
  <c r="AZ48" i="13"/>
  <c r="AY48" i="13"/>
  <c r="AX48" i="13"/>
  <c r="AV48" i="13"/>
  <c r="AU48" i="13"/>
  <c r="AT48" i="13"/>
  <c r="AS48" i="13"/>
  <c r="AR48" i="13"/>
  <c r="AQ48" i="13"/>
  <c r="AP48" i="13"/>
  <c r="AO48" i="13"/>
  <c r="AN48" i="13"/>
  <c r="S48" i="13"/>
  <c r="BA47" i="13"/>
  <c r="AZ47" i="13"/>
  <c r="AY47" i="13"/>
  <c r="AX47" i="13"/>
  <c r="AV47" i="13"/>
  <c r="AU47" i="13"/>
  <c r="AT47" i="13"/>
  <c r="AS47" i="13"/>
  <c r="AR47" i="13"/>
  <c r="AQ47" i="13"/>
  <c r="AP47" i="13"/>
  <c r="AO47" i="13"/>
  <c r="AN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AM46" i="13"/>
  <c r="AM12" i="13" s="1"/>
  <c r="BA45" i="13"/>
  <c r="AZ45" i="13"/>
  <c r="AY45" i="13"/>
  <c r="AX45" i="13"/>
  <c r="AV45" i="13"/>
  <c r="AU45" i="13"/>
  <c r="AT45" i="13"/>
  <c r="AS45" i="13"/>
  <c r="AR45" i="13"/>
  <c r="AQ45" i="13"/>
  <c r="AP45" i="13"/>
  <c r="AO45" i="13"/>
  <c r="AN45" i="13"/>
  <c r="AC45" i="13"/>
  <c r="AA45" i="13"/>
  <c r="Z45" i="13"/>
  <c r="Y45" i="13"/>
  <c r="BA44" i="13"/>
  <c r="AZ44" i="13"/>
  <c r="AY44" i="13"/>
  <c r="AX44" i="13"/>
  <c r="AV44" i="13"/>
  <c r="AU44" i="13"/>
  <c r="AT44" i="13"/>
  <c r="AS44" i="13"/>
  <c r="AR44" i="13"/>
  <c r="AQ44" i="13"/>
  <c r="AP44" i="13"/>
  <c r="AO44" i="13"/>
  <c r="AN44" i="13"/>
  <c r="AI44" i="13"/>
  <c r="T44" i="13"/>
  <c r="S44" i="13"/>
  <c r="N44" i="13"/>
  <c r="BA43" i="13"/>
  <c r="AZ43" i="13"/>
  <c r="AY43" i="13"/>
  <c r="AX43" i="13"/>
  <c r="AV43" i="13"/>
  <c r="AU43" i="13"/>
  <c r="AT43" i="13"/>
  <c r="AS43" i="13"/>
  <c r="AR43" i="13"/>
  <c r="AQ43" i="13"/>
  <c r="AP43" i="13"/>
  <c r="AO43" i="13"/>
  <c r="AN43" i="13"/>
  <c r="AC43" i="13"/>
  <c r="AB43" i="13"/>
  <c r="BA42" i="13"/>
  <c r="AZ42" i="13"/>
  <c r="AY42" i="13"/>
  <c r="AX42" i="13"/>
  <c r="AV42" i="13"/>
  <c r="AU42" i="13"/>
  <c r="AT42" i="13"/>
  <c r="AS42" i="13"/>
  <c r="AR42" i="13"/>
  <c r="AQ42" i="13"/>
  <c r="AP42" i="13"/>
  <c r="AO42" i="13"/>
  <c r="AN42" i="13"/>
  <c r="AB42" i="13"/>
  <c r="AM41" i="13"/>
  <c r="AM11" i="13" s="1"/>
  <c r="BA40" i="13"/>
  <c r="AZ40" i="13"/>
  <c r="AY40" i="13"/>
  <c r="AX40" i="13"/>
  <c r="AV40" i="13"/>
  <c r="AU40" i="13"/>
  <c r="AT40" i="13"/>
  <c r="AS40" i="13"/>
  <c r="AR40" i="13"/>
  <c r="AQ40" i="13"/>
  <c r="AP40" i="13"/>
  <c r="AO40" i="13"/>
  <c r="AN40" i="13"/>
  <c r="W40" i="13"/>
  <c r="BA39" i="13"/>
  <c r="AZ39" i="13"/>
  <c r="AY39" i="13"/>
  <c r="AX39" i="13"/>
  <c r="AV39" i="13"/>
  <c r="AU39" i="13"/>
  <c r="AT39" i="13"/>
  <c r="AS39" i="13"/>
  <c r="AR39" i="13"/>
  <c r="AQ39" i="13"/>
  <c r="AP39" i="13"/>
  <c r="AO39" i="13"/>
  <c r="AN39" i="13"/>
  <c r="AI39" i="13"/>
  <c r="AH39" i="13"/>
  <c r="S39" i="13"/>
  <c r="R39" i="13"/>
  <c r="BA38" i="13"/>
  <c r="AZ38" i="13"/>
  <c r="AY38" i="13"/>
  <c r="AX38" i="13"/>
  <c r="AV38" i="13"/>
  <c r="AU38" i="13"/>
  <c r="AT38" i="13"/>
  <c r="AS38" i="13"/>
  <c r="AR38" i="13"/>
  <c r="AQ38" i="13"/>
  <c r="AP38" i="13"/>
  <c r="AO38" i="13"/>
  <c r="AN38" i="13"/>
  <c r="BA37" i="13"/>
  <c r="AZ37" i="13"/>
  <c r="AY37" i="13"/>
  <c r="AX37" i="13"/>
  <c r="AV37" i="13"/>
  <c r="AU37" i="13"/>
  <c r="AT37" i="13"/>
  <c r="AS37" i="13"/>
  <c r="AR37" i="13"/>
  <c r="AQ37" i="13"/>
  <c r="AP37" i="13"/>
  <c r="AO37" i="13"/>
  <c r="AN37" i="13"/>
  <c r="AC37" i="13"/>
  <c r="BA36" i="13"/>
  <c r="AZ36" i="13"/>
  <c r="AY36" i="13"/>
  <c r="AX36" i="13"/>
  <c r="AV36" i="13"/>
  <c r="AU36" i="13"/>
  <c r="AT36" i="13"/>
  <c r="AS36" i="13"/>
  <c r="AR36" i="13"/>
  <c r="AQ36" i="13"/>
  <c r="AP36" i="13"/>
  <c r="AO36" i="13"/>
  <c r="AN36" i="13"/>
  <c r="Z36" i="13"/>
  <c r="X36" i="13"/>
  <c r="W36" i="13"/>
  <c r="V36" i="13"/>
  <c r="BA35" i="13"/>
  <c r="AZ35" i="13"/>
  <c r="AY35" i="13"/>
  <c r="AX35" i="13"/>
  <c r="AV35" i="13"/>
  <c r="AU35" i="13"/>
  <c r="AT35" i="13"/>
  <c r="AS35" i="13"/>
  <c r="AR35" i="13"/>
  <c r="AQ35" i="13"/>
  <c r="AP35" i="13"/>
  <c r="AO35" i="13"/>
  <c r="AN35" i="13"/>
  <c r="Z35" i="13"/>
  <c r="Y35" i="13"/>
  <c r="AM34" i="13"/>
  <c r="AM10" i="13" s="1"/>
  <c r="BA33" i="13"/>
  <c r="AZ33" i="13"/>
  <c r="AY33" i="13"/>
  <c r="AX33" i="13"/>
  <c r="AV33" i="13"/>
  <c r="AU33" i="13"/>
  <c r="AT33" i="13"/>
  <c r="AS33" i="13"/>
  <c r="AR33" i="13"/>
  <c r="AQ33" i="13"/>
  <c r="AP33" i="13"/>
  <c r="AO33" i="13"/>
  <c r="AN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BA32" i="13"/>
  <c r="AZ32" i="13"/>
  <c r="AY32" i="13"/>
  <c r="AX32" i="13"/>
  <c r="AV32" i="13"/>
  <c r="AU32" i="13"/>
  <c r="AT32" i="13"/>
  <c r="AS32" i="13"/>
  <c r="AR32" i="13"/>
  <c r="AQ32" i="13"/>
  <c r="AP32" i="13"/>
  <c r="AO32" i="13"/>
  <c r="AN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BA31" i="13"/>
  <c r="AZ31" i="13"/>
  <c r="AY31" i="13"/>
  <c r="AX31" i="13"/>
  <c r="AV31" i="13"/>
  <c r="AU31" i="13"/>
  <c r="AT31" i="13"/>
  <c r="AS31" i="13"/>
  <c r="AR31" i="13"/>
  <c r="AQ31" i="13"/>
  <c r="AP31" i="13"/>
  <c r="AO31" i="13"/>
  <c r="AN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BA30" i="13"/>
  <c r="AZ30" i="13"/>
  <c r="AY30" i="13"/>
  <c r="AX30" i="13"/>
  <c r="AV30" i="13"/>
  <c r="AU30" i="13"/>
  <c r="AT30" i="13"/>
  <c r="AS30" i="13"/>
  <c r="AR30" i="13"/>
  <c r="AQ30" i="13"/>
  <c r="AP30" i="13"/>
  <c r="AO30" i="13"/>
  <c r="AN30" i="13"/>
  <c r="AB30" i="13"/>
  <c r="BA29" i="13"/>
  <c r="AZ29" i="13"/>
  <c r="AY29" i="13"/>
  <c r="AX29" i="13"/>
  <c r="AV29" i="13"/>
  <c r="AU29" i="13"/>
  <c r="AT29" i="13"/>
  <c r="AS29" i="13"/>
  <c r="AR29" i="13"/>
  <c r="AQ29" i="13"/>
  <c r="AP29" i="13"/>
  <c r="AO29" i="13"/>
  <c r="AN29" i="13"/>
  <c r="AM28" i="13"/>
  <c r="AM9" i="13" s="1"/>
  <c r="BA27" i="13"/>
  <c r="AZ27" i="13"/>
  <c r="AY27" i="13"/>
  <c r="AX27" i="13"/>
  <c r="AV27" i="13"/>
  <c r="AU27" i="13"/>
  <c r="AT27" i="13"/>
  <c r="AS27" i="13"/>
  <c r="AR27" i="13"/>
  <c r="AQ27" i="13"/>
  <c r="AP27" i="13"/>
  <c r="AO27" i="13"/>
  <c r="AN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BA26" i="13"/>
  <c r="AZ26" i="13"/>
  <c r="AY26" i="13"/>
  <c r="AX26" i="13"/>
  <c r="AV26" i="13"/>
  <c r="AU26" i="13"/>
  <c r="AT26" i="13"/>
  <c r="AS26" i="13"/>
  <c r="AR26" i="13"/>
  <c r="AQ26" i="13"/>
  <c r="AP26" i="13"/>
  <c r="AO26" i="13"/>
  <c r="AN26" i="13"/>
  <c r="BA25" i="13"/>
  <c r="AZ25" i="13"/>
  <c r="AY25" i="13"/>
  <c r="AX25" i="13"/>
  <c r="AV25" i="13"/>
  <c r="AU25" i="13"/>
  <c r="AT25" i="13"/>
  <c r="AS25" i="13"/>
  <c r="AR25" i="13"/>
  <c r="AQ25" i="13"/>
  <c r="AP25" i="13"/>
  <c r="AO25" i="13"/>
  <c r="AN25" i="13"/>
  <c r="AL25" i="13"/>
  <c r="BA24" i="13"/>
  <c r="AZ24" i="13"/>
  <c r="AY24" i="13"/>
  <c r="AX24" i="13"/>
  <c r="AV24" i="13"/>
  <c r="AU24" i="13"/>
  <c r="AT24" i="13"/>
  <c r="AS24" i="13"/>
  <c r="AR24" i="13"/>
  <c r="AQ24" i="13"/>
  <c r="AP24" i="13"/>
  <c r="AO24" i="13"/>
  <c r="AN24" i="13"/>
  <c r="BA23" i="13"/>
  <c r="AZ23" i="13"/>
  <c r="AY23" i="13"/>
  <c r="AX23" i="13"/>
  <c r="AV23" i="13"/>
  <c r="AU23" i="13"/>
  <c r="AT23" i="13"/>
  <c r="AS23" i="13"/>
  <c r="AR23" i="13"/>
  <c r="AQ23" i="13"/>
  <c r="AP23" i="13"/>
  <c r="AO23" i="13"/>
  <c r="AN23" i="13"/>
  <c r="AM22" i="13"/>
  <c r="AM8" i="13" s="1"/>
  <c r="BA21" i="13"/>
  <c r="AZ21" i="13"/>
  <c r="AY21" i="13"/>
  <c r="AX21" i="13"/>
  <c r="AV21" i="13"/>
  <c r="AU21" i="13"/>
  <c r="AT21" i="13"/>
  <c r="AS21" i="13"/>
  <c r="AR21" i="13"/>
  <c r="AQ21" i="13"/>
  <c r="AP21" i="13"/>
  <c r="AO21" i="13"/>
  <c r="AN21" i="13"/>
  <c r="BA20" i="13"/>
  <c r="AZ20" i="13"/>
  <c r="AY20" i="13"/>
  <c r="AX20" i="13"/>
  <c r="AV20" i="13"/>
  <c r="AU20" i="13"/>
  <c r="AT20" i="13"/>
  <c r="AS20" i="13"/>
  <c r="AR20" i="13"/>
  <c r="AQ20" i="13"/>
  <c r="AP20" i="13"/>
  <c r="AO20" i="13"/>
  <c r="AN20" i="13"/>
  <c r="Q20" i="13"/>
  <c r="BA19" i="13"/>
  <c r="AZ19" i="13"/>
  <c r="AY19" i="13"/>
  <c r="AX19" i="13"/>
  <c r="AV19" i="13"/>
  <c r="AU19" i="13"/>
  <c r="AT19" i="13"/>
  <c r="AS19" i="13"/>
  <c r="AR19" i="13"/>
  <c r="AQ19" i="13"/>
  <c r="AP19" i="13"/>
  <c r="AO19" i="13"/>
  <c r="AN19" i="13"/>
  <c r="AM18" i="13"/>
  <c r="AM7" i="13" s="1"/>
  <c r="BA17" i="13"/>
  <c r="AZ17" i="13"/>
  <c r="AZ6" i="13" s="1"/>
  <c r="AY17" i="13"/>
  <c r="AY6" i="13" s="1"/>
  <c r="AX17" i="13"/>
  <c r="AX6" i="13" s="1"/>
  <c r="AV17" i="13"/>
  <c r="AU17" i="13"/>
  <c r="AU6" i="13" s="1"/>
  <c r="AT17" i="13"/>
  <c r="AT6" i="13" s="1"/>
  <c r="AS17" i="13"/>
  <c r="AS6" i="13" s="1"/>
  <c r="AR17" i="13"/>
  <c r="AQ17" i="13"/>
  <c r="AQ6" i="13" s="1"/>
  <c r="AP17" i="13"/>
  <c r="AP6" i="13" s="1"/>
  <c r="AO17" i="13"/>
  <c r="AO6" i="13" s="1"/>
  <c r="AN17" i="13"/>
  <c r="AM6" i="13"/>
  <c r="AY67" i="4" l="1"/>
  <c r="AI60" i="13"/>
  <c r="AI14" i="13" s="1"/>
  <c r="S63" i="13"/>
  <c r="S15" i="13" s="1"/>
  <c r="AN63" i="13"/>
  <c r="AN15" i="13" s="1"/>
  <c r="AQ63" i="13"/>
  <c r="AQ15" i="13" s="1"/>
  <c r="AR18" i="13"/>
  <c r="AR7" i="13" s="1"/>
  <c r="BA18" i="13"/>
  <c r="BA7" i="13" s="1"/>
  <c r="AE46" i="13"/>
  <c r="AE12" i="13" s="1"/>
  <c r="R34" i="13"/>
  <c r="R10" i="13" s="1"/>
  <c r="AQ60" i="13"/>
  <c r="AQ14" i="13" s="1"/>
  <c r="AU60" i="13"/>
  <c r="AU14" i="13" s="1"/>
  <c r="AZ60" i="13"/>
  <c r="AZ14" i="13" s="1"/>
  <c r="AS41" i="13"/>
  <c r="AS11" i="13" s="1"/>
  <c r="AU18" i="13"/>
  <c r="AU7" i="13" s="1"/>
  <c r="T41" i="13"/>
  <c r="T11" i="13" s="1"/>
  <c r="AB41" i="13"/>
  <c r="AB11" i="13" s="1"/>
  <c r="AJ41" i="13"/>
  <c r="AJ11" i="13" s="1"/>
  <c r="AF63" i="13"/>
  <c r="AF15" i="13" s="1"/>
  <c r="AU63" i="13"/>
  <c r="AU15" i="13" s="1"/>
  <c r="U28" i="13"/>
  <c r="U9" i="13" s="1"/>
  <c r="O63" i="13"/>
  <c r="O15" i="13" s="1"/>
  <c r="W63" i="13"/>
  <c r="W15" i="13" s="1"/>
  <c r="AL22" i="13"/>
  <c r="AL8" i="13" s="1"/>
  <c r="P60" i="13"/>
  <c r="P14" i="13" s="1"/>
  <c r="AF60" i="13"/>
  <c r="AF14" i="13" s="1"/>
  <c r="AF46" i="13"/>
  <c r="AF12" i="13" s="1"/>
  <c r="AT41" i="13"/>
  <c r="AT11" i="13" s="1"/>
  <c r="AN60" i="13"/>
  <c r="AN14" i="13" s="1"/>
  <c r="AV60" i="13"/>
  <c r="AV14" i="13" s="1"/>
  <c r="AP60" i="13"/>
  <c r="AP14" i="13" s="1"/>
  <c r="AT60" i="13"/>
  <c r="AT14" i="13" s="1"/>
  <c r="AY60" i="13"/>
  <c r="AY14" i="13" s="1"/>
  <c r="AR63" i="13"/>
  <c r="AR15" i="13" s="1"/>
  <c r="AV63" i="13"/>
  <c r="AV15" i="13" s="1"/>
  <c r="BA63" i="13"/>
  <c r="BA15" i="13" s="1"/>
  <c r="AG18" i="13"/>
  <c r="AG7" i="13" s="1"/>
  <c r="T63" i="13"/>
  <c r="T15" i="13" s="1"/>
  <c r="AJ63" i="13"/>
  <c r="AJ15" i="13" s="1"/>
  <c r="AZ18" i="13"/>
  <c r="AZ7" i="13" s="1"/>
  <c r="AT22" i="13"/>
  <c r="AT8" i="13" s="1"/>
  <c r="AT18" i="13"/>
  <c r="AT7" i="13" s="1"/>
  <c r="Q18" i="13"/>
  <c r="Q7" i="13" s="1"/>
  <c r="AO60" i="13"/>
  <c r="AO14" i="13" s="1"/>
  <c r="AS60" i="13"/>
  <c r="AS14" i="13" s="1"/>
  <c r="AX60" i="13"/>
  <c r="AX14" i="13" s="1"/>
  <c r="AO63" i="13"/>
  <c r="AO15" i="13" s="1"/>
  <c r="AX63" i="13"/>
  <c r="AX15" i="13" s="1"/>
  <c r="AT28" i="13"/>
  <c r="AT9" i="13" s="1"/>
  <c r="Z18" i="13"/>
  <c r="Z7" i="13" s="1"/>
  <c r="W54" i="13"/>
  <c r="W13" i="13" s="1"/>
  <c r="Z34" i="13"/>
  <c r="Z10" i="13" s="1"/>
  <c r="AR54" i="13"/>
  <c r="AR13" i="13" s="1"/>
  <c r="BA54" i="13"/>
  <c r="BA13" i="13" s="1"/>
  <c r="AR22" i="13"/>
  <c r="AR8" i="13" s="1"/>
  <c r="AE63" i="13"/>
  <c r="AE15" i="13" s="1"/>
  <c r="AJ125" i="13"/>
  <c r="AJ73" i="13"/>
  <c r="AJ17" i="13" s="1"/>
  <c r="AJ6" i="13" s="1"/>
  <c r="S54" i="13"/>
  <c r="S13" i="13" s="1"/>
  <c r="O41" i="13"/>
  <c r="O11" i="13" s="1"/>
  <c r="AE41" i="13"/>
  <c r="AE11" i="13" s="1"/>
  <c r="AS22" i="13"/>
  <c r="AS8" i="13" s="1"/>
  <c r="BA46" i="13"/>
  <c r="BA12" i="13" s="1"/>
  <c r="BA22" i="13"/>
  <c r="BA8" i="13" s="1"/>
  <c r="AX28" i="13"/>
  <c r="AX9" i="13" s="1"/>
  <c r="N22" i="13"/>
  <c r="N8" i="13" s="1"/>
  <c r="AD22" i="13"/>
  <c r="AD8" i="13" s="1"/>
  <c r="AQ18" i="13"/>
  <c r="AQ7" i="13" s="1"/>
  <c r="AN34" i="13"/>
  <c r="AN10" i="13" s="1"/>
  <c r="AC41" i="13"/>
  <c r="AC11" i="13" s="1"/>
  <c r="AV34" i="13"/>
  <c r="AV10" i="13" s="1"/>
  <c r="AB34" i="13"/>
  <c r="AB10" i="13" s="1"/>
  <c r="U41" i="13"/>
  <c r="U11" i="13" s="1"/>
  <c r="AK41" i="13"/>
  <c r="AK11" i="13" s="1"/>
  <c r="AY41" i="13"/>
  <c r="AY11" i="13" s="1"/>
  <c r="V63" i="13"/>
  <c r="V15" i="13" s="1"/>
  <c r="AZ63" i="13"/>
  <c r="AZ15" i="13" s="1"/>
  <c r="N28" i="13"/>
  <c r="N9" i="13" s="1"/>
  <c r="R28" i="13"/>
  <c r="R9" i="13" s="1"/>
  <c r="V28" i="13"/>
  <c r="V9" i="13" s="1"/>
  <c r="AF34" i="13"/>
  <c r="AF10" i="13" s="1"/>
  <c r="U60" i="13"/>
  <c r="U14" i="13" s="1"/>
  <c r="AC60" i="13"/>
  <c r="AC14" i="13" s="1"/>
  <c r="AK60" i="13"/>
  <c r="AK14" i="13" s="1"/>
  <c r="R63" i="13"/>
  <c r="R15" i="13" s="1"/>
  <c r="Z63" i="13"/>
  <c r="Z15" i="13" s="1"/>
  <c r="AH63" i="13"/>
  <c r="AH15" i="13" s="1"/>
  <c r="AO18" i="13"/>
  <c r="AO7" i="13" s="1"/>
  <c r="AX18" i="13"/>
  <c r="AX7" i="13" s="1"/>
  <c r="AN22" i="13"/>
  <c r="AN8" i="13" s="1"/>
  <c r="AV22" i="13"/>
  <c r="AV8" i="13" s="1"/>
  <c r="AP22" i="13"/>
  <c r="AP8" i="13" s="1"/>
  <c r="AY22" i="13"/>
  <c r="AY8" i="13" s="1"/>
  <c r="AO34" i="13"/>
  <c r="AO10" i="13" s="1"/>
  <c r="AX34" i="13"/>
  <c r="AX10" i="13" s="1"/>
  <c r="AR34" i="13"/>
  <c r="AR10" i="13" s="1"/>
  <c r="BA34" i="13"/>
  <c r="BA10" i="13" s="1"/>
  <c r="AU41" i="13"/>
  <c r="AU11" i="13" s="1"/>
  <c r="AT46" i="13"/>
  <c r="AT12" i="13" s="1"/>
  <c r="AR46" i="13"/>
  <c r="AR12" i="13" s="1"/>
  <c r="AU54" i="13"/>
  <c r="AU13" i="13" s="1"/>
  <c r="AH60" i="13"/>
  <c r="AH14" i="13" s="1"/>
  <c r="W28" i="13"/>
  <c r="W9" i="13" s="1"/>
  <c r="U63" i="13"/>
  <c r="U15" i="13" s="1"/>
  <c r="AC63" i="13"/>
  <c r="AC15" i="13" s="1"/>
  <c r="AK63" i="13"/>
  <c r="AK15" i="13" s="1"/>
  <c r="N60" i="13"/>
  <c r="N14" i="13" s="1"/>
  <c r="V60" i="13"/>
  <c r="V14" i="13" s="1"/>
  <c r="AD60" i="13"/>
  <c r="AD14" i="13" s="1"/>
  <c r="AL60" i="13"/>
  <c r="AL14" i="13" s="1"/>
  <c r="AA63" i="13"/>
  <c r="AA15" i="13" s="1"/>
  <c r="AS18" i="13"/>
  <c r="AS7" i="13" s="1"/>
  <c r="AN18" i="13"/>
  <c r="AN7" i="13" s="1"/>
  <c r="AV18" i="13"/>
  <c r="AV7" i="13" s="1"/>
  <c r="AP18" i="13"/>
  <c r="AP7" i="13" s="1"/>
  <c r="AY18" i="13"/>
  <c r="AY7" i="13" s="1"/>
  <c r="AO22" i="13"/>
  <c r="AO8" i="13" s="1"/>
  <c r="AX22" i="13"/>
  <c r="AX8" i="13" s="1"/>
  <c r="AQ22" i="13"/>
  <c r="AQ8" i="13" s="1"/>
  <c r="AZ22" i="13"/>
  <c r="AZ8" i="13" s="1"/>
  <c r="AU22" i="13"/>
  <c r="AU8" i="13" s="1"/>
  <c r="AQ28" i="13"/>
  <c r="AQ9" i="13" s="1"/>
  <c r="AZ28" i="13"/>
  <c r="AZ9" i="13" s="1"/>
  <c r="AN28" i="13"/>
  <c r="AN9" i="13" s="1"/>
  <c r="AV28" i="13"/>
  <c r="AV9" i="13" s="1"/>
  <c r="AP28" i="13"/>
  <c r="AP9" i="13" s="1"/>
  <c r="AY28" i="13"/>
  <c r="AY9" i="13" s="1"/>
  <c r="AT34" i="13"/>
  <c r="AT10" i="13" s="1"/>
  <c r="AQ34" i="13"/>
  <c r="AQ10" i="13" s="1"/>
  <c r="AZ34" i="13"/>
  <c r="AZ10" i="13" s="1"/>
  <c r="N63" i="13"/>
  <c r="N15" i="13" s="1"/>
  <c r="AD63" i="13"/>
  <c r="AD15" i="13" s="1"/>
  <c r="AH28" i="13"/>
  <c r="AH9" i="13" s="1"/>
  <c r="V22" i="13"/>
  <c r="V8" i="13" s="1"/>
  <c r="R18" i="13"/>
  <c r="R7" i="13" s="1"/>
  <c r="Z28" i="13"/>
  <c r="Z9" i="13" s="1"/>
  <c r="S41" i="13"/>
  <c r="S11" i="13" s="1"/>
  <c r="AH18" i="13"/>
  <c r="AH7" i="13" s="1"/>
  <c r="Y28" i="13"/>
  <c r="Y9" i="13" s="1"/>
  <c r="AI41" i="13"/>
  <c r="AI11" i="13" s="1"/>
  <c r="Z46" i="13"/>
  <c r="Z12" i="13" s="1"/>
  <c r="O18" i="13"/>
  <c r="O7" i="13" s="1"/>
  <c r="AL28" i="13"/>
  <c r="AL9" i="13" s="1"/>
  <c r="S18" i="13"/>
  <c r="S7" i="13" s="1"/>
  <c r="AI18" i="13"/>
  <c r="AI7" i="13" s="1"/>
  <c r="AH22" i="13"/>
  <c r="AH8" i="13" s="1"/>
  <c r="AC34" i="13"/>
  <c r="AC10" i="13" s="1"/>
  <c r="T22" i="13"/>
  <c r="T8" i="13" s="1"/>
  <c r="AJ22" i="13"/>
  <c r="AJ8" i="13" s="1"/>
  <c r="X34" i="13"/>
  <c r="X10" i="13" s="1"/>
  <c r="T18" i="13"/>
  <c r="T7" i="13" s="1"/>
  <c r="AC28" i="13"/>
  <c r="AC9" i="13" s="1"/>
  <c r="AH34" i="13"/>
  <c r="AH10" i="13" s="1"/>
  <c r="AP41" i="13"/>
  <c r="AP11" i="13" s="1"/>
  <c r="AA41" i="13"/>
  <c r="AA11" i="13" s="1"/>
  <c r="O54" i="13"/>
  <c r="O13" i="13" s="1"/>
  <c r="AE54" i="13"/>
  <c r="AE13" i="13" s="1"/>
  <c r="N54" i="13"/>
  <c r="N13" i="13" s="1"/>
  <c r="AG41" i="13"/>
  <c r="AG11" i="13" s="1"/>
  <c r="AF18" i="13"/>
  <c r="AF7" i="13" s="1"/>
  <c r="AA22" i="13"/>
  <c r="AA8" i="13" s="1"/>
  <c r="AI22" i="13"/>
  <c r="AI8" i="13" s="1"/>
  <c r="P46" i="13"/>
  <c r="P12" i="13" s="1"/>
  <c r="AA54" i="13"/>
  <c r="AA13" i="13" s="1"/>
  <c r="AI54" i="13"/>
  <c r="AI13" i="13" s="1"/>
  <c r="AK28" i="13"/>
  <c r="AK9" i="13" s="1"/>
  <c r="Q28" i="13"/>
  <c r="Q9" i="13" s="1"/>
  <c r="AG28" i="13"/>
  <c r="AG9" i="13" s="1"/>
  <c r="AD28" i="13"/>
  <c r="AD9" i="13" s="1"/>
  <c r="AA18" i="13"/>
  <c r="AA7" i="13" s="1"/>
  <c r="R22" i="13"/>
  <c r="R8" i="13" s="1"/>
  <c r="U34" i="13"/>
  <c r="U10" i="13" s="1"/>
  <c r="AK34" i="13"/>
  <c r="AK10" i="13" s="1"/>
  <c r="P34" i="13"/>
  <c r="P10" i="13" s="1"/>
  <c r="AJ46" i="13"/>
  <c r="AJ12" i="13" s="1"/>
  <c r="Y18" i="13"/>
  <c r="Y7" i="13" s="1"/>
  <c r="P22" i="13"/>
  <c r="P8" i="13" s="1"/>
  <c r="X22" i="13"/>
  <c r="X8" i="13" s="1"/>
  <c r="AS28" i="13"/>
  <c r="AS9" i="13" s="1"/>
  <c r="AO28" i="13"/>
  <c r="AO9" i="13" s="1"/>
  <c r="AS46" i="13"/>
  <c r="AS12" i="13" s="1"/>
  <c r="AH46" i="13"/>
  <c r="AH12" i="13" s="1"/>
  <c r="AT54" i="13"/>
  <c r="AT13" i="13" s="1"/>
  <c r="AA28" i="13"/>
  <c r="AA9" i="13" s="1"/>
  <c r="AF72" i="13"/>
  <c r="AF42" i="13"/>
  <c r="AF41" i="13" s="1"/>
  <c r="AF11" i="13" s="1"/>
  <c r="AB63" i="13"/>
  <c r="AB15" i="13" s="1"/>
  <c r="X18" i="13"/>
  <c r="X7" i="13" s="1"/>
  <c r="N34" i="13"/>
  <c r="N10" i="13" s="1"/>
  <c r="AL125" i="13"/>
  <c r="AL73" i="13"/>
  <c r="AL72" i="13" s="1"/>
  <c r="AE22" i="13"/>
  <c r="AE8" i="13" s="1"/>
  <c r="S28" i="13"/>
  <c r="S9" i="13" s="1"/>
  <c r="AJ34" i="13"/>
  <c r="AJ10" i="13" s="1"/>
  <c r="T46" i="13"/>
  <c r="T12" i="13" s="1"/>
  <c r="X63" i="13"/>
  <c r="X15" i="13" s="1"/>
  <c r="R72" i="13"/>
  <c r="Z72" i="13"/>
  <c r="AH72" i="13"/>
  <c r="W19" i="13"/>
  <c r="W18" i="13" s="1"/>
  <c r="W7" i="13" s="1"/>
  <c r="W72" i="13"/>
  <c r="AE72" i="13"/>
  <c r="AE19" i="13"/>
  <c r="AE18" i="13" s="1"/>
  <c r="AE7" i="13" s="1"/>
  <c r="Y41" i="13"/>
  <c r="Y11" i="13" s="1"/>
  <c r="O28" i="13"/>
  <c r="O9" i="13" s="1"/>
  <c r="AF22" i="13"/>
  <c r="AF8" i="13" s="1"/>
  <c r="AU34" i="13"/>
  <c r="AU10" i="13" s="1"/>
  <c r="AB46" i="13"/>
  <c r="AB12" i="13" s="1"/>
  <c r="AO46" i="13"/>
  <c r="AO12" i="13" s="1"/>
  <c r="AX46" i="13"/>
  <c r="AX12" i="13" s="1"/>
  <c r="AI63" i="13"/>
  <c r="AI15" i="13" s="1"/>
  <c r="X72" i="13"/>
  <c r="X42" i="13"/>
  <c r="X41" i="13" s="1"/>
  <c r="X11" i="13" s="1"/>
  <c r="Z22" i="13"/>
  <c r="Z8" i="13" s="1"/>
  <c r="P18" i="13"/>
  <c r="P7" i="13" s="1"/>
  <c r="V34" i="13"/>
  <c r="V10" i="13" s="1"/>
  <c r="AJ18" i="13"/>
  <c r="AJ7" i="13" s="1"/>
  <c r="W22" i="13"/>
  <c r="W8" i="13" s="1"/>
  <c r="T34" i="13"/>
  <c r="T10" i="13" s="1"/>
  <c r="R46" i="13"/>
  <c r="R12" i="13" s="1"/>
  <c r="P63" i="13"/>
  <c r="P15" i="13" s="1"/>
  <c r="U72" i="13"/>
  <c r="U20" i="13"/>
  <c r="U18" i="13" s="1"/>
  <c r="AK20" i="13"/>
  <c r="AK18" i="13" s="1"/>
  <c r="AB22" i="13"/>
  <c r="AB8" i="13" s="1"/>
  <c r="AE28" i="13"/>
  <c r="AE9" i="13" s="1"/>
  <c r="S22" i="13"/>
  <c r="S8" i="13" s="1"/>
  <c r="AD34" i="13"/>
  <c r="AD10" i="13" s="1"/>
  <c r="AR28" i="13"/>
  <c r="AR9" i="13" s="1"/>
  <c r="BA28" i="13"/>
  <c r="BA9" i="13" s="1"/>
  <c r="W41" i="13"/>
  <c r="W11" i="13" s="1"/>
  <c r="AD46" i="13"/>
  <c r="AD12" i="13" s="1"/>
  <c r="S46" i="13"/>
  <c r="S12" i="13" s="1"/>
  <c r="O72" i="13"/>
  <c r="P72" i="13"/>
  <c r="P42" i="13"/>
  <c r="P41" i="13" s="1"/>
  <c r="P11" i="13" s="1"/>
  <c r="AC72" i="13"/>
  <c r="AC20" i="13"/>
  <c r="AC18" i="13" s="1"/>
  <c r="AK125" i="13"/>
  <c r="AK73" i="13"/>
  <c r="AK17" i="13" s="1"/>
  <c r="AK6" i="13" s="1"/>
  <c r="AS34" i="13"/>
  <c r="AS10" i="13" s="1"/>
  <c r="Q41" i="13"/>
  <c r="Q11" i="13" s="1"/>
  <c r="AL34" i="13"/>
  <c r="AL10" i="13" s="1"/>
  <c r="AM5" i="13"/>
  <c r="AB18" i="13"/>
  <c r="AB7" i="13" s="1"/>
  <c r="O22" i="13"/>
  <c r="O8" i="13" s="1"/>
  <c r="AI28" i="13"/>
  <c r="AI9" i="13" s="1"/>
  <c r="O46" i="13"/>
  <c r="O12" i="13" s="1"/>
  <c r="W46" i="13"/>
  <c r="W12" i="13" s="1"/>
  <c r="AN46" i="13"/>
  <c r="AN12" i="13" s="1"/>
  <c r="AV46" i="13"/>
  <c r="AV12" i="13" s="1"/>
  <c r="AN54" i="13"/>
  <c r="AN13" i="13" s="1"/>
  <c r="AV54" i="13"/>
  <c r="AV13" i="13" s="1"/>
  <c r="AD54" i="13"/>
  <c r="AD13" i="13" s="1"/>
  <c r="AR60" i="13"/>
  <c r="AR14" i="13" s="1"/>
  <c r="BA60" i="13"/>
  <c r="BA14" i="13" s="1"/>
  <c r="N18" i="13"/>
  <c r="N7" i="13" s="1"/>
  <c r="V18" i="13"/>
  <c r="V7" i="13" s="1"/>
  <c r="AD18" i="13"/>
  <c r="AD7" i="13" s="1"/>
  <c r="AL18" i="13"/>
  <c r="AL7" i="13" s="1"/>
  <c r="Q22" i="13"/>
  <c r="Q8" i="13" s="1"/>
  <c r="Y22" i="13"/>
  <c r="Y8" i="13" s="1"/>
  <c r="AG22" i="13"/>
  <c r="AG8" i="13" s="1"/>
  <c r="AP54" i="13"/>
  <c r="AP13" i="13" s="1"/>
  <c r="AY54" i="13"/>
  <c r="AY13" i="13" s="1"/>
  <c r="AJ60" i="13"/>
  <c r="AJ14" i="13" s="1"/>
  <c r="Q63" i="13"/>
  <c r="Q15" i="13" s="1"/>
  <c r="Y63" i="13"/>
  <c r="Y15" i="13" s="1"/>
  <c r="AG63" i="13"/>
  <c r="AG15" i="13" s="1"/>
  <c r="AP63" i="13"/>
  <c r="AP15" i="13" s="1"/>
  <c r="AY63" i="13"/>
  <c r="AY15" i="13" s="1"/>
  <c r="AN41" i="13"/>
  <c r="AN11" i="13" s="1"/>
  <c r="AV41" i="13"/>
  <c r="AV11" i="13" s="1"/>
  <c r="AP46" i="13"/>
  <c r="AP12" i="13" s="1"/>
  <c r="AY46" i="13"/>
  <c r="AY12" i="13" s="1"/>
  <c r="V46" i="13"/>
  <c r="V12" i="13" s="1"/>
  <c r="V54" i="13"/>
  <c r="V13" i="13" s="1"/>
  <c r="AQ54" i="13"/>
  <c r="AQ13" i="13" s="1"/>
  <c r="AZ54" i="13"/>
  <c r="AZ13" i="13" s="1"/>
  <c r="AA60" i="13"/>
  <c r="AA14" i="13" s="1"/>
  <c r="AU28" i="13"/>
  <c r="AU9" i="13" s="1"/>
  <c r="AO41" i="13"/>
  <c r="AO11" i="13" s="1"/>
  <c r="AX41" i="13"/>
  <c r="AX11" i="13" s="1"/>
  <c r="AB60" i="13"/>
  <c r="AB14" i="13" s="1"/>
  <c r="N72" i="13"/>
  <c r="V72" i="13"/>
  <c r="AD72" i="13"/>
  <c r="T72" i="13"/>
  <c r="AB72" i="13"/>
  <c r="S72" i="13"/>
  <c r="AA72" i="13"/>
  <c r="AI72" i="13"/>
  <c r="Q72" i="13"/>
  <c r="Y72" i="13"/>
  <c r="AG72" i="13"/>
  <c r="Q34" i="13"/>
  <c r="Q10" i="13" s="1"/>
  <c r="Y34" i="13"/>
  <c r="Y10" i="13" s="1"/>
  <c r="AG34" i="13"/>
  <c r="AG10" i="13" s="1"/>
  <c r="AP34" i="13"/>
  <c r="AP10" i="13" s="1"/>
  <c r="AY34" i="13"/>
  <c r="AY10" i="13" s="1"/>
  <c r="X46" i="13"/>
  <c r="X12" i="13" s="1"/>
  <c r="AI46" i="13"/>
  <c r="AI12" i="13" s="1"/>
  <c r="N46" i="13"/>
  <c r="N12" i="13" s="1"/>
  <c r="T54" i="13"/>
  <c r="T13" i="13" s="1"/>
  <c r="AB54" i="13"/>
  <c r="AB13" i="13" s="1"/>
  <c r="AJ54" i="13"/>
  <c r="AJ13" i="13" s="1"/>
  <c r="S60" i="13"/>
  <c r="S14" i="13" s="1"/>
  <c r="AS63" i="13"/>
  <c r="AS15" i="13" s="1"/>
  <c r="AL63" i="13"/>
  <c r="AL15" i="13" s="1"/>
  <c r="U22" i="13"/>
  <c r="U8" i="13" s="1"/>
  <c r="AC22" i="13"/>
  <c r="AC8" i="13" s="1"/>
  <c r="AK22" i="13"/>
  <c r="AK8" i="13" s="1"/>
  <c r="AQ41" i="13"/>
  <c r="AQ11" i="13" s="1"/>
  <c r="AZ41" i="13"/>
  <c r="AZ11" i="13" s="1"/>
  <c r="T60" i="13"/>
  <c r="T14" i="13" s="1"/>
  <c r="AT63" i="13"/>
  <c r="AT15" i="13" s="1"/>
  <c r="AR41" i="13"/>
  <c r="AR11" i="13" s="1"/>
  <c r="BA41" i="13"/>
  <c r="BA11" i="13" s="1"/>
  <c r="U46" i="13"/>
  <c r="U12" i="13" s="1"/>
  <c r="AC46" i="13"/>
  <c r="AC12" i="13" s="1"/>
  <c r="AK46" i="13"/>
  <c r="AK12" i="13" s="1"/>
  <c r="AL54" i="13"/>
  <c r="AL13" i="13" s="1"/>
  <c r="W6" i="13"/>
  <c r="AM67" i="13"/>
  <c r="AN6" i="13"/>
  <c r="BA6" i="13"/>
  <c r="P28" i="13"/>
  <c r="P9" i="13" s="1"/>
  <c r="T28" i="13"/>
  <c r="T9" i="13" s="1"/>
  <c r="X28" i="13"/>
  <c r="X9" i="13" s="1"/>
  <c r="AB28" i="13"/>
  <c r="AB9" i="13" s="1"/>
  <c r="AF28" i="13"/>
  <c r="AF9" i="13" s="1"/>
  <c r="AJ28" i="13"/>
  <c r="AJ9" i="13" s="1"/>
  <c r="O34" i="13"/>
  <c r="O10" i="13" s="1"/>
  <c r="S34" i="13"/>
  <c r="S10" i="13" s="1"/>
  <c r="W34" i="13"/>
  <c r="W10" i="13" s="1"/>
  <c r="AA34" i="13"/>
  <c r="AA10" i="13" s="1"/>
  <c r="AE34" i="13"/>
  <c r="AE10" i="13" s="1"/>
  <c r="AI34" i="13"/>
  <c r="AI10" i="13" s="1"/>
  <c r="N41" i="13"/>
  <c r="N11" i="13" s="1"/>
  <c r="R41" i="13"/>
  <c r="R11" i="13" s="1"/>
  <c r="V41" i="13"/>
  <c r="V11" i="13" s="1"/>
  <c r="Z41" i="13"/>
  <c r="Z11" i="13" s="1"/>
  <c r="AD41" i="13"/>
  <c r="AD11" i="13" s="1"/>
  <c r="AH41" i="13"/>
  <c r="AH11" i="13" s="1"/>
  <c r="AL41" i="13"/>
  <c r="AL11" i="13" s="1"/>
  <c r="Q46" i="13"/>
  <c r="Q12" i="13" s="1"/>
  <c r="Y46" i="13"/>
  <c r="Y12" i="13" s="1"/>
  <c r="AG46" i="13"/>
  <c r="AG12" i="13" s="1"/>
  <c r="AA46" i="13"/>
  <c r="AA12" i="13" s="1"/>
  <c r="P54" i="13"/>
  <c r="P13" i="13" s="1"/>
  <c r="X54" i="13"/>
  <c r="X13" i="13" s="1"/>
  <c r="AF54" i="13"/>
  <c r="AF13" i="13" s="1"/>
  <c r="AO54" i="13"/>
  <c r="AO13" i="13" s="1"/>
  <c r="AS54" i="13"/>
  <c r="AS13" i="13" s="1"/>
  <c r="AX54" i="13"/>
  <c r="AX13" i="13" s="1"/>
  <c r="AR6" i="13"/>
  <c r="AV6" i="13"/>
  <c r="Q6" i="13"/>
  <c r="Y6" i="13"/>
  <c r="AG6" i="13"/>
  <c r="AQ46" i="13"/>
  <c r="AQ12" i="13" s="1"/>
  <c r="R54" i="13"/>
  <c r="R13" i="13" s="1"/>
  <c r="AH54" i="13"/>
  <c r="AH13" i="13" s="1"/>
  <c r="W60" i="13"/>
  <c r="W14" i="13" s="1"/>
  <c r="Q60" i="13"/>
  <c r="Q14" i="13" s="1"/>
  <c r="Y60" i="13"/>
  <c r="Y14" i="13" s="1"/>
  <c r="AG60" i="13"/>
  <c r="AG14" i="13" s="1"/>
  <c r="N17" i="13"/>
  <c r="R17" i="13"/>
  <c r="V17" i="13"/>
  <c r="Z17" i="13"/>
  <c r="AD17" i="13"/>
  <c r="AH17" i="13"/>
  <c r="AL46" i="13"/>
  <c r="AL12" i="13" s="1"/>
  <c r="AU46" i="13"/>
  <c r="AU12" i="13" s="1"/>
  <c r="AZ46" i="13"/>
  <c r="AZ12" i="13" s="1"/>
  <c r="Q54" i="13"/>
  <c r="Q13" i="13" s="1"/>
  <c r="U54" i="13"/>
  <c r="U13" i="13" s="1"/>
  <c r="Y54" i="13"/>
  <c r="Y13" i="13" s="1"/>
  <c r="AC54" i="13"/>
  <c r="AC13" i="13" s="1"/>
  <c r="AG54" i="13"/>
  <c r="AG13" i="13" s="1"/>
  <c r="AK54" i="13"/>
  <c r="AK13" i="13" s="1"/>
  <c r="Z54" i="13"/>
  <c r="Z13" i="13" s="1"/>
  <c r="O60" i="13"/>
  <c r="O14" i="13" s="1"/>
  <c r="AE60" i="13"/>
  <c r="AE14" i="13" s="1"/>
  <c r="AU67" i="13" l="1"/>
  <c r="AL17" i="13"/>
  <c r="AY67" i="13"/>
  <c r="T67" i="13"/>
  <c r="AQ67" i="13"/>
  <c r="BA67" i="13"/>
  <c r="AS67" i="13"/>
  <c r="AZ67" i="13"/>
  <c r="AX67" i="13"/>
  <c r="P67" i="13"/>
  <c r="AE67" i="13"/>
  <c r="AO67" i="13"/>
  <c r="AN67" i="13"/>
  <c r="AI67" i="13"/>
  <c r="AV67" i="13"/>
  <c r="BA5" i="13"/>
  <c r="AR67" i="13"/>
  <c r="AJ5" i="13"/>
  <c r="AT5" i="13"/>
  <c r="AR5" i="13"/>
  <c r="P5" i="13"/>
  <c r="AN5" i="13"/>
  <c r="AY5" i="13"/>
  <c r="AJ72" i="13"/>
  <c r="AX5" i="13"/>
  <c r="AQ5" i="13"/>
  <c r="AP5" i="13"/>
  <c r="Q67" i="13"/>
  <c r="AZ5" i="13"/>
  <c r="AF5" i="13"/>
  <c r="AU5" i="13"/>
  <c r="AJ67" i="13"/>
  <c r="AA67" i="13"/>
  <c r="O67" i="13"/>
  <c r="AI5" i="13"/>
  <c r="AF67" i="13"/>
  <c r="W67" i="13"/>
  <c r="S67" i="13"/>
  <c r="AS5" i="13"/>
  <c r="U7" i="13"/>
  <c r="U5" i="13" s="1"/>
  <c r="U67" i="13"/>
  <c r="AC7" i="13"/>
  <c r="AC5" i="13" s="1"/>
  <c r="AC67" i="13"/>
  <c r="AK7" i="13"/>
  <c r="AK5" i="13" s="1"/>
  <c r="AK67" i="13"/>
  <c r="AB5" i="13"/>
  <c r="AG67" i="13"/>
  <c r="AP67" i="13"/>
  <c r="Y67" i="13"/>
  <c r="AO5" i="13"/>
  <c r="AE5" i="13"/>
  <c r="X5" i="13"/>
  <c r="AB67" i="13"/>
  <c r="T5" i="13"/>
  <c r="AK72" i="13"/>
  <c r="AT67" i="13"/>
  <c r="X67" i="13"/>
  <c r="S5" i="13"/>
  <c r="AV5" i="13"/>
  <c r="AA5" i="13"/>
  <c r="O5" i="13"/>
  <c r="R67" i="13"/>
  <c r="R6" i="13"/>
  <c r="R5" i="13" s="1"/>
  <c r="AD6" i="13"/>
  <c r="AD5" i="13" s="1"/>
  <c r="AD67" i="13"/>
  <c r="N67" i="13"/>
  <c r="N6" i="13"/>
  <c r="N5" i="13" s="1"/>
  <c r="AG5" i="13"/>
  <c r="AH67" i="13"/>
  <c r="AH6" i="13"/>
  <c r="AH5" i="13" s="1"/>
  <c r="Z67" i="13"/>
  <c r="Z6" i="13"/>
  <c r="Z5" i="13" s="1"/>
  <c r="Y5" i="13"/>
  <c r="AL6" i="13"/>
  <c r="AL5" i="13" s="1"/>
  <c r="AL67" i="13"/>
  <c r="V67" i="13"/>
  <c r="V6" i="13"/>
  <c r="V5" i="13" s="1"/>
  <c r="Q5" i="13"/>
  <c r="W5" i="13"/>
  <c r="AO5" i="3" l="1"/>
  <c r="AO55" i="2"/>
  <c r="AO56" i="2"/>
  <c r="AO5" i="2"/>
  <c r="AE6" i="8" l="1"/>
  <c r="AE7" i="8"/>
  <c r="AE8" i="8"/>
  <c r="AE9" i="8"/>
  <c r="AE10" i="8"/>
  <c r="AE11" i="8"/>
  <c r="AE12" i="8"/>
  <c r="AE13" i="8"/>
  <c r="AE14" i="8"/>
  <c r="AE15" i="8"/>
  <c r="AY18" i="12"/>
  <c r="AY19" i="12"/>
  <c r="AY20" i="12"/>
  <c r="AY21" i="12"/>
  <c r="AY22" i="12"/>
  <c r="AY23" i="12"/>
  <c r="AY24" i="12"/>
  <c r="AY25" i="12"/>
  <c r="AY26" i="12"/>
  <c r="AY28" i="12"/>
  <c r="AY29" i="12"/>
  <c r="AY30" i="12"/>
  <c r="AY32" i="12"/>
  <c r="AY33" i="12"/>
  <c r="AY34" i="12"/>
  <c r="AY35" i="12"/>
  <c r="AY36" i="12"/>
  <c r="AY38" i="12"/>
  <c r="AY39" i="12"/>
  <c r="AY40" i="12"/>
  <c r="AY41" i="12"/>
  <c r="AY42" i="12"/>
  <c r="AY44" i="12"/>
  <c r="AY45" i="12"/>
  <c r="AY46" i="12"/>
  <c r="AY47" i="12"/>
  <c r="AY48" i="12"/>
  <c r="AY49" i="12"/>
  <c r="AY51" i="12"/>
  <c r="AY52" i="12"/>
  <c r="AY53" i="12"/>
  <c r="AY54" i="12"/>
  <c r="AY56" i="12"/>
  <c r="AY57" i="12"/>
  <c r="AY58" i="12"/>
  <c r="AY59" i="12"/>
  <c r="AY60" i="12"/>
  <c r="AY61" i="12"/>
  <c r="AY62" i="12"/>
  <c r="AY64" i="12"/>
  <c r="AY65" i="12"/>
  <c r="AY66" i="12"/>
  <c r="AY67" i="12"/>
  <c r="AY68" i="12"/>
  <c r="AY70" i="12"/>
  <c r="AY71" i="12"/>
  <c r="AY73" i="12"/>
  <c r="AY74" i="12"/>
  <c r="AY75" i="12"/>
  <c r="AY17" i="11"/>
  <c r="AY18" i="11"/>
  <c r="AY19" i="11"/>
  <c r="AY20" i="11"/>
  <c r="AY21" i="11"/>
  <c r="AY22" i="11"/>
  <c r="AY23" i="11"/>
  <c r="AY24" i="11"/>
  <c r="AY25" i="11"/>
  <c r="AY27" i="11"/>
  <c r="AY28" i="11"/>
  <c r="AY29" i="11"/>
  <c r="AY31" i="11"/>
  <c r="AY32" i="11"/>
  <c r="AY33" i="11"/>
  <c r="AY34" i="11"/>
  <c r="AY35" i="11"/>
  <c r="AY37" i="11"/>
  <c r="AY38" i="11"/>
  <c r="AY39" i="11"/>
  <c r="AY40" i="11"/>
  <c r="AY41" i="11"/>
  <c r="AY43" i="11"/>
  <c r="AY44" i="11"/>
  <c r="AY45" i="11"/>
  <c r="AY46" i="11"/>
  <c r="AY47" i="11"/>
  <c r="AY48" i="11"/>
  <c r="AY50" i="11"/>
  <c r="AY51" i="11"/>
  <c r="AY52" i="11"/>
  <c r="AY53" i="11"/>
  <c r="AY55" i="11"/>
  <c r="AY56" i="11"/>
  <c r="AY57" i="11"/>
  <c r="AY58" i="11"/>
  <c r="AY59" i="11"/>
  <c r="AY60" i="11"/>
  <c r="AY61" i="11"/>
  <c r="AY63" i="11"/>
  <c r="AY64" i="11"/>
  <c r="AY65" i="11"/>
  <c r="AY66" i="11"/>
  <c r="AY67" i="11"/>
  <c r="AY69" i="11"/>
  <c r="AY70" i="11"/>
  <c r="AY72" i="11"/>
  <c r="AY73" i="11"/>
  <c r="AY74" i="11"/>
  <c r="BB66" i="6"/>
  <c r="BB67" i="6" s="1"/>
  <c r="AY17" i="10"/>
  <c r="AY18" i="10"/>
  <c r="AY19" i="10"/>
  <c r="AY20" i="10"/>
  <c r="AY21" i="10"/>
  <c r="AY22" i="10"/>
  <c r="AY23" i="10"/>
  <c r="AY24" i="10"/>
  <c r="AY25" i="10"/>
  <c r="AY27" i="10"/>
  <c r="AY28" i="10"/>
  <c r="AY29" i="10"/>
  <c r="AY31" i="10"/>
  <c r="AY32" i="10"/>
  <c r="AY33" i="10"/>
  <c r="AY34" i="10"/>
  <c r="AY35" i="10"/>
  <c r="AY37" i="10"/>
  <c r="AY38" i="10"/>
  <c r="AY39" i="10"/>
  <c r="AY40" i="10"/>
  <c r="AY41" i="10"/>
  <c r="AY43" i="10"/>
  <c r="AY44" i="10"/>
  <c r="AY45" i="10"/>
  <c r="AY46" i="10"/>
  <c r="AY47" i="10"/>
  <c r="AY48" i="10"/>
  <c r="AY50" i="10"/>
  <c r="AY51" i="10"/>
  <c r="AY52" i="10"/>
  <c r="AY53" i="10"/>
  <c r="AY55" i="10"/>
  <c r="AY56" i="10"/>
  <c r="AY57" i="10"/>
  <c r="AY58" i="10"/>
  <c r="AY59" i="10"/>
  <c r="AY60" i="10"/>
  <c r="AY61" i="10"/>
  <c r="AY63" i="10"/>
  <c r="AY64" i="10"/>
  <c r="AY65" i="10"/>
  <c r="AY66" i="10"/>
  <c r="AY67" i="10"/>
  <c r="AY69" i="10"/>
  <c r="AY70" i="10"/>
  <c r="AY72" i="10"/>
  <c r="AY73" i="10"/>
  <c r="AY74" i="10"/>
  <c r="AY66" i="5"/>
  <c r="AY67" i="5" s="1"/>
  <c r="AY68" i="11" l="1"/>
  <c r="AY13" i="11" s="1"/>
  <c r="AY49" i="11"/>
  <c r="AY10" i="11" s="1"/>
  <c r="AY68" i="10"/>
  <c r="AY13" i="10" s="1"/>
  <c r="AY16" i="11"/>
  <c r="AY5" i="11" s="1"/>
  <c r="AY36" i="11"/>
  <c r="AY8" i="11" s="1"/>
  <c r="AY30" i="11"/>
  <c r="AY7" i="11" s="1"/>
  <c r="AY71" i="10"/>
  <c r="AY14" i="10" s="1"/>
  <c r="AY54" i="10"/>
  <c r="AY11" i="10" s="1"/>
  <c r="AY42" i="10"/>
  <c r="AY9" i="10" s="1"/>
  <c r="AY54" i="11"/>
  <c r="AY11" i="11" s="1"/>
  <c r="AY26" i="11"/>
  <c r="AY6" i="11" s="1"/>
  <c r="AY69" i="12"/>
  <c r="AY14" i="12" s="1"/>
  <c r="AY30" i="10"/>
  <c r="AY7" i="10" s="1"/>
  <c r="AY62" i="11"/>
  <c r="AY12" i="11" s="1"/>
  <c r="AY49" i="10"/>
  <c r="AY10" i="10" s="1"/>
  <c r="AY36" i="10"/>
  <c r="AY8" i="10" s="1"/>
  <c r="AY71" i="11"/>
  <c r="AY14" i="11" s="1"/>
  <c r="AY42" i="11"/>
  <c r="AY9" i="11" s="1"/>
  <c r="AY16" i="10"/>
  <c r="AY5" i="10" s="1"/>
  <c r="AY55" i="12"/>
  <c r="AY12" i="12" s="1"/>
  <c r="AY26" i="10"/>
  <c r="AY6" i="10" s="1"/>
  <c r="AY17" i="12"/>
  <c r="AY6" i="12" s="1"/>
  <c r="AY62" i="10"/>
  <c r="AY12" i="10" s="1"/>
  <c r="AY72" i="12"/>
  <c r="AY15" i="12" s="1"/>
  <c r="AY63" i="12"/>
  <c r="AY13" i="12" s="1"/>
  <c r="AY50" i="12"/>
  <c r="AY11" i="12" s="1"/>
  <c r="AY43" i="12"/>
  <c r="AY10" i="12" s="1"/>
  <c r="AY37" i="12"/>
  <c r="AY9" i="12" s="1"/>
  <c r="AY27" i="12"/>
  <c r="AY7" i="12" s="1"/>
  <c r="AY31" i="12"/>
  <c r="AY8" i="12" s="1"/>
  <c r="AE5" i="8"/>
  <c r="AY4" i="10" l="1"/>
  <c r="AY4" i="11"/>
  <c r="AY5" i="12"/>
  <c r="M134" i="4"/>
  <c r="L79" i="6"/>
  <c r="L79" i="5"/>
  <c r="L145" i="4"/>
  <c r="L134" i="4"/>
  <c r="K90" i="6"/>
  <c r="K79" i="6"/>
  <c r="K90" i="5"/>
  <c r="K79" i="5"/>
  <c r="K145" i="4"/>
  <c r="K134" i="4"/>
  <c r="J90" i="6"/>
  <c r="J79" i="6"/>
  <c r="J90" i="5"/>
  <c r="J79" i="5"/>
  <c r="J145" i="4"/>
  <c r="J134" i="4"/>
  <c r="I90" i="6"/>
  <c r="I79" i="6"/>
  <c r="I90" i="5"/>
  <c r="I79" i="5"/>
  <c r="I145" i="4"/>
  <c r="I134" i="4"/>
  <c r="H90" i="6"/>
  <c r="H79" i="6"/>
  <c r="H90" i="5"/>
  <c r="H79" i="5"/>
  <c r="O68" i="5"/>
  <c r="N77" i="5" s="1"/>
  <c r="M77" i="5" s="1"/>
  <c r="L77" i="5" l="1"/>
  <c r="M80" i="5"/>
  <c r="I83" i="4"/>
  <c r="I42" i="4" s="1"/>
  <c r="H51" i="12" s="1"/>
  <c r="J83" i="4"/>
  <c r="J42" i="4" s="1"/>
  <c r="I51" i="12" s="1"/>
  <c r="K83" i="4"/>
  <c r="K42" i="4" s="1"/>
  <c r="J51" i="12" s="1"/>
  <c r="L83" i="4"/>
  <c r="L42" i="4" s="1"/>
  <c r="K51" i="12" s="1"/>
  <c r="M83" i="4"/>
  <c r="M42" i="4" s="1"/>
  <c r="L51" i="12" s="1"/>
  <c r="I84" i="4"/>
  <c r="I19" i="4" s="1"/>
  <c r="H28" i="12" s="1"/>
  <c r="J84" i="4"/>
  <c r="J19" i="4" s="1"/>
  <c r="I28" i="12" s="1"/>
  <c r="K84" i="4"/>
  <c r="L84" i="4"/>
  <c r="M84" i="4"/>
  <c r="I85" i="4"/>
  <c r="I29" i="4" s="1"/>
  <c r="H38" i="12" s="1"/>
  <c r="J85" i="4"/>
  <c r="J29" i="4" s="1"/>
  <c r="I38" i="12" s="1"/>
  <c r="K85" i="4"/>
  <c r="K29" i="4" s="1"/>
  <c r="J38" i="12" s="1"/>
  <c r="L85" i="4"/>
  <c r="L29" i="4" s="1"/>
  <c r="K38" i="12" s="1"/>
  <c r="M85" i="4"/>
  <c r="M29" i="4" s="1"/>
  <c r="L38" i="12" s="1"/>
  <c r="I86" i="4"/>
  <c r="I20" i="4" s="1"/>
  <c r="H29" i="12" s="1"/>
  <c r="J86" i="4"/>
  <c r="J20" i="4" s="1"/>
  <c r="I29" i="12" s="1"/>
  <c r="K86" i="4"/>
  <c r="K20" i="4" s="1"/>
  <c r="J29" i="12" s="1"/>
  <c r="L86" i="4"/>
  <c r="L20" i="4" s="1"/>
  <c r="K29" i="12" s="1"/>
  <c r="M86" i="4"/>
  <c r="M20" i="4" s="1"/>
  <c r="L29" i="12" s="1"/>
  <c r="I87" i="4"/>
  <c r="I64" i="4" s="1"/>
  <c r="H73" i="12" s="1"/>
  <c r="J87" i="4"/>
  <c r="J64" i="4" s="1"/>
  <c r="I73" i="12" s="1"/>
  <c r="K87" i="4"/>
  <c r="K64" i="4" s="1"/>
  <c r="J73" i="12" s="1"/>
  <c r="L87" i="4"/>
  <c r="L64" i="4" s="1"/>
  <c r="K73" i="12" s="1"/>
  <c r="M87" i="4"/>
  <c r="M64" i="4" s="1"/>
  <c r="L73" i="12" s="1"/>
  <c r="I88" i="4"/>
  <c r="I21" i="4" s="1"/>
  <c r="H30" i="12" s="1"/>
  <c r="J88" i="4"/>
  <c r="J21" i="4" s="1"/>
  <c r="I30" i="12" s="1"/>
  <c r="K88" i="4"/>
  <c r="K21" i="4" s="1"/>
  <c r="J30" i="12" s="1"/>
  <c r="L88" i="4"/>
  <c r="L21" i="4" s="1"/>
  <c r="K30" i="12" s="1"/>
  <c r="M88" i="4"/>
  <c r="M21" i="4" s="1"/>
  <c r="L30" i="12" s="1"/>
  <c r="I89" i="4"/>
  <c r="I23" i="4" s="1"/>
  <c r="H32" i="12" s="1"/>
  <c r="J89" i="4"/>
  <c r="K89" i="4"/>
  <c r="L89" i="4"/>
  <c r="M89" i="4"/>
  <c r="M23" i="4" s="1"/>
  <c r="L32" i="12" s="1"/>
  <c r="I90" i="4"/>
  <c r="J90" i="4"/>
  <c r="K90" i="4"/>
  <c r="L90" i="4"/>
  <c r="M90" i="4"/>
  <c r="I91" i="4"/>
  <c r="I55" i="4" s="1"/>
  <c r="H64" i="12" s="1"/>
  <c r="J91" i="4"/>
  <c r="J55" i="4" s="1"/>
  <c r="I64" i="12" s="1"/>
  <c r="K91" i="4"/>
  <c r="K55" i="4" s="1"/>
  <c r="J64" i="12" s="1"/>
  <c r="L91" i="4"/>
  <c r="L55" i="4" s="1"/>
  <c r="K64" i="12" s="1"/>
  <c r="M91" i="4"/>
  <c r="M55" i="4" s="1"/>
  <c r="L64" i="12" s="1"/>
  <c r="I92" i="4"/>
  <c r="I30" i="4" s="1"/>
  <c r="H39" i="12" s="1"/>
  <c r="J92" i="4"/>
  <c r="J30" i="4" s="1"/>
  <c r="I39" i="12" s="1"/>
  <c r="K92" i="4"/>
  <c r="L92" i="4"/>
  <c r="L30" i="4" s="1"/>
  <c r="K39" i="12" s="1"/>
  <c r="M92" i="4"/>
  <c r="M30" i="4" s="1"/>
  <c r="L39" i="12" s="1"/>
  <c r="I93" i="4"/>
  <c r="I48" i="4" s="1"/>
  <c r="H57" i="12" s="1"/>
  <c r="J93" i="4"/>
  <c r="J48" i="4" s="1"/>
  <c r="I57" i="12" s="1"/>
  <c r="K93" i="4"/>
  <c r="K48" i="4" s="1"/>
  <c r="J57" i="12" s="1"/>
  <c r="L93" i="4"/>
  <c r="L48" i="4" s="1"/>
  <c r="K57" i="12" s="1"/>
  <c r="M93" i="4"/>
  <c r="M48" i="4" s="1"/>
  <c r="L57" i="12" s="1"/>
  <c r="I94" i="4"/>
  <c r="I35" i="4" s="1"/>
  <c r="H44" i="12" s="1"/>
  <c r="J94" i="4"/>
  <c r="J35" i="4" s="1"/>
  <c r="I44" i="12" s="1"/>
  <c r="K94" i="4"/>
  <c r="K35" i="4" s="1"/>
  <c r="J44" i="12" s="1"/>
  <c r="L94" i="4"/>
  <c r="L35" i="4" s="1"/>
  <c r="K44" i="12" s="1"/>
  <c r="M94" i="4"/>
  <c r="M35" i="4" s="1"/>
  <c r="L44" i="12" s="1"/>
  <c r="I95" i="4"/>
  <c r="I24" i="4" s="1"/>
  <c r="H33" i="12" s="1"/>
  <c r="J95" i="4"/>
  <c r="J24" i="4" s="1"/>
  <c r="I33" i="12" s="1"/>
  <c r="K95" i="4"/>
  <c r="K24" i="4" s="1"/>
  <c r="J33" i="12" s="1"/>
  <c r="L95" i="4"/>
  <c r="M95" i="4"/>
  <c r="M24" i="4" s="1"/>
  <c r="L33" i="12" s="1"/>
  <c r="I96" i="4"/>
  <c r="I36" i="4" s="1"/>
  <c r="H45" i="12" s="1"/>
  <c r="J96" i="4"/>
  <c r="J36" i="4" s="1"/>
  <c r="I45" i="12" s="1"/>
  <c r="K96" i="4"/>
  <c r="K36" i="4" s="1"/>
  <c r="J45" i="12" s="1"/>
  <c r="L96" i="4"/>
  <c r="L36" i="4" s="1"/>
  <c r="K45" i="12" s="1"/>
  <c r="M96" i="4"/>
  <c r="M36" i="4" s="1"/>
  <c r="L45" i="12" s="1"/>
  <c r="I97" i="4"/>
  <c r="J97" i="4"/>
  <c r="K97" i="4"/>
  <c r="L97" i="4"/>
  <c r="M97" i="4"/>
  <c r="I98" i="4"/>
  <c r="I25" i="4" s="1"/>
  <c r="H34" i="12" s="1"/>
  <c r="J98" i="4"/>
  <c r="J25" i="4" s="1"/>
  <c r="I34" i="12" s="1"/>
  <c r="K98" i="4"/>
  <c r="K25" i="4" s="1"/>
  <c r="J34" i="12" s="1"/>
  <c r="L98" i="4"/>
  <c r="L25" i="4" s="1"/>
  <c r="K34" i="12" s="1"/>
  <c r="M98" i="4"/>
  <c r="I99" i="4"/>
  <c r="J99" i="4"/>
  <c r="K99" i="4"/>
  <c r="K37" i="4" s="1"/>
  <c r="J46" i="12" s="1"/>
  <c r="L99" i="4"/>
  <c r="L37" i="4" s="1"/>
  <c r="K46" i="12" s="1"/>
  <c r="M99" i="4"/>
  <c r="M37" i="4" s="1"/>
  <c r="L46" i="12" s="1"/>
  <c r="I100" i="4"/>
  <c r="I26" i="4" s="1"/>
  <c r="H35" i="12" s="1"/>
  <c r="J100" i="4"/>
  <c r="J26" i="4" s="1"/>
  <c r="I35" i="12" s="1"/>
  <c r="K100" i="4"/>
  <c r="K26" i="4" s="1"/>
  <c r="J35" i="12" s="1"/>
  <c r="L100" i="4"/>
  <c r="L26" i="4" s="1"/>
  <c r="K35" i="12" s="1"/>
  <c r="M100" i="4"/>
  <c r="M26" i="4" s="1"/>
  <c r="L35" i="12" s="1"/>
  <c r="I101" i="4"/>
  <c r="I38" i="4" s="1"/>
  <c r="H47" i="12" s="1"/>
  <c r="J101" i="4"/>
  <c r="J38" i="4" s="1"/>
  <c r="I47" i="12" s="1"/>
  <c r="K101" i="4"/>
  <c r="K38" i="4" s="1"/>
  <c r="J47" i="12" s="1"/>
  <c r="L101" i="4"/>
  <c r="L38" i="4" s="1"/>
  <c r="K47" i="12" s="1"/>
  <c r="M101" i="4"/>
  <c r="M38" i="4" s="1"/>
  <c r="L47" i="12" s="1"/>
  <c r="I102" i="4"/>
  <c r="J102" i="4"/>
  <c r="J61" i="4" s="1"/>
  <c r="I70" i="12" s="1"/>
  <c r="K102" i="4"/>
  <c r="L102" i="4"/>
  <c r="L61" i="4" s="1"/>
  <c r="K70" i="12" s="1"/>
  <c r="M102" i="4"/>
  <c r="M61" i="4" s="1"/>
  <c r="L70" i="12" s="1"/>
  <c r="I103" i="4"/>
  <c r="J103" i="4"/>
  <c r="J56" i="4" s="1"/>
  <c r="I65" i="12" s="1"/>
  <c r="K103" i="4"/>
  <c r="K56" i="4" s="1"/>
  <c r="J65" i="12" s="1"/>
  <c r="L103" i="4"/>
  <c r="L56" i="4" s="1"/>
  <c r="K65" i="12" s="1"/>
  <c r="M103" i="4"/>
  <c r="M56" i="4" s="1"/>
  <c r="L65" i="12" s="1"/>
  <c r="I104" i="4"/>
  <c r="I62" i="4" s="1"/>
  <c r="H71" i="12" s="1"/>
  <c r="J104" i="4"/>
  <c r="J62" i="4" s="1"/>
  <c r="I71" i="12" s="1"/>
  <c r="K104" i="4"/>
  <c r="K62" i="4" s="1"/>
  <c r="J71" i="12" s="1"/>
  <c r="L104" i="4"/>
  <c r="L62" i="4" s="1"/>
  <c r="K71" i="12" s="1"/>
  <c r="M104" i="4"/>
  <c r="M62" i="4" s="1"/>
  <c r="L71" i="12" s="1"/>
  <c r="I105" i="4"/>
  <c r="I65" i="4" s="1"/>
  <c r="H74" i="12" s="1"/>
  <c r="J105" i="4"/>
  <c r="K105" i="4"/>
  <c r="K65" i="4" s="1"/>
  <c r="J74" i="12" s="1"/>
  <c r="L105" i="4"/>
  <c r="L65" i="4" s="1"/>
  <c r="K74" i="12" s="1"/>
  <c r="M105" i="4"/>
  <c r="M65" i="4" s="1"/>
  <c r="L74" i="12" s="1"/>
  <c r="I106" i="4"/>
  <c r="I57" i="4" s="1"/>
  <c r="H66" i="12" s="1"/>
  <c r="J106" i="4"/>
  <c r="J57" i="4" s="1"/>
  <c r="I66" i="12" s="1"/>
  <c r="K106" i="4"/>
  <c r="K57" i="4" s="1"/>
  <c r="J66" i="12" s="1"/>
  <c r="L106" i="4"/>
  <c r="L57" i="4" s="1"/>
  <c r="K66" i="12" s="1"/>
  <c r="M106" i="4"/>
  <c r="M57" i="4" s="1"/>
  <c r="L66" i="12" s="1"/>
  <c r="I107" i="4"/>
  <c r="I66" i="4" s="1"/>
  <c r="H75" i="12" s="1"/>
  <c r="J107" i="4"/>
  <c r="J66" i="4" s="1"/>
  <c r="I75" i="12" s="1"/>
  <c r="K107" i="4"/>
  <c r="K66" i="4" s="1"/>
  <c r="J75" i="12" s="1"/>
  <c r="L107" i="4"/>
  <c r="L66" i="4" s="1"/>
  <c r="K75" i="12" s="1"/>
  <c r="M107" i="4"/>
  <c r="M66" i="4" s="1"/>
  <c r="L75" i="12" s="1"/>
  <c r="I108" i="4"/>
  <c r="I49" i="4" s="1"/>
  <c r="H58" i="12" s="1"/>
  <c r="J108" i="4"/>
  <c r="J49" i="4" s="1"/>
  <c r="I58" i="12" s="1"/>
  <c r="K108" i="4"/>
  <c r="K49" i="4" s="1"/>
  <c r="J58" i="12" s="1"/>
  <c r="L108" i="4"/>
  <c r="L49" i="4" s="1"/>
  <c r="K58" i="12" s="1"/>
  <c r="M108" i="4"/>
  <c r="M49" i="4" s="1"/>
  <c r="L58" i="12" s="1"/>
  <c r="I109" i="4"/>
  <c r="I39" i="4" s="1"/>
  <c r="H48" i="12" s="1"/>
  <c r="J109" i="4"/>
  <c r="J39" i="4" s="1"/>
  <c r="I48" i="12" s="1"/>
  <c r="K109" i="4"/>
  <c r="K39" i="4" s="1"/>
  <c r="J48" i="12" s="1"/>
  <c r="L109" i="4"/>
  <c r="M109" i="4"/>
  <c r="M39" i="4" s="1"/>
  <c r="L48" i="12" s="1"/>
  <c r="I110" i="4"/>
  <c r="I50" i="4" s="1"/>
  <c r="H59" i="12" s="1"/>
  <c r="J110" i="4"/>
  <c r="J50" i="4" s="1"/>
  <c r="I59" i="12" s="1"/>
  <c r="K110" i="4"/>
  <c r="K50" i="4" s="1"/>
  <c r="J59" i="12" s="1"/>
  <c r="L110" i="4"/>
  <c r="L50" i="4" s="1"/>
  <c r="K59" i="12" s="1"/>
  <c r="M110" i="4"/>
  <c r="M50" i="4" s="1"/>
  <c r="L59" i="12" s="1"/>
  <c r="I111" i="4"/>
  <c r="J111" i="4"/>
  <c r="K111" i="4"/>
  <c r="L111" i="4"/>
  <c r="M111" i="4"/>
  <c r="I112" i="4"/>
  <c r="I40" i="4" s="1"/>
  <c r="H49" i="12" s="1"/>
  <c r="J112" i="4"/>
  <c r="J40" i="4" s="1"/>
  <c r="I49" i="12" s="1"/>
  <c r="K112" i="4"/>
  <c r="K40" i="4" s="1"/>
  <c r="J49" i="12" s="1"/>
  <c r="L112" i="4"/>
  <c r="L40" i="4" s="1"/>
  <c r="K49" i="12" s="1"/>
  <c r="M112" i="4"/>
  <c r="M40" i="4" s="1"/>
  <c r="L49" i="12" s="1"/>
  <c r="I113" i="4"/>
  <c r="J113" i="4"/>
  <c r="K113" i="4"/>
  <c r="L113" i="4"/>
  <c r="M113" i="4"/>
  <c r="I114" i="4"/>
  <c r="J114" i="4"/>
  <c r="K114" i="4"/>
  <c r="L114" i="4"/>
  <c r="M114" i="4"/>
  <c r="I115" i="4"/>
  <c r="I43" i="4" s="1"/>
  <c r="H52" i="12" s="1"/>
  <c r="J115" i="4"/>
  <c r="K115" i="4"/>
  <c r="K43" i="4" s="1"/>
  <c r="J52" i="12" s="1"/>
  <c r="L115" i="4"/>
  <c r="L43" i="4" s="1"/>
  <c r="K52" i="12" s="1"/>
  <c r="M115" i="4"/>
  <c r="M43" i="4" s="1"/>
  <c r="L52" i="12" s="1"/>
  <c r="I116" i="4"/>
  <c r="I44" i="4" s="1"/>
  <c r="H53" i="12" s="1"/>
  <c r="J116" i="4"/>
  <c r="J44" i="4" s="1"/>
  <c r="I53" i="12" s="1"/>
  <c r="K116" i="4"/>
  <c r="K44" i="4" s="1"/>
  <c r="J53" i="12" s="1"/>
  <c r="L116" i="4"/>
  <c r="L44" i="4" s="1"/>
  <c r="K53" i="12" s="1"/>
  <c r="M116" i="4"/>
  <c r="M44" i="4" s="1"/>
  <c r="L53" i="12" s="1"/>
  <c r="I117" i="4"/>
  <c r="I45" i="4" s="1"/>
  <c r="H54" i="12" s="1"/>
  <c r="J117" i="4"/>
  <c r="J45" i="4" s="1"/>
  <c r="I54" i="12" s="1"/>
  <c r="K117" i="4"/>
  <c r="K45" i="4" s="1"/>
  <c r="J54" i="12" s="1"/>
  <c r="L117" i="4"/>
  <c r="L45" i="4" s="1"/>
  <c r="K54" i="12" s="1"/>
  <c r="M117" i="4"/>
  <c r="M45" i="4" s="1"/>
  <c r="L54" i="12" s="1"/>
  <c r="I118" i="4"/>
  <c r="J118" i="4"/>
  <c r="J51" i="4" s="1"/>
  <c r="I60" i="12" s="1"/>
  <c r="K118" i="4"/>
  <c r="L118" i="4"/>
  <c r="L51" i="4" s="1"/>
  <c r="K60" i="12" s="1"/>
  <c r="M118" i="4"/>
  <c r="M51" i="4" s="1"/>
  <c r="L60" i="12" s="1"/>
  <c r="I119" i="4"/>
  <c r="I52" i="4" s="1"/>
  <c r="H61" i="12" s="1"/>
  <c r="J119" i="4"/>
  <c r="J52" i="4" s="1"/>
  <c r="I61" i="12" s="1"/>
  <c r="K119" i="4"/>
  <c r="K52" i="4" s="1"/>
  <c r="J61" i="12" s="1"/>
  <c r="L119" i="4"/>
  <c r="L52" i="4" s="1"/>
  <c r="K61" i="12" s="1"/>
  <c r="M119" i="4"/>
  <c r="M52" i="4" s="1"/>
  <c r="L61" i="12" s="1"/>
  <c r="I120" i="4"/>
  <c r="I53" i="4" s="1"/>
  <c r="H62" i="12" s="1"/>
  <c r="J120" i="4"/>
  <c r="J53" i="4" s="1"/>
  <c r="I62" i="12" s="1"/>
  <c r="K120" i="4"/>
  <c r="K53" i="4" s="1"/>
  <c r="J62" i="12" s="1"/>
  <c r="L120" i="4"/>
  <c r="L53" i="4" s="1"/>
  <c r="K62" i="12" s="1"/>
  <c r="M120" i="4"/>
  <c r="M53" i="4" s="1"/>
  <c r="L62" i="12" s="1"/>
  <c r="I121" i="4"/>
  <c r="I58" i="4" s="1"/>
  <c r="H67" i="12" s="1"/>
  <c r="J121" i="4"/>
  <c r="K121" i="4"/>
  <c r="K58" i="4" s="1"/>
  <c r="J67" i="12" s="1"/>
  <c r="L121" i="4"/>
  <c r="M121" i="4"/>
  <c r="M58" i="4" s="1"/>
  <c r="L67" i="12" s="1"/>
  <c r="I122" i="4"/>
  <c r="I59" i="4" s="1"/>
  <c r="H68" i="12" s="1"/>
  <c r="J122" i="4"/>
  <c r="J59" i="4" s="1"/>
  <c r="I68" i="12" s="1"/>
  <c r="K122" i="4"/>
  <c r="K59" i="4" s="1"/>
  <c r="J68" i="12" s="1"/>
  <c r="L122" i="4"/>
  <c r="L59" i="4" s="1"/>
  <c r="K68" i="12" s="1"/>
  <c r="M122" i="4"/>
  <c r="M59" i="4" s="1"/>
  <c r="L68" i="12" s="1"/>
  <c r="I74" i="4"/>
  <c r="H18" i="12" s="1"/>
  <c r="J74" i="4"/>
  <c r="I18" i="12" s="1"/>
  <c r="K74" i="4"/>
  <c r="J18" i="12" s="1"/>
  <c r="L74" i="4"/>
  <c r="K18" i="12" s="1"/>
  <c r="M74" i="4"/>
  <c r="L18" i="12" s="1"/>
  <c r="I75" i="4"/>
  <c r="H19" i="12" s="1"/>
  <c r="J75" i="4"/>
  <c r="I19" i="12" s="1"/>
  <c r="K75" i="4"/>
  <c r="J19" i="12" s="1"/>
  <c r="L75" i="4"/>
  <c r="K19" i="12" s="1"/>
  <c r="M75" i="4"/>
  <c r="L19" i="12" s="1"/>
  <c r="I76" i="4"/>
  <c r="H21" i="12" s="1"/>
  <c r="J76" i="4"/>
  <c r="I21" i="12" s="1"/>
  <c r="K76" i="4"/>
  <c r="J21" i="12" s="1"/>
  <c r="L76" i="4"/>
  <c r="K21" i="12" s="1"/>
  <c r="M76" i="4"/>
  <c r="L21" i="12" s="1"/>
  <c r="I77" i="4"/>
  <c r="H23" i="12" s="1"/>
  <c r="J77" i="4"/>
  <c r="I23" i="12" s="1"/>
  <c r="K77" i="4"/>
  <c r="J23" i="12" s="1"/>
  <c r="L77" i="4"/>
  <c r="K23" i="12" s="1"/>
  <c r="M77" i="4"/>
  <c r="L23" i="12" s="1"/>
  <c r="I78" i="4"/>
  <c r="H24" i="12" s="1"/>
  <c r="J78" i="4"/>
  <c r="I24" i="12" s="1"/>
  <c r="K78" i="4"/>
  <c r="J24" i="12" s="1"/>
  <c r="L78" i="4"/>
  <c r="K24" i="12" s="1"/>
  <c r="M78" i="4"/>
  <c r="L24" i="12" s="1"/>
  <c r="I80" i="4"/>
  <c r="H22" i="12" s="1"/>
  <c r="J80" i="4"/>
  <c r="I22" i="12" s="1"/>
  <c r="K80" i="4"/>
  <c r="J22" i="12" s="1"/>
  <c r="L80" i="4"/>
  <c r="K22" i="12" s="1"/>
  <c r="M80" i="4"/>
  <c r="L22" i="12" s="1"/>
  <c r="I81" i="4"/>
  <c r="H20" i="12" s="1"/>
  <c r="J81" i="4"/>
  <c r="I20" i="12" s="1"/>
  <c r="K81" i="4"/>
  <c r="J20" i="12" s="1"/>
  <c r="L81" i="4"/>
  <c r="K20" i="12" s="1"/>
  <c r="M81" i="4"/>
  <c r="L20" i="12" s="1"/>
  <c r="K19" i="4"/>
  <c r="J28" i="12" s="1"/>
  <c r="L19" i="4"/>
  <c r="K28" i="12" s="1"/>
  <c r="M19" i="4"/>
  <c r="L28" i="12" s="1"/>
  <c r="J23" i="4"/>
  <c r="I32" i="12" s="1"/>
  <c r="K23" i="4"/>
  <c r="J32" i="12" s="1"/>
  <c r="L23" i="4"/>
  <c r="K32" i="12" s="1"/>
  <c r="L24" i="4"/>
  <c r="K33" i="12" s="1"/>
  <c r="M25" i="4"/>
  <c r="L34" i="12" s="1"/>
  <c r="I27" i="4"/>
  <c r="H36" i="12" s="1"/>
  <c r="J27" i="4"/>
  <c r="I36" i="12" s="1"/>
  <c r="K27" i="4"/>
  <c r="J36" i="12" s="1"/>
  <c r="L27" i="4"/>
  <c r="K36" i="12" s="1"/>
  <c r="M27" i="4"/>
  <c r="L36" i="12" s="1"/>
  <c r="K30" i="4"/>
  <c r="J39" i="12" s="1"/>
  <c r="I31" i="4"/>
  <c r="H40" i="12" s="1"/>
  <c r="J31" i="4"/>
  <c r="I40" i="12" s="1"/>
  <c r="K31" i="4"/>
  <c r="J40" i="12" s="1"/>
  <c r="L31" i="4"/>
  <c r="K40" i="12" s="1"/>
  <c r="M31" i="4"/>
  <c r="L40" i="12" s="1"/>
  <c r="I32" i="4"/>
  <c r="H41" i="12" s="1"/>
  <c r="J32" i="4"/>
  <c r="I41" i="12" s="1"/>
  <c r="K32" i="4"/>
  <c r="J41" i="12" s="1"/>
  <c r="L32" i="4"/>
  <c r="K41" i="12" s="1"/>
  <c r="M32" i="4"/>
  <c r="L41" i="12" s="1"/>
  <c r="I33" i="4"/>
  <c r="H42" i="12" s="1"/>
  <c r="J33" i="4"/>
  <c r="I42" i="12" s="1"/>
  <c r="K33" i="4"/>
  <c r="J42" i="12" s="1"/>
  <c r="L33" i="4"/>
  <c r="K42" i="12" s="1"/>
  <c r="M33" i="4"/>
  <c r="L42" i="12" s="1"/>
  <c r="I37" i="4"/>
  <c r="H46" i="12" s="1"/>
  <c r="J37" i="4"/>
  <c r="I46" i="12" s="1"/>
  <c r="L39" i="4"/>
  <c r="K48" i="12" s="1"/>
  <c r="J43" i="4"/>
  <c r="I52" i="12" s="1"/>
  <c r="I47" i="4"/>
  <c r="H56" i="12" s="1"/>
  <c r="J47" i="4"/>
  <c r="I56" i="12" s="1"/>
  <c r="K47" i="4"/>
  <c r="J56" i="12" s="1"/>
  <c r="L47" i="4"/>
  <c r="K56" i="12" s="1"/>
  <c r="M47" i="4"/>
  <c r="L56" i="12" s="1"/>
  <c r="I51" i="4"/>
  <c r="H60" i="12" s="1"/>
  <c r="K51" i="4"/>
  <c r="J60" i="12" s="1"/>
  <c r="I56" i="4"/>
  <c r="H65" i="12" s="1"/>
  <c r="J58" i="4"/>
  <c r="I67" i="12" s="1"/>
  <c r="L58" i="4"/>
  <c r="K67" i="12" s="1"/>
  <c r="I61" i="4"/>
  <c r="H70" i="12" s="1"/>
  <c r="K61" i="4"/>
  <c r="J70" i="12" s="1"/>
  <c r="J65" i="4"/>
  <c r="I74" i="12" s="1"/>
  <c r="H17" i="6"/>
  <c r="H17" i="11" s="1"/>
  <c r="I17" i="6"/>
  <c r="I17" i="11" s="1"/>
  <c r="J17" i="6"/>
  <c r="J17" i="11" s="1"/>
  <c r="K17" i="6"/>
  <c r="K17" i="11" s="1"/>
  <c r="L17" i="6"/>
  <c r="L17" i="11" s="1"/>
  <c r="H18" i="6"/>
  <c r="H18" i="11" s="1"/>
  <c r="I18" i="6"/>
  <c r="I18" i="11" s="1"/>
  <c r="J18" i="6"/>
  <c r="J18" i="11" s="1"/>
  <c r="K18" i="6"/>
  <c r="K18" i="11" s="1"/>
  <c r="L18" i="6"/>
  <c r="L18" i="11" s="1"/>
  <c r="H19" i="6"/>
  <c r="H20" i="11" s="1"/>
  <c r="I19" i="6"/>
  <c r="I20" i="11" s="1"/>
  <c r="J19" i="6"/>
  <c r="J20" i="11" s="1"/>
  <c r="K19" i="6"/>
  <c r="K20" i="11" s="1"/>
  <c r="L19" i="6"/>
  <c r="L20" i="11" s="1"/>
  <c r="H20" i="6"/>
  <c r="H22" i="11" s="1"/>
  <c r="I20" i="6"/>
  <c r="I22" i="11" s="1"/>
  <c r="J20" i="6"/>
  <c r="J22" i="11" s="1"/>
  <c r="K20" i="6"/>
  <c r="K22" i="11" s="1"/>
  <c r="L20" i="6"/>
  <c r="L22" i="11" s="1"/>
  <c r="H21" i="6"/>
  <c r="H23" i="11" s="1"/>
  <c r="I21" i="6"/>
  <c r="I23" i="11" s="1"/>
  <c r="J21" i="6"/>
  <c r="J23" i="11" s="1"/>
  <c r="K21" i="6"/>
  <c r="K23" i="11" s="1"/>
  <c r="L21" i="6"/>
  <c r="L23" i="11" s="1"/>
  <c r="H23" i="6"/>
  <c r="H21" i="11" s="1"/>
  <c r="I23" i="6"/>
  <c r="I21" i="11" s="1"/>
  <c r="J23" i="6"/>
  <c r="J21" i="11" s="1"/>
  <c r="K23" i="6"/>
  <c r="K21" i="11" s="1"/>
  <c r="L23" i="6"/>
  <c r="L21" i="11" s="1"/>
  <c r="H24" i="6"/>
  <c r="H19" i="11" s="1"/>
  <c r="I24" i="6"/>
  <c r="I19" i="11" s="1"/>
  <c r="J24" i="6"/>
  <c r="J19" i="11" s="1"/>
  <c r="K24" i="6"/>
  <c r="K19" i="11" s="1"/>
  <c r="L24" i="6"/>
  <c r="L19" i="11" s="1"/>
  <c r="H26" i="6"/>
  <c r="I26" i="6"/>
  <c r="J26" i="6"/>
  <c r="K26" i="6"/>
  <c r="L26" i="6"/>
  <c r="H27" i="6"/>
  <c r="H27" i="11" s="1"/>
  <c r="I27" i="6"/>
  <c r="J27" i="6"/>
  <c r="K27" i="6"/>
  <c r="L27" i="6"/>
  <c r="H28" i="6"/>
  <c r="I28" i="6"/>
  <c r="J28" i="6"/>
  <c r="K28" i="6"/>
  <c r="L28" i="6"/>
  <c r="H29" i="6"/>
  <c r="H28" i="11" s="1"/>
  <c r="I29" i="6"/>
  <c r="I28" i="11" s="1"/>
  <c r="J29" i="6"/>
  <c r="J28" i="11" s="1"/>
  <c r="K29" i="6"/>
  <c r="K28" i="11" s="1"/>
  <c r="L29" i="6"/>
  <c r="L28" i="11" s="1"/>
  <c r="H30" i="6"/>
  <c r="I30" i="6"/>
  <c r="J30" i="6"/>
  <c r="K30" i="6"/>
  <c r="L30" i="6"/>
  <c r="H31" i="6"/>
  <c r="H29" i="11" s="1"/>
  <c r="I31" i="6"/>
  <c r="I29" i="11" s="1"/>
  <c r="J31" i="6"/>
  <c r="J29" i="11" s="1"/>
  <c r="K31" i="6"/>
  <c r="K29" i="11" s="1"/>
  <c r="L31" i="6"/>
  <c r="L29" i="11" s="1"/>
  <c r="H32" i="6"/>
  <c r="I32" i="6"/>
  <c r="J32" i="6"/>
  <c r="K32" i="6"/>
  <c r="L32" i="6"/>
  <c r="H33" i="6"/>
  <c r="I33" i="6"/>
  <c r="J33" i="6"/>
  <c r="K33" i="6"/>
  <c r="L33" i="6"/>
  <c r="L55" i="11" s="1"/>
  <c r="H34" i="6"/>
  <c r="I34" i="6"/>
  <c r="J34" i="6"/>
  <c r="K34" i="6"/>
  <c r="L34" i="6"/>
  <c r="H35" i="6"/>
  <c r="H38" i="11" s="1"/>
  <c r="I35" i="6"/>
  <c r="I38" i="11" s="1"/>
  <c r="J35" i="6"/>
  <c r="J38" i="11" s="1"/>
  <c r="K35" i="6"/>
  <c r="K38" i="11" s="1"/>
  <c r="L35" i="6"/>
  <c r="L38" i="11" s="1"/>
  <c r="H36" i="6"/>
  <c r="H56" i="11" s="1"/>
  <c r="I36" i="6"/>
  <c r="I56" i="11" s="1"/>
  <c r="J36" i="6"/>
  <c r="J56" i="11" s="1"/>
  <c r="K36" i="6"/>
  <c r="K56" i="11" s="1"/>
  <c r="L36" i="6"/>
  <c r="L56" i="11" s="1"/>
  <c r="H37" i="6"/>
  <c r="H43" i="11" s="1"/>
  <c r="I37" i="6"/>
  <c r="J37" i="6"/>
  <c r="K37" i="6"/>
  <c r="K43" i="11" s="1"/>
  <c r="L37" i="6"/>
  <c r="H38" i="6"/>
  <c r="H32" i="11" s="1"/>
  <c r="I38" i="6"/>
  <c r="I32" i="11" s="1"/>
  <c r="J38" i="6"/>
  <c r="J32" i="11" s="1"/>
  <c r="K38" i="6"/>
  <c r="K32" i="11" s="1"/>
  <c r="L38" i="6"/>
  <c r="L32" i="11" s="1"/>
  <c r="H39" i="6"/>
  <c r="H44" i="11" s="1"/>
  <c r="I39" i="6"/>
  <c r="I44" i="11" s="1"/>
  <c r="J39" i="6"/>
  <c r="J44" i="11" s="1"/>
  <c r="K39" i="6"/>
  <c r="K44" i="11" s="1"/>
  <c r="L39" i="6"/>
  <c r="L44" i="11" s="1"/>
  <c r="H40" i="6"/>
  <c r="H39" i="11" s="1"/>
  <c r="I40" i="6"/>
  <c r="I39" i="11" s="1"/>
  <c r="J40" i="6"/>
  <c r="J39" i="11" s="1"/>
  <c r="K40" i="6"/>
  <c r="K39" i="11" s="1"/>
  <c r="L40" i="6"/>
  <c r="L39" i="11" s="1"/>
  <c r="H41" i="6"/>
  <c r="H33" i="11" s="1"/>
  <c r="I41" i="6"/>
  <c r="I33" i="11" s="1"/>
  <c r="J41" i="6"/>
  <c r="J33" i="11" s="1"/>
  <c r="K41" i="6"/>
  <c r="K33" i="11" s="1"/>
  <c r="L41" i="6"/>
  <c r="L33" i="11" s="1"/>
  <c r="H42" i="6"/>
  <c r="H45" i="11" s="1"/>
  <c r="I42" i="6"/>
  <c r="I45" i="11" s="1"/>
  <c r="J42" i="6"/>
  <c r="J45" i="11" s="1"/>
  <c r="K42" i="6"/>
  <c r="K45" i="11" s="1"/>
  <c r="L42" i="6"/>
  <c r="L45" i="11" s="1"/>
  <c r="H43" i="6"/>
  <c r="H34" i="11" s="1"/>
  <c r="I43" i="6"/>
  <c r="I34" i="11" s="1"/>
  <c r="J43" i="6"/>
  <c r="J34" i="11" s="1"/>
  <c r="K43" i="6"/>
  <c r="K34" i="11" s="1"/>
  <c r="L43" i="6"/>
  <c r="L34" i="11" s="1"/>
  <c r="H44" i="6"/>
  <c r="H46" i="11" s="1"/>
  <c r="I44" i="6"/>
  <c r="I46" i="11" s="1"/>
  <c r="J44" i="6"/>
  <c r="J46" i="11" s="1"/>
  <c r="K44" i="6"/>
  <c r="K46" i="11" s="1"/>
  <c r="L44" i="6"/>
  <c r="L46" i="11" s="1"/>
  <c r="H45" i="6"/>
  <c r="H69" i="11" s="1"/>
  <c r="I45" i="6"/>
  <c r="I69" i="11" s="1"/>
  <c r="J45" i="6"/>
  <c r="J69" i="11" s="1"/>
  <c r="K45" i="6"/>
  <c r="K69" i="11" s="1"/>
  <c r="L45" i="6"/>
  <c r="L69" i="11" s="1"/>
  <c r="H46" i="6"/>
  <c r="H64" i="11" s="1"/>
  <c r="I46" i="6"/>
  <c r="I64" i="11" s="1"/>
  <c r="J46" i="6"/>
  <c r="J64" i="11" s="1"/>
  <c r="K46" i="6"/>
  <c r="K64" i="11" s="1"/>
  <c r="L46" i="6"/>
  <c r="L64" i="11" s="1"/>
  <c r="H47" i="6"/>
  <c r="H70" i="11" s="1"/>
  <c r="I47" i="6"/>
  <c r="I70" i="11" s="1"/>
  <c r="J47" i="6"/>
  <c r="J70" i="11" s="1"/>
  <c r="K47" i="6"/>
  <c r="K70" i="11" s="1"/>
  <c r="L47" i="6"/>
  <c r="L70" i="11" s="1"/>
  <c r="H48" i="6"/>
  <c r="H73" i="11" s="1"/>
  <c r="I48" i="6"/>
  <c r="I73" i="11" s="1"/>
  <c r="J48" i="6"/>
  <c r="J73" i="11" s="1"/>
  <c r="K48" i="6"/>
  <c r="K73" i="11" s="1"/>
  <c r="L48" i="6"/>
  <c r="L73" i="11" s="1"/>
  <c r="H49" i="6"/>
  <c r="H65" i="11" s="1"/>
  <c r="I49" i="6"/>
  <c r="I65" i="11" s="1"/>
  <c r="J49" i="6"/>
  <c r="J65" i="11" s="1"/>
  <c r="K49" i="6"/>
  <c r="K65" i="11" s="1"/>
  <c r="L49" i="6"/>
  <c r="L65" i="11" s="1"/>
  <c r="H50" i="6"/>
  <c r="H74" i="11" s="1"/>
  <c r="I50" i="6"/>
  <c r="I74" i="11" s="1"/>
  <c r="J50" i="6"/>
  <c r="J74" i="11" s="1"/>
  <c r="K50" i="6"/>
  <c r="K74" i="11" s="1"/>
  <c r="L50" i="6"/>
  <c r="L74" i="11" s="1"/>
  <c r="H51" i="6"/>
  <c r="H57" i="11" s="1"/>
  <c r="I51" i="6"/>
  <c r="I57" i="11" s="1"/>
  <c r="J51" i="6"/>
  <c r="J57" i="11" s="1"/>
  <c r="K51" i="6"/>
  <c r="K57" i="11" s="1"/>
  <c r="L51" i="6"/>
  <c r="L57" i="11" s="1"/>
  <c r="H52" i="6"/>
  <c r="H47" i="11" s="1"/>
  <c r="I52" i="6"/>
  <c r="I47" i="11" s="1"/>
  <c r="J52" i="6"/>
  <c r="J47" i="11" s="1"/>
  <c r="K52" i="6"/>
  <c r="K47" i="11" s="1"/>
  <c r="L52" i="6"/>
  <c r="L47" i="11" s="1"/>
  <c r="H53" i="6"/>
  <c r="H58" i="11" s="1"/>
  <c r="I53" i="6"/>
  <c r="I58" i="11" s="1"/>
  <c r="J53" i="6"/>
  <c r="J58" i="11" s="1"/>
  <c r="K53" i="6"/>
  <c r="K58" i="11" s="1"/>
  <c r="L53" i="6"/>
  <c r="L58" i="11" s="1"/>
  <c r="H54" i="6"/>
  <c r="H35" i="11" s="1"/>
  <c r="I54" i="6"/>
  <c r="I35" i="11" s="1"/>
  <c r="J54" i="6"/>
  <c r="J35" i="11" s="1"/>
  <c r="K54" i="6"/>
  <c r="K35" i="11" s="1"/>
  <c r="L54" i="6"/>
  <c r="L35" i="11" s="1"/>
  <c r="H55" i="6"/>
  <c r="H48" i="11" s="1"/>
  <c r="I55" i="6"/>
  <c r="I48" i="11" s="1"/>
  <c r="J55" i="6"/>
  <c r="J48" i="11" s="1"/>
  <c r="K55" i="6"/>
  <c r="K48" i="11" s="1"/>
  <c r="L55" i="6"/>
  <c r="L48" i="11" s="1"/>
  <c r="H56" i="6"/>
  <c r="H40" i="11" s="1"/>
  <c r="I56" i="6"/>
  <c r="I40" i="11" s="1"/>
  <c r="J56" i="6"/>
  <c r="J40" i="11" s="1"/>
  <c r="K56" i="6"/>
  <c r="K40" i="11" s="1"/>
  <c r="L56" i="6"/>
  <c r="L40" i="11" s="1"/>
  <c r="H57" i="6"/>
  <c r="H41" i="11" s="1"/>
  <c r="I57" i="6"/>
  <c r="I41" i="11" s="1"/>
  <c r="J57" i="6"/>
  <c r="J41" i="11" s="1"/>
  <c r="K57" i="6"/>
  <c r="K41" i="11" s="1"/>
  <c r="L57" i="6"/>
  <c r="L41" i="11" s="1"/>
  <c r="H58" i="6"/>
  <c r="H51" i="11" s="1"/>
  <c r="I58" i="6"/>
  <c r="I51" i="11" s="1"/>
  <c r="J58" i="6"/>
  <c r="J51" i="11" s="1"/>
  <c r="K58" i="6"/>
  <c r="K51" i="11" s="1"/>
  <c r="L58" i="6"/>
  <c r="L51" i="11" s="1"/>
  <c r="H59" i="6"/>
  <c r="H52" i="11" s="1"/>
  <c r="I59" i="6"/>
  <c r="I52" i="11" s="1"/>
  <c r="J59" i="6"/>
  <c r="J52" i="11" s="1"/>
  <c r="K59" i="6"/>
  <c r="K52" i="11" s="1"/>
  <c r="L59" i="6"/>
  <c r="L52" i="11" s="1"/>
  <c r="H60" i="6"/>
  <c r="H53" i="11" s="1"/>
  <c r="I60" i="6"/>
  <c r="I53" i="11" s="1"/>
  <c r="J60" i="6"/>
  <c r="J53" i="11" s="1"/>
  <c r="K60" i="6"/>
  <c r="K53" i="11" s="1"/>
  <c r="L60" i="6"/>
  <c r="L53" i="11" s="1"/>
  <c r="H61" i="6"/>
  <c r="H59" i="11" s="1"/>
  <c r="I61" i="6"/>
  <c r="I59" i="11" s="1"/>
  <c r="J61" i="6"/>
  <c r="J59" i="11" s="1"/>
  <c r="K61" i="6"/>
  <c r="K59" i="11" s="1"/>
  <c r="L61" i="6"/>
  <c r="L59" i="11" s="1"/>
  <c r="H62" i="6"/>
  <c r="H60" i="11" s="1"/>
  <c r="I62" i="6"/>
  <c r="I60" i="11" s="1"/>
  <c r="J62" i="6"/>
  <c r="J60" i="11" s="1"/>
  <c r="K62" i="6"/>
  <c r="K60" i="11" s="1"/>
  <c r="L62" i="6"/>
  <c r="L60" i="11" s="1"/>
  <c r="H63" i="6"/>
  <c r="H61" i="11" s="1"/>
  <c r="I63" i="6"/>
  <c r="I61" i="11" s="1"/>
  <c r="J63" i="6"/>
  <c r="J61" i="11" s="1"/>
  <c r="K63" i="6"/>
  <c r="K61" i="11" s="1"/>
  <c r="L63" i="6"/>
  <c r="L61" i="11" s="1"/>
  <c r="H64" i="6"/>
  <c r="H66" i="11" s="1"/>
  <c r="I64" i="6"/>
  <c r="I66" i="11" s="1"/>
  <c r="J64" i="6"/>
  <c r="J66" i="11" s="1"/>
  <c r="K64" i="6"/>
  <c r="K66" i="11" s="1"/>
  <c r="L64" i="6"/>
  <c r="L66" i="11" s="1"/>
  <c r="H65" i="6"/>
  <c r="H67" i="11" s="1"/>
  <c r="I65" i="6"/>
  <c r="I67" i="11" s="1"/>
  <c r="J65" i="6"/>
  <c r="J67" i="11" s="1"/>
  <c r="K65" i="6"/>
  <c r="K67" i="11" s="1"/>
  <c r="L65" i="6"/>
  <c r="L67" i="11" s="1"/>
  <c r="H26" i="5"/>
  <c r="H50" i="10" s="1"/>
  <c r="I26" i="5"/>
  <c r="I50" i="10" s="1"/>
  <c r="J26" i="5"/>
  <c r="J50" i="10" s="1"/>
  <c r="K26" i="5"/>
  <c r="K50" i="10" s="1"/>
  <c r="L26" i="5"/>
  <c r="L50" i="10" s="1"/>
  <c r="H27" i="5"/>
  <c r="H27" i="10" s="1"/>
  <c r="I27" i="5"/>
  <c r="I27" i="10" s="1"/>
  <c r="J27" i="5"/>
  <c r="J27" i="10" s="1"/>
  <c r="K27" i="5"/>
  <c r="K27" i="10" s="1"/>
  <c r="L27" i="5"/>
  <c r="L27" i="10" s="1"/>
  <c r="H28" i="5"/>
  <c r="H37" i="10" s="1"/>
  <c r="I28" i="5"/>
  <c r="I37" i="10" s="1"/>
  <c r="J28" i="5"/>
  <c r="J37" i="10" s="1"/>
  <c r="K28" i="5"/>
  <c r="K37" i="10" s="1"/>
  <c r="L28" i="5"/>
  <c r="L37" i="10" s="1"/>
  <c r="H29" i="5"/>
  <c r="H28" i="10" s="1"/>
  <c r="I29" i="5"/>
  <c r="I28" i="10" s="1"/>
  <c r="J29" i="5"/>
  <c r="J28" i="10" s="1"/>
  <c r="K29" i="5"/>
  <c r="K28" i="10" s="1"/>
  <c r="L29" i="5"/>
  <c r="L28" i="10" s="1"/>
  <c r="H30" i="5"/>
  <c r="H72" i="10" s="1"/>
  <c r="I30" i="5"/>
  <c r="I72" i="10" s="1"/>
  <c r="J30" i="5"/>
  <c r="J72" i="10" s="1"/>
  <c r="K30" i="5"/>
  <c r="K72" i="10" s="1"/>
  <c r="L30" i="5"/>
  <c r="L72" i="10" s="1"/>
  <c r="H31" i="5"/>
  <c r="H29" i="10" s="1"/>
  <c r="I31" i="5"/>
  <c r="I29" i="10" s="1"/>
  <c r="J31" i="5"/>
  <c r="J29" i="10" s="1"/>
  <c r="K31" i="5"/>
  <c r="K29" i="10" s="1"/>
  <c r="L31" i="5"/>
  <c r="L29" i="10" s="1"/>
  <c r="H32" i="5"/>
  <c r="H31" i="10" s="1"/>
  <c r="I32" i="5"/>
  <c r="I31" i="10" s="1"/>
  <c r="J32" i="5"/>
  <c r="J31" i="10" s="1"/>
  <c r="K32" i="5"/>
  <c r="K31" i="10" s="1"/>
  <c r="L32" i="5"/>
  <c r="L31" i="10" s="1"/>
  <c r="H33" i="5"/>
  <c r="H55" i="10" s="1"/>
  <c r="I33" i="5"/>
  <c r="I55" i="10" s="1"/>
  <c r="J33" i="5"/>
  <c r="J55" i="10" s="1"/>
  <c r="K33" i="5"/>
  <c r="K55" i="10" s="1"/>
  <c r="L33" i="5"/>
  <c r="L55" i="10" s="1"/>
  <c r="H34" i="5"/>
  <c r="H63" i="10" s="1"/>
  <c r="I34" i="5"/>
  <c r="I63" i="10" s="1"/>
  <c r="J34" i="5"/>
  <c r="J63" i="10" s="1"/>
  <c r="K34" i="5"/>
  <c r="K63" i="10" s="1"/>
  <c r="L34" i="5"/>
  <c r="L63" i="10" s="1"/>
  <c r="H35" i="5"/>
  <c r="H38" i="10" s="1"/>
  <c r="I35" i="5"/>
  <c r="I38" i="10" s="1"/>
  <c r="J35" i="5"/>
  <c r="J38" i="10" s="1"/>
  <c r="K35" i="5"/>
  <c r="K38" i="10" s="1"/>
  <c r="L35" i="5"/>
  <c r="L38" i="10" s="1"/>
  <c r="H36" i="5"/>
  <c r="H56" i="10" s="1"/>
  <c r="I36" i="5"/>
  <c r="I56" i="10" s="1"/>
  <c r="J36" i="5"/>
  <c r="J56" i="10" s="1"/>
  <c r="K36" i="5"/>
  <c r="K56" i="10" s="1"/>
  <c r="L36" i="5"/>
  <c r="L56" i="10" s="1"/>
  <c r="H37" i="5"/>
  <c r="H43" i="10" s="1"/>
  <c r="I37" i="5"/>
  <c r="I43" i="10" s="1"/>
  <c r="J37" i="5"/>
  <c r="J43" i="10" s="1"/>
  <c r="K37" i="5"/>
  <c r="K43" i="10" s="1"/>
  <c r="L37" i="5"/>
  <c r="L43" i="10" s="1"/>
  <c r="H38" i="5"/>
  <c r="H32" i="10" s="1"/>
  <c r="I38" i="5"/>
  <c r="I32" i="10" s="1"/>
  <c r="J38" i="5"/>
  <c r="J32" i="10" s="1"/>
  <c r="K38" i="5"/>
  <c r="K32" i="10" s="1"/>
  <c r="L38" i="5"/>
  <c r="L32" i="10" s="1"/>
  <c r="H39" i="5"/>
  <c r="H44" i="10" s="1"/>
  <c r="I39" i="5"/>
  <c r="I44" i="10" s="1"/>
  <c r="J39" i="5"/>
  <c r="J44" i="10" s="1"/>
  <c r="K39" i="5"/>
  <c r="K44" i="10" s="1"/>
  <c r="L39" i="5"/>
  <c r="L44" i="10" s="1"/>
  <c r="H40" i="5"/>
  <c r="H39" i="10" s="1"/>
  <c r="I40" i="5"/>
  <c r="I39" i="10" s="1"/>
  <c r="J40" i="5"/>
  <c r="J39" i="10" s="1"/>
  <c r="K40" i="5"/>
  <c r="K39" i="10" s="1"/>
  <c r="L40" i="5"/>
  <c r="L39" i="10" s="1"/>
  <c r="H41" i="5"/>
  <c r="H33" i="10" s="1"/>
  <c r="I41" i="5"/>
  <c r="I33" i="10" s="1"/>
  <c r="J41" i="5"/>
  <c r="J33" i="10" s="1"/>
  <c r="K41" i="5"/>
  <c r="K33" i="10" s="1"/>
  <c r="L41" i="5"/>
  <c r="L33" i="10" s="1"/>
  <c r="H42" i="5"/>
  <c r="H45" i="10" s="1"/>
  <c r="I42" i="5"/>
  <c r="I45" i="10" s="1"/>
  <c r="J42" i="5"/>
  <c r="J45" i="10" s="1"/>
  <c r="K42" i="5"/>
  <c r="K45" i="10" s="1"/>
  <c r="L42" i="5"/>
  <c r="L45" i="10" s="1"/>
  <c r="H43" i="5"/>
  <c r="H34" i="10" s="1"/>
  <c r="I43" i="5"/>
  <c r="I34" i="10" s="1"/>
  <c r="J43" i="5"/>
  <c r="J34" i="10" s="1"/>
  <c r="K43" i="5"/>
  <c r="K34" i="10" s="1"/>
  <c r="L43" i="5"/>
  <c r="L34" i="10" s="1"/>
  <c r="H44" i="5"/>
  <c r="H46" i="10" s="1"/>
  <c r="I44" i="5"/>
  <c r="I46" i="10" s="1"/>
  <c r="J44" i="5"/>
  <c r="J46" i="10" s="1"/>
  <c r="K44" i="5"/>
  <c r="K46" i="10" s="1"/>
  <c r="L44" i="5"/>
  <c r="L46" i="10" s="1"/>
  <c r="H45" i="5"/>
  <c r="H69" i="10" s="1"/>
  <c r="I45" i="5"/>
  <c r="I69" i="10" s="1"/>
  <c r="J45" i="5"/>
  <c r="J69" i="10" s="1"/>
  <c r="K45" i="5"/>
  <c r="K69" i="10" s="1"/>
  <c r="L45" i="5"/>
  <c r="L69" i="10" s="1"/>
  <c r="H46" i="5"/>
  <c r="H64" i="10" s="1"/>
  <c r="I46" i="5"/>
  <c r="I64" i="10" s="1"/>
  <c r="J46" i="5"/>
  <c r="J64" i="10" s="1"/>
  <c r="K46" i="5"/>
  <c r="K64" i="10" s="1"/>
  <c r="L46" i="5"/>
  <c r="L64" i="10" s="1"/>
  <c r="H47" i="5"/>
  <c r="H70" i="10" s="1"/>
  <c r="I47" i="5"/>
  <c r="I70" i="10" s="1"/>
  <c r="J47" i="5"/>
  <c r="J70" i="10" s="1"/>
  <c r="K47" i="5"/>
  <c r="K70" i="10" s="1"/>
  <c r="L47" i="5"/>
  <c r="L70" i="10" s="1"/>
  <c r="H48" i="5"/>
  <c r="H73" i="10" s="1"/>
  <c r="I48" i="5"/>
  <c r="I73" i="10" s="1"/>
  <c r="J48" i="5"/>
  <c r="J73" i="10" s="1"/>
  <c r="K48" i="5"/>
  <c r="K73" i="10" s="1"/>
  <c r="L48" i="5"/>
  <c r="L73" i="10" s="1"/>
  <c r="H49" i="5"/>
  <c r="H65" i="10" s="1"/>
  <c r="I49" i="5"/>
  <c r="I65" i="10" s="1"/>
  <c r="J49" i="5"/>
  <c r="J65" i="10" s="1"/>
  <c r="K49" i="5"/>
  <c r="K65" i="10" s="1"/>
  <c r="L49" i="5"/>
  <c r="L65" i="10" s="1"/>
  <c r="H50" i="5"/>
  <c r="H74" i="10" s="1"/>
  <c r="I50" i="5"/>
  <c r="I74" i="10" s="1"/>
  <c r="J50" i="5"/>
  <c r="J74" i="10" s="1"/>
  <c r="K50" i="5"/>
  <c r="K74" i="10" s="1"/>
  <c r="L50" i="5"/>
  <c r="L74" i="10" s="1"/>
  <c r="H51" i="5"/>
  <c r="H57" i="10" s="1"/>
  <c r="I51" i="5"/>
  <c r="I57" i="10" s="1"/>
  <c r="J51" i="5"/>
  <c r="J57" i="10" s="1"/>
  <c r="K51" i="5"/>
  <c r="K57" i="10" s="1"/>
  <c r="L51" i="5"/>
  <c r="L57" i="10" s="1"/>
  <c r="H52" i="5"/>
  <c r="H47" i="10" s="1"/>
  <c r="I52" i="5"/>
  <c r="I47" i="10" s="1"/>
  <c r="J52" i="5"/>
  <c r="J47" i="10" s="1"/>
  <c r="K52" i="5"/>
  <c r="K47" i="10" s="1"/>
  <c r="L52" i="5"/>
  <c r="L47" i="10" s="1"/>
  <c r="H53" i="5"/>
  <c r="H58" i="10" s="1"/>
  <c r="I53" i="5"/>
  <c r="I58" i="10" s="1"/>
  <c r="J53" i="5"/>
  <c r="J58" i="10" s="1"/>
  <c r="K53" i="5"/>
  <c r="K58" i="10" s="1"/>
  <c r="L53" i="5"/>
  <c r="L58" i="10" s="1"/>
  <c r="H54" i="5"/>
  <c r="H35" i="10" s="1"/>
  <c r="I54" i="5"/>
  <c r="I35" i="10" s="1"/>
  <c r="J54" i="5"/>
  <c r="J35" i="10" s="1"/>
  <c r="K54" i="5"/>
  <c r="K35" i="10" s="1"/>
  <c r="L54" i="5"/>
  <c r="L35" i="10" s="1"/>
  <c r="H55" i="5"/>
  <c r="H48" i="10" s="1"/>
  <c r="I55" i="5"/>
  <c r="I48" i="10" s="1"/>
  <c r="J55" i="5"/>
  <c r="J48" i="10" s="1"/>
  <c r="K55" i="5"/>
  <c r="K48" i="10" s="1"/>
  <c r="L55" i="5"/>
  <c r="L48" i="10" s="1"/>
  <c r="H56" i="5"/>
  <c r="H40" i="10" s="1"/>
  <c r="I56" i="5"/>
  <c r="I40" i="10" s="1"/>
  <c r="J56" i="5"/>
  <c r="J40" i="10" s="1"/>
  <c r="K56" i="5"/>
  <c r="K40" i="10" s="1"/>
  <c r="L56" i="5"/>
  <c r="L40" i="10" s="1"/>
  <c r="H57" i="5"/>
  <c r="H41" i="10" s="1"/>
  <c r="I57" i="5"/>
  <c r="I41" i="10" s="1"/>
  <c r="J57" i="5"/>
  <c r="J41" i="10" s="1"/>
  <c r="K57" i="5"/>
  <c r="K41" i="10" s="1"/>
  <c r="L57" i="5"/>
  <c r="L41" i="10" s="1"/>
  <c r="H58" i="5"/>
  <c r="H51" i="10" s="1"/>
  <c r="I58" i="5"/>
  <c r="I51" i="10" s="1"/>
  <c r="J58" i="5"/>
  <c r="J51" i="10" s="1"/>
  <c r="K58" i="5"/>
  <c r="K51" i="10" s="1"/>
  <c r="L58" i="5"/>
  <c r="L51" i="10" s="1"/>
  <c r="H59" i="5"/>
  <c r="H52" i="10" s="1"/>
  <c r="I59" i="5"/>
  <c r="I52" i="10" s="1"/>
  <c r="J59" i="5"/>
  <c r="J52" i="10" s="1"/>
  <c r="K59" i="5"/>
  <c r="K52" i="10" s="1"/>
  <c r="L59" i="5"/>
  <c r="L52" i="10" s="1"/>
  <c r="H60" i="5"/>
  <c r="H53" i="10" s="1"/>
  <c r="I60" i="5"/>
  <c r="I53" i="10" s="1"/>
  <c r="J60" i="5"/>
  <c r="J53" i="10" s="1"/>
  <c r="K60" i="5"/>
  <c r="K53" i="10" s="1"/>
  <c r="L60" i="5"/>
  <c r="L53" i="10" s="1"/>
  <c r="H61" i="5"/>
  <c r="H59" i="10" s="1"/>
  <c r="I61" i="5"/>
  <c r="I59" i="10" s="1"/>
  <c r="J61" i="5"/>
  <c r="J59" i="10" s="1"/>
  <c r="K61" i="5"/>
  <c r="K59" i="10" s="1"/>
  <c r="L61" i="5"/>
  <c r="L59" i="10" s="1"/>
  <c r="H62" i="5"/>
  <c r="H60" i="10" s="1"/>
  <c r="I62" i="5"/>
  <c r="I60" i="10" s="1"/>
  <c r="J62" i="5"/>
  <c r="J60" i="10" s="1"/>
  <c r="K62" i="5"/>
  <c r="K60" i="10" s="1"/>
  <c r="L62" i="5"/>
  <c r="L60" i="10" s="1"/>
  <c r="H63" i="5"/>
  <c r="H61" i="10" s="1"/>
  <c r="I63" i="5"/>
  <c r="I61" i="10" s="1"/>
  <c r="J63" i="5"/>
  <c r="J61" i="10" s="1"/>
  <c r="K63" i="5"/>
  <c r="K61" i="10" s="1"/>
  <c r="L63" i="5"/>
  <c r="L61" i="10" s="1"/>
  <c r="H64" i="5"/>
  <c r="H66" i="10" s="1"/>
  <c r="I64" i="5"/>
  <c r="I66" i="10" s="1"/>
  <c r="J64" i="5"/>
  <c r="J66" i="10" s="1"/>
  <c r="K64" i="5"/>
  <c r="K66" i="10" s="1"/>
  <c r="L64" i="5"/>
  <c r="L66" i="10" s="1"/>
  <c r="H65" i="5"/>
  <c r="H67" i="10" s="1"/>
  <c r="I65" i="5"/>
  <c r="I67" i="10" s="1"/>
  <c r="J65" i="5"/>
  <c r="J67" i="10" s="1"/>
  <c r="K65" i="5"/>
  <c r="K67" i="10" s="1"/>
  <c r="L65" i="5"/>
  <c r="L67" i="10" s="1"/>
  <c r="H17" i="5"/>
  <c r="I17" i="5"/>
  <c r="I17" i="10" s="1"/>
  <c r="J17" i="5"/>
  <c r="K17" i="5"/>
  <c r="K17" i="10" s="1"/>
  <c r="L17" i="5"/>
  <c r="L17" i="10" s="1"/>
  <c r="H18" i="5"/>
  <c r="H18" i="10" s="1"/>
  <c r="I18" i="5"/>
  <c r="I18" i="10" s="1"/>
  <c r="J18" i="5"/>
  <c r="J18" i="10" s="1"/>
  <c r="K18" i="5"/>
  <c r="K18" i="10" s="1"/>
  <c r="L18" i="5"/>
  <c r="L18" i="10" s="1"/>
  <c r="H19" i="5"/>
  <c r="H20" i="10" s="1"/>
  <c r="I19" i="5"/>
  <c r="I20" i="10" s="1"/>
  <c r="J19" i="5"/>
  <c r="J20" i="10" s="1"/>
  <c r="K19" i="5"/>
  <c r="K20" i="10" s="1"/>
  <c r="L19" i="5"/>
  <c r="L20" i="10" s="1"/>
  <c r="H20" i="5"/>
  <c r="H22" i="10" s="1"/>
  <c r="I20" i="5"/>
  <c r="I22" i="10" s="1"/>
  <c r="J20" i="5"/>
  <c r="J22" i="10" s="1"/>
  <c r="K20" i="5"/>
  <c r="K22" i="10" s="1"/>
  <c r="L20" i="5"/>
  <c r="L22" i="10" s="1"/>
  <c r="H21" i="5"/>
  <c r="H23" i="10" s="1"/>
  <c r="I21" i="5"/>
  <c r="I23" i="10" s="1"/>
  <c r="J21" i="5"/>
  <c r="J23" i="10" s="1"/>
  <c r="K21" i="5"/>
  <c r="K23" i="10" s="1"/>
  <c r="L21" i="5"/>
  <c r="L23" i="10" s="1"/>
  <c r="L22" i="5"/>
  <c r="L24" i="10" s="1"/>
  <c r="H23" i="5"/>
  <c r="H21" i="10" s="1"/>
  <c r="I23" i="5"/>
  <c r="I21" i="10" s="1"/>
  <c r="J23" i="5"/>
  <c r="J21" i="10" s="1"/>
  <c r="K23" i="5"/>
  <c r="K21" i="10" s="1"/>
  <c r="L23" i="5"/>
  <c r="L21" i="10" s="1"/>
  <c r="H24" i="5"/>
  <c r="H19" i="10" s="1"/>
  <c r="I24" i="5"/>
  <c r="I19" i="10" s="1"/>
  <c r="J24" i="5"/>
  <c r="J19" i="10" s="1"/>
  <c r="K24" i="5"/>
  <c r="K19" i="10" s="1"/>
  <c r="L24" i="5"/>
  <c r="L19" i="10" s="1"/>
  <c r="O71" i="6"/>
  <c r="P71" i="6"/>
  <c r="Q71" i="6"/>
  <c r="R71" i="6"/>
  <c r="S71" i="6"/>
  <c r="T71" i="6"/>
  <c r="U71" i="6"/>
  <c r="V71" i="6"/>
  <c r="W71" i="6"/>
  <c r="X71" i="6"/>
  <c r="Y71" i="6"/>
  <c r="Z71" i="6"/>
  <c r="Z70" i="6" s="1"/>
  <c r="AB71" i="6"/>
  <c r="AB70" i="6" s="1"/>
  <c r="AC71" i="6"/>
  <c r="AD71" i="6"/>
  <c r="AD70" i="6" s="1"/>
  <c r="AE71" i="6"/>
  <c r="AE70" i="6" s="1"/>
  <c r="AF71" i="6"/>
  <c r="AF70" i="6" s="1"/>
  <c r="AG71" i="6"/>
  <c r="AG70" i="6" s="1"/>
  <c r="I7" i="5" l="1"/>
  <c r="J15" i="5"/>
  <c r="I14" i="5"/>
  <c r="H14" i="5"/>
  <c r="H11" i="5"/>
  <c r="L14" i="5"/>
  <c r="K14" i="5"/>
  <c r="L11" i="5"/>
  <c r="K15" i="5"/>
  <c r="L7" i="5"/>
  <c r="H15" i="5"/>
  <c r="K7" i="5"/>
  <c r="I15" i="5"/>
  <c r="J14" i="5"/>
  <c r="J7" i="5"/>
  <c r="L8" i="5"/>
  <c r="K77" i="5"/>
  <c r="L80" i="5"/>
  <c r="L69" i="12"/>
  <c r="L14" i="12" s="1"/>
  <c r="L63" i="12"/>
  <c r="L13" i="12" s="1"/>
  <c r="L43" i="12"/>
  <c r="L10" i="12" s="1"/>
  <c r="L31" i="12"/>
  <c r="L8" i="12" s="1"/>
  <c r="L55" i="12"/>
  <c r="L12" i="12" s="1"/>
  <c r="L37" i="12"/>
  <c r="L9" i="12" s="1"/>
  <c r="L72" i="12"/>
  <c r="L15" i="12" s="1"/>
  <c r="L27" i="12"/>
  <c r="L7" i="12" s="1"/>
  <c r="L50" i="12"/>
  <c r="L11" i="12" s="1"/>
  <c r="L15" i="6"/>
  <c r="L14" i="6"/>
  <c r="L68" i="11"/>
  <c r="L13" i="11" s="1"/>
  <c r="L13" i="6"/>
  <c r="L11" i="6"/>
  <c r="L9" i="6"/>
  <c r="L10" i="6"/>
  <c r="L8" i="6"/>
  <c r="L43" i="11"/>
  <c r="L42" i="11" s="1"/>
  <c r="L9" i="11" s="1"/>
  <c r="L12" i="6"/>
  <c r="L54" i="11"/>
  <c r="L11" i="11" s="1"/>
  <c r="L63" i="11"/>
  <c r="L62" i="11" s="1"/>
  <c r="L12" i="11" s="1"/>
  <c r="L31" i="11"/>
  <c r="L30" i="11" s="1"/>
  <c r="L7" i="11" s="1"/>
  <c r="L72" i="11"/>
  <c r="L71" i="11" s="1"/>
  <c r="L14" i="11" s="1"/>
  <c r="L7" i="6"/>
  <c r="L37" i="11"/>
  <c r="L36" i="11" s="1"/>
  <c r="L8" i="11" s="1"/>
  <c r="L27" i="11"/>
  <c r="L26" i="11" s="1"/>
  <c r="L6" i="11" s="1"/>
  <c r="L50" i="11"/>
  <c r="L49" i="11" s="1"/>
  <c r="L10" i="11" s="1"/>
  <c r="L71" i="10"/>
  <c r="L14" i="10" s="1"/>
  <c r="L68" i="10"/>
  <c r="L13" i="10" s="1"/>
  <c r="L62" i="10"/>
  <c r="L12" i="10" s="1"/>
  <c r="L12" i="5"/>
  <c r="L49" i="10"/>
  <c r="L10" i="10" s="1"/>
  <c r="L10" i="5"/>
  <c r="L42" i="10"/>
  <c r="L9" i="10" s="1"/>
  <c r="L30" i="10"/>
  <c r="L7" i="10" s="1"/>
  <c r="L54" i="10"/>
  <c r="L11" i="10" s="1"/>
  <c r="L36" i="10"/>
  <c r="L8" i="10" s="1"/>
  <c r="L13" i="5"/>
  <c r="L15" i="5"/>
  <c r="L26" i="10"/>
  <c r="L6" i="10" s="1"/>
  <c r="L9" i="5"/>
  <c r="K72" i="12"/>
  <c r="K15" i="12" s="1"/>
  <c r="K69" i="12"/>
  <c r="K14" i="12" s="1"/>
  <c r="K50" i="12"/>
  <c r="K11" i="12" s="1"/>
  <c r="K43" i="12"/>
  <c r="K10" i="12" s="1"/>
  <c r="K63" i="12"/>
  <c r="K13" i="12" s="1"/>
  <c r="K55" i="12"/>
  <c r="K12" i="12" s="1"/>
  <c r="K31" i="12"/>
  <c r="K8" i="12" s="1"/>
  <c r="K37" i="12"/>
  <c r="K9" i="12" s="1"/>
  <c r="K27" i="12"/>
  <c r="K7" i="12" s="1"/>
  <c r="K15" i="6"/>
  <c r="K68" i="11"/>
  <c r="K13" i="11" s="1"/>
  <c r="K14" i="6"/>
  <c r="K13" i="6"/>
  <c r="K11" i="6"/>
  <c r="K10" i="6"/>
  <c r="K8" i="6"/>
  <c r="K42" i="11"/>
  <c r="K9" i="11" s="1"/>
  <c r="K12" i="6"/>
  <c r="K9" i="6"/>
  <c r="K63" i="11"/>
  <c r="K62" i="11" s="1"/>
  <c r="K12" i="11" s="1"/>
  <c r="K55" i="11"/>
  <c r="K54" i="11" s="1"/>
  <c r="K11" i="11" s="1"/>
  <c r="K31" i="11"/>
  <c r="K30" i="11" s="1"/>
  <c r="K7" i="11" s="1"/>
  <c r="K72" i="11"/>
  <c r="K71" i="11" s="1"/>
  <c r="K14" i="11" s="1"/>
  <c r="K7" i="6"/>
  <c r="K37" i="11"/>
  <c r="K36" i="11" s="1"/>
  <c r="K8" i="11" s="1"/>
  <c r="K27" i="11"/>
  <c r="K26" i="11" s="1"/>
  <c r="K6" i="11" s="1"/>
  <c r="K50" i="11"/>
  <c r="K49" i="11" s="1"/>
  <c r="K10" i="11" s="1"/>
  <c r="K71" i="10"/>
  <c r="K14" i="10" s="1"/>
  <c r="K68" i="10"/>
  <c r="K13" i="10" s="1"/>
  <c r="K62" i="10"/>
  <c r="K12" i="10" s="1"/>
  <c r="K13" i="5"/>
  <c r="K9" i="5"/>
  <c r="K12" i="5"/>
  <c r="K11" i="5"/>
  <c r="K49" i="10"/>
  <c r="K10" i="10" s="1"/>
  <c r="K10" i="5"/>
  <c r="K42" i="10"/>
  <c r="K9" i="10" s="1"/>
  <c r="K8" i="5"/>
  <c r="K30" i="10"/>
  <c r="K7" i="10" s="1"/>
  <c r="K54" i="10"/>
  <c r="K11" i="10" s="1"/>
  <c r="K36" i="10"/>
  <c r="K8" i="10" s="1"/>
  <c r="K26" i="10"/>
  <c r="K6" i="10" s="1"/>
  <c r="J69" i="12"/>
  <c r="J14" i="12" s="1"/>
  <c r="J63" i="12"/>
  <c r="J13" i="12" s="1"/>
  <c r="J43" i="12"/>
  <c r="J10" i="12" s="1"/>
  <c r="J31" i="12"/>
  <c r="J8" i="12" s="1"/>
  <c r="J55" i="12"/>
  <c r="J12" i="12" s="1"/>
  <c r="J37" i="12"/>
  <c r="J9" i="12" s="1"/>
  <c r="J72" i="12"/>
  <c r="J15" i="12" s="1"/>
  <c r="J27" i="12"/>
  <c r="J7" i="12" s="1"/>
  <c r="J50" i="12"/>
  <c r="J11" i="12" s="1"/>
  <c r="J15" i="6"/>
  <c r="J14" i="6"/>
  <c r="J68" i="11"/>
  <c r="J13" i="11" s="1"/>
  <c r="J13" i="6"/>
  <c r="J11" i="6"/>
  <c r="J10" i="6"/>
  <c r="J8" i="6"/>
  <c r="J43" i="11"/>
  <c r="J42" i="11" s="1"/>
  <c r="J9" i="11" s="1"/>
  <c r="J12" i="6"/>
  <c r="J9" i="6"/>
  <c r="J63" i="11"/>
  <c r="J62" i="11" s="1"/>
  <c r="J12" i="11" s="1"/>
  <c r="J55" i="11"/>
  <c r="J54" i="11" s="1"/>
  <c r="J11" i="11" s="1"/>
  <c r="J31" i="11"/>
  <c r="J30" i="11" s="1"/>
  <c r="J7" i="11" s="1"/>
  <c r="J72" i="11"/>
  <c r="J71" i="11" s="1"/>
  <c r="J14" i="11" s="1"/>
  <c r="J7" i="6"/>
  <c r="J37" i="11"/>
  <c r="J36" i="11" s="1"/>
  <c r="J8" i="11" s="1"/>
  <c r="J27" i="11"/>
  <c r="J26" i="11" s="1"/>
  <c r="J6" i="11" s="1"/>
  <c r="J50" i="11"/>
  <c r="J49" i="11" s="1"/>
  <c r="J10" i="11" s="1"/>
  <c r="J71" i="10"/>
  <c r="J14" i="10" s="1"/>
  <c r="J68" i="10"/>
  <c r="J13" i="10" s="1"/>
  <c r="J62" i="10"/>
  <c r="J12" i="10" s="1"/>
  <c r="J11" i="5"/>
  <c r="J49" i="10"/>
  <c r="J10" i="10" s="1"/>
  <c r="J9" i="5"/>
  <c r="J10" i="5"/>
  <c r="J8" i="5"/>
  <c r="J42" i="10"/>
  <c r="J9" i="10" s="1"/>
  <c r="J13" i="5"/>
  <c r="J12" i="5"/>
  <c r="J30" i="10"/>
  <c r="J7" i="10" s="1"/>
  <c r="J54" i="10"/>
  <c r="J11" i="10" s="1"/>
  <c r="J36" i="10"/>
  <c r="J8" i="10" s="1"/>
  <c r="J26" i="10"/>
  <c r="J6" i="10" s="1"/>
  <c r="J17" i="10"/>
  <c r="I72" i="12"/>
  <c r="I15" i="12" s="1"/>
  <c r="I69" i="12"/>
  <c r="I14" i="12" s="1"/>
  <c r="I50" i="12"/>
  <c r="I11" i="12" s="1"/>
  <c r="I43" i="12"/>
  <c r="I10" i="12" s="1"/>
  <c r="I63" i="12"/>
  <c r="I13" i="12" s="1"/>
  <c r="I55" i="12"/>
  <c r="I12" i="12" s="1"/>
  <c r="I31" i="12"/>
  <c r="I8" i="12" s="1"/>
  <c r="I37" i="12"/>
  <c r="I9" i="12" s="1"/>
  <c r="I27" i="12"/>
  <c r="I7" i="12" s="1"/>
  <c r="I15" i="6"/>
  <c r="I68" i="11"/>
  <c r="I13" i="11" s="1"/>
  <c r="I14" i="6"/>
  <c r="I13" i="6"/>
  <c r="I11" i="6"/>
  <c r="I10" i="6"/>
  <c r="I8" i="6"/>
  <c r="I43" i="11"/>
  <c r="I42" i="11" s="1"/>
  <c r="I9" i="11" s="1"/>
  <c r="I12" i="6"/>
  <c r="I9" i="6"/>
  <c r="I63" i="11"/>
  <c r="I62" i="11" s="1"/>
  <c r="I12" i="11" s="1"/>
  <c r="I55" i="11"/>
  <c r="I54" i="11" s="1"/>
  <c r="I11" i="11" s="1"/>
  <c r="I31" i="11"/>
  <c r="I30" i="11" s="1"/>
  <c r="I7" i="11" s="1"/>
  <c r="I72" i="11"/>
  <c r="I71" i="11" s="1"/>
  <c r="I14" i="11" s="1"/>
  <c r="I7" i="6"/>
  <c r="I37" i="11"/>
  <c r="I36" i="11" s="1"/>
  <c r="I8" i="11" s="1"/>
  <c r="I27" i="11"/>
  <c r="I26" i="11" s="1"/>
  <c r="I6" i="11" s="1"/>
  <c r="I50" i="11"/>
  <c r="I49" i="11" s="1"/>
  <c r="I10" i="11" s="1"/>
  <c r="I71" i="10"/>
  <c r="I14" i="10" s="1"/>
  <c r="I68" i="10"/>
  <c r="I13" i="10" s="1"/>
  <c r="I13" i="5"/>
  <c r="I62" i="10"/>
  <c r="I12" i="10" s="1"/>
  <c r="I12" i="5"/>
  <c r="I11" i="5"/>
  <c r="I49" i="10"/>
  <c r="I10" i="10" s="1"/>
  <c r="I10" i="5"/>
  <c r="I42" i="10"/>
  <c r="I9" i="10" s="1"/>
  <c r="I30" i="10"/>
  <c r="I7" i="10" s="1"/>
  <c r="I54" i="10"/>
  <c r="I11" i="10" s="1"/>
  <c r="I36" i="10"/>
  <c r="I8" i="10" s="1"/>
  <c r="I8" i="5"/>
  <c r="I26" i="10"/>
  <c r="I6" i="10" s="1"/>
  <c r="I9" i="5"/>
  <c r="H69" i="12"/>
  <c r="H14" i="12" s="1"/>
  <c r="H63" i="12"/>
  <c r="H13" i="12" s="1"/>
  <c r="H43" i="12"/>
  <c r="H10" i="12" s="1"/>
  <c r="H31" i="12"/>
  <c r="H8" i="12" s="1"/>
  <c r="H55" i="12"/>
  <c r="H12" i="12" s="1"/>
  <c r="H37" i="12"/>
  <c r="H9" i="12" s="1"/>
  <c r="H72" i="12"/>
  <c r="H15" i="12" s="1"/>
  <c r="H27" i="12"/>
  <c r="H7" i="12" s="1"/>
  <c r="H50" i="12"/>
  <c r="H11" i="12" s="1"/>
  <c r="H15" i="6"/>
  <c r="H14" i="6"/>
  <c r="H68" i="11"/>
  <c r="H13" i="11" s="1"/>
  <c r="H13" i="6"/>
  <c r="H11" i="6"/>
  <c r="H42" i="11"/>
  <c r="H9" i="11" s="1"/>
  <c r="H10" i="6"/>
  <c r="H8" i="6"/>
  <c r="H12" i="6"/>
  <c r="H9" i="6"/>
  <c r="H63" i="11"/>
  <c r="H62" i="11" s="1"/>
  <c r="H12" i="11" s="1"/>
  <c r="H55" i="11"/>
  <c r="H54" i="11" s="1"/>
  <c r="H11" i="11" s="1"/>
  <c r="H31" i="11"/>
  <c r="H30" i="11" s="1"/>
  <c r="H7" i="11" s="1"/>
  <c r="H72" i="11"/>
  <c r="H71" i="11" s="1"/>
  <c r="H14" i="11" s="1"/>
  <c r="H7" i="6"/>
  <c r="H26" i="11"/>
  <c r="H6" i="11" s="1"/>
  <c r="H37" i="11"/>
  <c r="H36" i="11" s="1"/>
  <c r="H8" i="11" s="1"/>
  <c r="H50" i="11"/>
  <c r="H49" i="11" s="1"/>
  <c r="H10" i="11" s="1"/>
  <c r="H71" i="10"/>
  <c r="H14" i="10" s="1"/>
  <c r="H68" i="10"/>
  <c r="H13" i="10" s="1"/>
  <c r="H13" i="5"/>
  <c r="H62" i="10"/>
  <c r="H12" i="10" s="1"/>
  <c r="H12" i="5"/>
  <c r="H49" i="10"/>
  <c r="H10" i="10" s="1"/>
  <c r="H8" i="5"/>
  <c r="H10" i="5"/>
  <c r="H42" i="10"/>
  <c r="H9" i="10" s="1"/>
  <c r="H30" i="10"/>
  <c r="H7" i="10" s="1"/>
  <c r="H54" i="10"/>
  <c r="H11" i="10" s="1"/>
  <c r="H36" i="10"/>
  <c r="H8" i="10" s="1"/>
  <c r="H26" i="10"/>
  <c r="H6" i="10" s="1"/>
  <c r="H9" i="5"/>
  <c r="H7" i="5"/>
  <c r="H17" i="10"/>
  <c r="L18" i="4"/>
  <c r="L7" i="4" s="1"/>
  <c r="J18" i="4"/>
  <c r="J7" i="4" s="1"/>
  <c r="L60" i="4"/>
  <c r="L14" i="4" s="1"/>
  <c r="J60" i="4"/>
  <c r="J14" i="4" s="1"/>
  <c r="M63" i="4"/>
  <c r="M15" i="4" s="1"/>
  <c r="K63" i="4"/>
  <c r="K15" i="4" s="1"/>
  <c r="I63" i="4"/>
  <c r="I15" i="4" s="1"/>
  <c r="L63" i="4"/>
  <c r="L15" i="4" s="1"/>
  <c r="J63" i="4"/>
  <c r="J15" i="4" s="1"/>
  <c r="L54" i="4"/>
  <c r="L13" i="4" s="1"/>
  <c r="J54" i="4"/>
  <c r="J13" i="4" s="1"/>
  <c r="M54" i="4"/>
  <c r="M13" i="4" s="1"/>
  <c r="K54" i="4"/>
  <c r="K13" i="4" s="1"/>
  <c r="I54" i="4"/>
  <c r="I13" i="4" s="1"/>
  <c r="M41" i="4"/>
  <c r="M11" i="4" s="1"/>
  <c r="K41" i="4"/>
  <c r="K11" i="4" s="1"/>
  <c r="I41" i="4"/>
  <c r="I11" i="4" s="1"/>
  <c r="L41" i="4"/>
  <c r="L11" i="4" s="1"/>
  <c r="J41" i="4"/>
  <c r="J11" i="4" s="1"/>
  <c r="L28" i="4"/>
  <c r="L9" i="4" s="1"/>
  <c r="J28" i="4"/>
  <c r="J9" i="4" s="1"/>
  <c r="M28" i="4"/>
  <c r="M9" i="4" s="1"/>
  <c r="K28" i="4"/>
  <c r="K9" i="4" s="1"/>
  <c r="I28" i="4"/>
  <c r="I9" i="4" s="1"/>
  <c r="M18" i="4"/>
  <c r="M7" i="4" s="1"/>
  <c r="K18" i="4"/>
  <c r="K7" i="4" s="1"/>
  <c r="I18" i="4"/>
  <c r="I7" i="4" s="1"/>
  <c r="M60" i="4"/>
  <c r="M14" i="4" s="1"/>
  <c r="K60" i="4"/>
  <c r="K14" i="4" s="1"/>
  <c r="I60" i="4"/>
  <c r="I14" i="4" s="1"/>
  <c r="L46" i="4"/>
  <c r="L12" i="4" s="1"/>
  <c r="J46" i="4"/>
  <c r="J12" i="4" s="1"/>
  <c r="M46" i="4"/>
  <c r="M12" i="4" s="1"/>
  <c r="K46" i="4"/>
  <c r="K12" i="4" s="1"/>
  <c r="I46" i="4"/>
  <c r="I12" i="4" s="1"/>
  <c r="L34" i="4"/>
  <c r="L10" i="4" s="1"/>
  <c r="J34" i="4"/>
  <c r="J10" i="4" s="1"/>
  <c r="M34" i="4"/>
  <c r="M10" i="4" s="1"/>
  <c r="K34" i="4"/>
  <c r="K10" i="4" s="1"/>
  <c r="I34" i="4"/>
  <c r="I10" i="4" s="1"/>
  <c r="L22" i="4"/>
  <c r="L8" i="4" s="1"/>
  <c r="J22" i="4"/>
  <c r="J8" i="4" s="1"/>
  <c r="M22" i="4"/>
  <c r="M8" i="4" s="1"/>
  <c r="K22" i="4"/>
  <c r="K8" i="4" s="1"/>
  <c r="I22" i="4"/>
  <c r="I8" i="4" s="1"/>
  <c r="AH83" i="4"/>
  <c r="N122" i="4"/>
  <c r="AB73" i="12"/>
  <c r="AC73" i="12"/>
  <c r="AD73" i="12"/>
  <c r="AE73" i="12"/>
  <c r="AF73" i="12"/>
  <c r="AG73" i="12"/>
  <c r="AH73" i="12"/>
  <c r="AI73" i="12"/>
  <c r="AJ73" i="12"/>
  <c r="AJ72" i="12" s="1"/>
  <c r="AJ15" i="12" s="1"/>
  <c r="AK73" i="12"/>
  <c r="AK72" i="12" s="1"/>
  <c r="AK15" i="12" s="1"/>
  <c r="AL73" i="12"/>
  <c r="AL72" i="12" s="1"/>
  <c r="AL15" i="12" s="1"/>
  <c r="AM73" i="12"/>
  <c r="AN73" i="12"/>
  <c r="AO73" i="12"/>
  <c r="AP73" i="12"/>
  <c r="AQ73" i="12"/>
  <c r="AR73" i="12"/>
  <c r="AS73" i="12"/>
  <c r="AT73" i="12"/>
  <c r="AX73" i="12"/>
  <c r="AB74" i="12"/>
  <c r="AC74" i="12"/>
  <c r="AD74" i="12"/>
  <c r="AE74" i="12"/>
  <c r="AF74" i="12"/>
  <c r="AF72" i="12" s="1"/>
  <c r="AF15" i="12" s="1"/>
  <c r="AG74" i="12"/>
  <c r="AH74" i="12"/>
  <c r="AH72" i="12" s="1"/>
  <c r="AH15" i="12" s="1"/>
  <c r="AI74" i="12"/>
  <c r="AJ74" i="12"/>
  <c r="AK74" i="12"/>
  <c r="AL74" i="12"/>
  <c r="AM74" i="12"/>
  <c r="AN74" i="12"/>
  <c r="AO74" i="12"/>
  <c r="AO72" i="12" s="1"/>
  <c r="AO15" i="12" s="1"/>
  <c r="AP74" i="12"/>
  <c r="AQ74" i="12"/>
  <c r="AR74" i="12"/>
  <c r="AS74" i="12"/>
  <c r="AT74" i="12"/>
  <c r="AX74" i="12"/>
  <c r="AB75" i="12"/>
  <c r="AB72" i="12" s="1"/>
  <c r="AB15" i="12" s="1"/>
  <c r="AC75" i="12"/>
  <c r="AC72" i="12" s="1"/>
  <c r="AC15" i="12" s="1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X75" i="12"/>
  <c r="AB70" i="12"/>
  <c r="AC70" i="12"/>
  <c r="AD70" i="12"/>
  <c r="AE70" i="12"/>
  <c r="AF70" i="12"/>
  <c r="AG70" i="12"/>
  <c r="AG69" i="12" s="1"/>
  <c r="AG14" i="12" s="1"/>
  <c r="AH70" i="12"/>
  <c r="AI70" i="12"/>
  <c r="AJ70" i="12"/>
  <c r="AK70" i="12"/>
  <c r="AL70" i="12"/>
  <c r="AL69" i="12" s="1"/>
  <c r="AL14" i="12" s="1"/>
  <c r="AM70" i="12"/>
  <c r="AN70" i="12"/>
  <c r="AO70" i="12"/>
  <c r="AO69" i="12" s="1"/>
  <c r="AO14" i="12" s="1"/>
  <c r="AP70" i="12"/>
  <c r="AP69" i="12" s="1"/>
  <c r="AP14" i="12" s="1"/>
  <c r="AQ70" i="12"/>
  <c r="AR70" i="12"/>
  <c r="AS70" i="12"/>
  <c r="AT70" i="12"/>
  <c r="AX70" i="12"/>
  <c r="AB71" i="12"/>
  <c r="AC71" i="12"/>
  <c r="AC69" i="12" s="1"/>
  <c r="AC14" i="12" s="1"/>
  <c r="AD71" i="12"/>
  <c r="AD69" i="12" s="1"/>
  <c r="AD14" i="12" s="1"/>
  <c r="AE71" i="12"/>
  <c r="AF71" i="12"/>
  <c r="AF69" i="12" s="1"/>
  <c r="AF14" i="12" s="1"/>
  <c r="AG71" i="12"/>
  <c r="AH71" i="12"/>
  <c r="AI71" i="12"/>
  <c r="AJ71" i="12"/>
  <c r="AK71" i="12"/>
  <c r="AK69" i="12" s="1"/>
  <c r="AK14" i="12" s="1"/>
  <c r="AL71" i="12"/>
  <c r="AM71" i="12"/>
  <c r="AN71" i="12"/>
  <c r="AO71" i="12"/>
  <c r="AP71" i="12"/>
  <c r="AQ71" i="12"/>
  <c r="AR71" i="12"/>
  <c r="AS71" i="12"/>
  <c r="AS69" i="12" s="1"/>
  <c r="AS14" i="12" s="1"/>
  <c r="AT71" i="12"/>
  <c r="AT69" i="12" s="1"/>
  <c r="AT14" i="12" s="1"/>
  <c r="AX71" i="12"/>
  <c r="AB64" i="12"/>
  <c r="AC64" i="12"/>
  <c r="AD64" i="12"/>
  <c r="AE64" i="12"/>
  <c r="AF64" i="12"/>
  <c r="AG64" i="12"/>
  <c r="AG63" i="12" s="1"/>
  <c r="AG13" i="12" s="1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X64" i="12"/>
  <c r="AB65" i="12"/>
  <c r="AC65" i="12"/>
  <c r="AC63" i="12" s="1"/>
  <c r="AC13" i="12" s="1"/>
  <c r="AD65" i="12"/>
  <c r="AD63" i="12" s="1"/>
  <c r="AD13" i="12" s="1"/>
  <c r="AE65" i="12"/>
  <c r="AF65" i="12"/>
  <c r="AG65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S63" i="12" s="1"/>
  <c r="AS13" i="12" s="1"/>
  <c r="AT65" i="12"/>
  <c r="AT63" i="12" s="1"/>
  <c r="AT13" i="12" s="1"/>
  <c r="AX65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N63" i="12" s="1"/>
  <c r="AN13" i="12" s="1"/>
  <c r="AO66" i="12"/>
  <c r="AP66" i="12"/>
  <c r="AQ66" i="12"/>
  <c r="AR66" i="12"/>
  <c r="AS66" i="12"/>
  <c r="AT66" i="12"/>
  <c r="AX66" i="12"/>
  <c r="AB67" i="12"/>
  <c r="AC67" i="12"/>
  <c r="AD67" i="12"/>
  <c r="AE67" i="12"/>
  <c r="AF67" i="12"/>
  <c r="AG67" i="12"/>
  <c r="AH67" i="12"/>
  <c r="AI67" i="12"/>
  <c r="AJ67" i="12"/>
  <c r="AK67" i="12"/>
  <c r="AK63" i="12" s="1"/>
  <c r="AK13" i="12" s="1"/>
  <c r="AL67" i="12"/>
  <c r="AM67" i="12"/>
  <c r="AN67" i="12"/>
  <c r="AO67" i="12"/>
  <c r="AP67" i="12"/>
  <c r="AQ67" i="12"/>
  <c r="AR67" i="12"/>
  <c r="AS67" i="12"/>
  <c r="AT67" i="12"/>
  <c r="AX67" i="12"/>
  <c r="AB68" i="12"/>
  <c r="AC68" i="12"/>
  <c r="AD68" i="12"/>
  <c r="AE68" i="12"/>
  <c r="AF68" i="12"/>
  <c r="AG68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X68" i="12"/>
  <c r="AB56" i="12"/>
  <c r="AC56" i="12"/>
  <c r="AD56" i="12"/>
  <c r="AE56" i="12"/>
  <c r="AF56" i="12"/>
  <c r="AG56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T55" i="12" s="1"/>
  <c r="AT12" i="12" s="1"/>
  <c r="AX56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X57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X58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X59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X60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X61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X62" i="12"/>
  <c r="AB51" i="12"/>
  <c r="AC51" i="12"/>
  <c r="AD51" i="12"/>
  <c r="AE51" i="12"/>
  <c r="AF51" i="12"/>
  <c r="AF50" i="12" s="1"/>
  <c r="AF11" i="12" s="1"/>
  <c r="AG51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X51" i="12"/>
  <c r="AB52" i="12"/>
  <c r="AB50" i="12" s="1"/>
  <c r="AB11" i="12" s="1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AR52" i="12"/>
  <c r="AR50" i="12" s="1"/>
  <c r="AR11" i="12" s="1"/>
  <c r="AS52" i="12"/>
  <c r="AT52" i="12"/>
  <c r="AX52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X53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X54" i="12"/>
  <c r="AB44" i="12"/>
  <c r="AC44" i="12"/>
  <c r="AD44" i="12"/>
  <c r="AE44" i="12"/>
  <c r="AF44" i="12"/>
  <c r="AG44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X44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X45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X46" i="12"/>
  <c r="AB47" i="12"/>
  <c r="AC47" i="12"/>
  <c r="AD47" i="12"/>
  <c r="AE47" i="12"/>
  <c r="AF47" i="12"/>
  <c r="AG47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X47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X48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X49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X38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X39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R40" i="12"/>
  <c r="AR37" i="12" s="1"/>
  <c r="AR9" i="12" s="1"/>
  <c r="AS40" i="12"/>
  <c r="AT40" i="12"/>
  <c r="AX40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X41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X42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X32" i="12"/>
  <c r="AB33" i="12"/>
  <c r="AC33" i="12"/>
  <c r="AD33" i="12"/>
  <c r="AE33" i="12"/>
  <c r="AF33" i="12"/>
  <c r="AF31" i="12" s="1"/>
  <c r="AF8" i="12" s="1"/>
  <c r="AG33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X33" i="12"/>
  <c r="AB34" i="12"/>
  <c r="AB31" i="12" s="1"/>
  <c r="AB8" i="12" s="1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R31" i="12" s="1"/>
  <c r="AR8" i="12" s="1"/>
  <c r="AS34" i="12"/>
  <c r="AT34" i="12"/>
  <c r="AX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X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X36" i="12"/>
  <c r="AB28" i="12"/>
  <c r="AB27" i="12" s="1"/>
  <c r="AB7" i="12" s="1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X28" i="12"/>
  <c r="AB29" i="12"/>
  <c r="AC29" i="12"/>
  <c r="AD29" i="12"/>
  <c r="AE29" i="12"/>
  <c r="AF29" i="12"/>
  <c r="AG29" i="12"/>
  <c r="AH29" i="12"/>
  <c r="AI29" i="12"/>
  <c r="AJ29" i="12"/>
  <c r="AK29" i="12"/>
  <c r="AK27" i="12" s="1"/>
  <c r="AK7" i="12" s="1"/>
  <c r="AL29" i="12"/>
  <c r="AM29" i="12"/>
  <c r="AN29" i="12"/>
  <c r="AO29" i="12"/>
  <c r="AP29" i="12"/>
  <c r="AQ29" i="12"/>
  <c r="AR29" i="12"/>
  <c r="AR27" i="12" s="1"/>
  <c r="AR7" i="12" s="1"/>
  <c r="AS29" i="12"/>
  <c r="AT29" i="12"/>
  <c r="AX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N27" i="12" s="1"/>
  <c r="AN7" i="12" s="1"/>
  <c r="AO30" i="12"/>
  <c r="AO27" i="12" s="1"/>
  <c r="AO7" i="12" s="1"/>
  <c r="AP30" i="12"/>
  <c r="AQ30" i="12"/>
  <c r="AR30" i="12"/>
  <c r="AS30" i="12"/>
  <c r="AT30" i="12"/>
  <c r="AX30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W18" i="12"/>
  <c r="AX18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W19" i="12"/>
  <c r="AX1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W20" i="12"/>
  <c r="AX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W21" i="12"/>
  <c r="AX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W22" i="12"/>
  <c r="AX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W23" i="12"/>
  <c r="AX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W24" i="12"/>
  <c r="AX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W25" i="12"/>
  <c r="AX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W26" i="12"/>
  <c r="AX26" i="12"/>
  <c r="AV17" i="11"/>
  <c r="AW17" i="11"/>
  <c r="AX17" i="11"/>
  <c r="AV18" i="11"/>
  <c r="AW18" i="11"/>
  <c r="AX18" i="11"/>
  <c r="AV19" i="11"/>
  <c r="AW19" i="11"/>
  <c r="AX19" i="11"/>
  <c r="AV20" i="11"/>
  <c r="AW20" i="11"/>
  <c r="AX20" i="11"/>
  <c r="AV21" i="11"/>
  <c r="AW21" i="11"/>
  <c r="AX21" i="11"/>
  <c r="AV22" i="11"/>
  <c r="AW22" i="11"/>
  <c r="AX22" i="11"/>
  <c r="AV23" i="11"/>
  <c r="AW23" i="11"/>
  <c r="AX23" i="11"/>
  <c r="AV24" i="11"/>
  <c r="AW24" i="11"/>
  <c r="AX24" i="11"/>
  <c r="AV25" i="11"/>
  <c r="AW25" i="11"/>
  <c r="AX25" i="11"/>
  <c r="AV27" i="11"/>
  <c r="AW27" i="11"/>
  <c r="AX27" i="11"/>
  <c r="AV28" i="11"/>
  <c r="AW28" i="11"/>
  <c r="AX28" i="11"/>
  <c r="AV29" i="11"/>
  <c r="AW29" i="11"/>
  <c r="AX29" i="11"/>
  <c r="AV31" i="11"/>
  <c r="AW31" i="11"/>
  <c r="AX31" i="11"/>
  <c r="AV32" i="11"/>
  <c r="AW32" i="11"/>
  <c r="AX32" i="11"/>
  <c r="AV33" i="11"/>
  <c r="AW33" i="11"/>
  <c r="AX33" i="11"/>
  <c r="AV34" i="11"/>
  <c r="AW34" i="11"/>
  <c r="AX34" i="11"/>
  <c r="AV35" i="11"/>
  <c r="AW35" i="11"/>
  <c r="AX35" i="11"/>
  <c r="AV37" i="11"/>
  <c r="AW37" i="11"/>
  <c r="AX37" i="11"/>
  <c r="AV38" i="11"/>
  <c r="AW38" i="11"/>
  <c r="AX38" i="11"/>
  <c r="AV39" i="11"/>
  <c r="AW39" i="11"/>
  <c r="AX39" i="11"/>
  <c r="AV40" i="11"/>
  <c r="AW40" i="11"/>
  <c r="AX40" i="11"/>
  <c r="AV41" i="11"/>
  <c r="AW41" i="11"/>
  <c r="AX41" i="11"/>
  <c r="AV43" i="11"/>
  <c r="AW43" i="11"/>
  <c r="AX43" i="11"/>
  <c r="AV44" i="11"/>
  <c r="AW44" i="11"/>
  <c r="AX44" i="11"/>
  <c r="AV45" i="11"/>
  <c r="AW45" i="11"/>
  <c r="AX45" i="11"/>
  <c r="AV46" i="11"/>
  <c r="AW46" i="11"/>
  <c r="AX46" i="11"/>
  <c r="AV47" i="11"/>
  <c r="AW47" i="11"/>
  <c r="AX47" i="11"/>
  <c r="AV48" i="11"/>
  <c r="AW48" i="11"/>
  <c r="AX48" i="11"/>
  <c r="AV50" i="11"/>
  <c r="AW50" i="11"/>
  <c r="AX50" i="11"/>
  <c r="AV51" i="11"/>
  <c r="AW51" i="11"/>
  <c r="AX51" i="11"/>
  <c r="AV52" i="11"/>
  <c r="AW52" i="11"/>
  <c r="AX52" i="11"/>
  <c r="AV53" i="11"/>
  <c r="AW53" i="11"/>
  <c r="AX53" i="11"/>
  <c r="AV55" i="11"/>
  <c r="AW55" i="11"/>
  <c r="AX55" i="11"/>
  <c r="AV56" i="11"/>
  <c r="AW56" i="11"/>
  <c r="AX56" i="11"/>
  <c r="AV57" i="11"/>
  <c r="AW57" i="11"/>
  <c r="AX57" i="11"/>
  <c r="AV58" i="11"/>
  <c r="AW58" i="11"/>
  <c r="AX58" i="11"/>
  <c r="AV59" i="11"/>
  <c r="AW59" i="11"/>
  <c r="AX59" i="11"/>
  <c r="AV60" i="11"/>
  <c r="AW60" i="11"/>
  <c r="AX60" i="11"/>
  <c r="AV61" i="11"/>
  <c r="AW61" i="11"/>
  <c r="AX61" i="11"/>
  <c r="AV63" i="11"/>
  <c r="AW63" i="11"/>
  <c r="AX63" i="11"/>
  <c r="AV64" i="11"/>
  <c r="AW64" i="11"/>
  <c r="AX64" i="11"/>
  <c r="AV65" i="11"/>
  <c r="AW65" i="11"/>
  <c r="AX65" i="11"/>
  <c r="AV66" i="11"/>
  <c r="AW66" i="11"/>
  <c r="AX66" i="11"/>
  <c r="AV67" i="11"/>
  <c r="AW67" i="11"/>
  <c r="AX67" i="11"/>
  <c r="AV69" i="11"/>
  <c r="AW69" i="11"/>
  <c r="AX69" i="11"/>
  <c r="AV70" i="11"/>
  <c r="AW70" i="11"/>
  <c r="AX70" i="11"/>
  <c r="AV72" i="11"/>
  <c r="AW72" i="11"/>
  <c r="AX72" i="11"/>
  <c r="AV73" i="11"/>
  <c r="AW73" i="11"/>
  <c r="AX73" i="11"/>
  <c r="AV74" i="11"/>
  <c r="AW74" i="11"/>
  <c r="AX74" i="11"/>
  <c r="AM72" i="11"/>
  <c r="AN72" i="11"/>
  <c r="AN71" i="11" s="1"/>
  <c r="AN14" i="11" s="1"/>
  <c r="AO72" i="11"/>
  <c r="AP72" i="11"/>
  <c r="AQ72" i="11"/>
  <c r="AR72" i="11"/>
  <c r="AS72" i="11"/>
  <c r="AT72" i="11"/>
  <c r="AU72" i="11"/>
  <c r="AM73" i="11"/>
  <c r="AN73" i="11"/>
  <c r="AO73" i="11"/>
  <c r="AP73" i="11"/>
  <c r="AQ73" i="11"/>
  <c r="AR73" i="11"/>
  <c r="AS73" i="11"/>
  <c r="AT73" i="11"/>
  <c r="AU73" i="11"/>
  <c r="AM74" i="11"/>
  <c r="AN74" i="11"/>
  <c r="AO74" i="11"/>
  <c r="AO71" i="11" s="1"/>
  <c r="AO14" i="11" s="1"/>
  <c r="AP74" i="11"/>
  <c r="AQ74" i="11"/>
  <c r="AR74" i="11"/>
  <c r="AS74" i="11"/>
  <c r="AT74" i="11"/>
  <c r="AU74" i="11"/>
  <c r="AM69" i="11"/>
  <c r="AN69" i="11"/>
  <c r="AO69" i="11"/>
  <c r="AP69" i="11"/>
  <c r="AQ69" i="11"/>
  <c r="AR69" i="11"/>
  <c r="AS69" i="11"/>
  <c r="AT69" i="11"/>
  <c r="AT68" i="11" s="1"/>
  <c r="AT13" i="11" s="1"/>
  <c r="AU69" i="11"/>
  <c r="AM70" i="11"/>
  <c r="AM68" i="11" s="1"/>
  <c r="AM13" i="11" s="1"/>
  <c r="AN70" i="11"/>
  <c r="AO70" i="11"/>
  <c r="AO68" i="11" s="1"/>
  <c r="AO13" i="11" s="1"/>
  <c r="AP70" i="11"/>
  <c r="AQ70" i="11"/>
  <c r="AQ68" i="11" s="1"/>
  <c r="AQ13" i="11" s="1"/>
  <c r="AR70" i="11"/>
  <c r="AS70" i="11"/>
  <c r="AT70" i="11"/>
  <c r="AU70" i="11"/>
  <c r="AM63" i="11"/>
  <c r="AN63" i="11"/>
  <c r="AO63" i="11"/>
  <c r="AP63" i="11"/>
  <c r="AQ63" i="11"/>
  <c r="AR63" i="11"/>
  <c r="AS63" i="11"/>
  <c r="AT63" i="11"/>
  <c r="AU63" i="11"/>
  <c r="AM64" i="11"/>
  <c r="AN64" i="11"/>
  <c r="AO64" i="11"/>
  <c r="AP64" i="11"/>
  <c r="AQ64" i="11"/>
  <c r="AR64" i="11"/>
  <c r="AS64" i="11"/>
  <c r="AT64" i="11"/>
  <c r="AU64" i="11"/>
  <c r="AM65" i="11"/>
  <c r="AN65" i="11"/>
  <c r="AO65" i="11"/>
  <c r="AP65" i="11"/>
  <c r="AQ65" i="11"/>
  <c r="AR65" i="11"/>
  <c r="AS65" i="11"/>
  <c r="AT65" i="11"/>
  <c r="AU65" i="11"/>
  <c r="AM66" i="11"/>
  <c r="AN66" i="11"/>
  <c r="AO66" i="11"/>
  <c r="AP66" i="11"/>
  <c r="AQ66" i="11"/>
  <c r="AR66" i="11"/>
  <c r="AS66" i="11"/>
  <c r="AT66" i="11"/>
  <c r="AU66" i="11"/>
  <c r="AM67" i="11"/>
  <c r="AN67" i="11"/>
  <c r="AO67" i="11"/>
  <c r="AP67" i="11"/>
  <c r="AQ67" i="11"/>
  <c r="AR67" i="11"/>
  <c r="AS67" i="11"/>
  <c r="AT67" i="11"/>
  <c r="AU67" i="11"/>
  <c r="AM55" i="11"/>
  <c r="AN55" i="11"/>
  <c r="AO55" i="11"/>
  <c r="AP55" i="11"/>
  <c r="AQ55" i="11"/>
  <c r="AR55" i="11"/>
  <c r="AS55" i="11"/>
  <c r="AT55" i="11"/>
  <c r="AU55" i="11"/>
  <c r="AM56" i="11"/>
  <c r="AN56" i="11"/>
  <c r="AO56" i="11"/>
  <c r="AP56" i="11"/>
  <c r="AQ56" i="11"/>
  <c r="AR56" i="11"/>
  <c r="AS56" i="11"/>
  <c r="AT56" i="11"/>
  <c r="AU56" i="11"/>
  <c r="AM57" i="11"/>
  <c r="AN57" i="11"/>
  <c r="AO57" i="11"/>
  <c r="AP57" i="11"/>
  <c r="AQ57" i="11"/>
  <c r="AR57" i="11"/>
  <c r="AS57" i="11"/>
  <c r="AT57" i="11"/>
  <c r="AU57" i="11"/>
  <c r="AM58" i="11"/>
  <c r="AN58" i="11"/>
  <c r="AO58" i="11"/>
  <c r="AP58" i="11"/>
  <c r="AQ58" i="11"/>
  <c r="AR58" i="11"/>
  <c r="AS58" i="11"/>
  <c r="AT58" i="11"/>
  <c r="AU58" i="11"/>
  <c r="AM59" i="11"/>
  <c r="AN59" i="11"/>
  <c r="AO59" i="11"/>
  <c r="AP59" i="11"/>
  <c r="AQ59" i="11"/>
  <c r="AR59" i="11"/>
  <c r="AS59" i="11"/>
  <c r="AT59" i="11"/>
  <c r="AU59" i="11"/>
  <c r="AM60" i="11"/>
  <c r="AN60" i="11"/>
  <c r="AO60" i="11"/>
  <c r="AP60" i="11"/>
  <c r="AQ60" i="11"/>
  <c r="AR60" i="11"/>
  <c r="AS60" i="11"/>
  <c r="AT60" i="11"/>
  <c r="AU60" i="11"/>
  <c r="AM61" i="11"/>
  <c r="AN61" i="11"/>
  <c r="AO61" i="11"/>
  <c r="AP61" i="11"/>
  <c r="AQ61" i="11"/>
  <c r="AR61" i="11"/>
  <c r="AS61" i="11"/>
  <c r="AT61" i="11"/>
  <c r="AU61" i="11"/>
  <c r="AM50" i="11"/>
  <c r="AN50" i="11"/>
  <c r="AO50" i="11"/>
  <c r="AP50" i="11"/>
  <c r="AQ50" i="11"/>
  <c r="AR50" i="11"/>
  <c r="AS50" i="11"/>
  <c r="AT50" i="11"/>
  <c r="AU50" i="11"/>
  <c r="AM51" i="11"/>
  <c r="AN51" i="11"/>
  <c r="AO51" i="11"/>
  <c r="AP51" i="11"/>
  <c r="AQ51" i="11"/>
  <c r="AR51" i="11"/>
  <c r="AS51" i="11"/>
  <c r="AT51" i="11"/>
  <c r="AU51" i="11"/>
  <c r="AM52" i="11"/>
  <c r="AN52" i="11"/>
  <c r="AO52" i="11"/>
  <c r="AP52" i="11"/>
  <c r="AQ52" i="11"/>
  <c r="AR52" i="11"/>
  <c r="AS52" i="11"/>
  <c r="AT52" i="11"/>
  <c r="AU52" i="11"/>
  <c r="AM53" i="11"/>
  <c r="AN53" i="11"/>
  <c r="AO53" i="11"/>
  <c r="AP53" i="11"/>
  <c r="AQ53" i="11"/>
  <c r="AR53" i="11"/>
  <c r="AS53" i="11"/>
  <c r="AT53" i="11"/>
  <c r="AU53" i="11"/>
  <c r="AM43" i="11"/>
  <c r="AN43" i="11"/>
  <c r="AO43" i="11"/>
  <c r="AP43" i="11"/>
  <c r="AQ43" i="11"/>
  <c r="AR43" i="11"/>
  <c r="AS43" i="11"/>
  <c r="AT43" i="11"/>
  <c r="AU43" i="11"/>
  <c r="AM44" i="11"/>
  <c r="AN44" i="11"/>
  <c r="AO44" i="11"/>
  <c r="AP44" i="11"/>
  <c r="AQ44" i="11"/>
  <c r="AR44" i="11"/>
  <c r="AS44" i="11"/>
  <c r="AT44" i="11"/>
  <c r="AU44" i="11"/>
  <c r="AM45" i="11"/>
  <c r="AN45" i="11"/>
  <c r="AO45" i="11"/>
  <c r="AP45" i="11"/>
  <c r="AQ45" i="11"/>
  <c r="AR45" i="11"/>
  <c r="AS45" i="11"/>
  <c r="AT45" i="11"/>
  <c r="AU45" i="11"/>
  <c r="AM46" i="11"/>
  <c r="AN46" i="11"/>
  <c r="AO46" i="11"/>
  <c r="AP46" i="11"/>
  <c r="AQ46" i="11"/>
  <c r="AR46" i="11"/>
  <c r="AS46" i="11"/>
  <c r="AT46" i="11"/>
  <c r="AU46" i="11"/>
  <c r="AM47" i="11"/>
  <c r="AN47" i="11"/>
  <c r="AO47" i="11"/>
  <c r="AP47" i="11"/>
  <c r="AQ47" i="11"/>
  <c r="AR47" i="11"/>
  <c r="AS47" i="11"/>
  <c r="AT47" i="11"/>
  <c r="AU47" i="11"/>
  <c r="AM48" i="11"/>
  <c r="AN48" i="11"/>
  <c r="AO48" i="11"/>
  <c r="AP48" i="11"/>
  <c r="AQ48" i="11"/>
  <c r="AR48" i="11"/>
  <c r="AS48" i="11"/>
  <c r="AT48" i="11"/>
  <c r="AU48" i="11"/>
  <c r="AM37" i="11"/>
  <c r="AN37" i="11"/>
  <c r="AO37" i="11"/>
  <c r="AP37" i="11"/>
  <c r="AQ37" i="11"/>
  <c r="AR37" i="11"/>
  <c r="AS37" i="11"/>
  <c r="AT37" i="11"/>
  <c r="AU37" i="11"/>
  <c r="AM38" i="11"/>
  <c r="AN38" i="11"/>
  <c r="AO38" i="11"/>
  <c r="AP38" i="11"/>
  <c r="AQ38" i="11"/>
  <c r="AR38" i="11"/>
  <c r="AS38" i="11"/>
  <c r="AT38" i="11"/>
  <c r="AU38" i="11"/>
  <c r="AM39" i="11"/>
  <c r="AN39" i="11"/>
  <c r="AO39" i="11"/>
  <c r="AP39" i="11"/>
  <c r="AQ39" i="11"/>
  <c r="AR39" i="11"/>
  <c r="AS39" i="11"/>
  <c r="AT39" i="11"/>
  <c r="AU39" i="11"/>
  <c r="AM40" i="11"/>
  <c r="AN40" i="11"/>
  <c r="AO40" i="11"/>
  <c r="AP40" i="11"/>
  <c r="AQ40" i="11"/>
  <c r="AR40" i="11"/>
  <c r="AS40" i="11"/>
  <c r="AT40" i="11"/>
  <c r="AU40" i="11"/>
  <c r="AM41" i="11"/>
  <c r="AN41" i="11"/>
  <c r="AO41" i="11"/>
  <c r="AP41" i="11"/>
  <c r="AQ41" i="11"/>
  <c r="AR41" i="11"/>
  <c r="AS41" i="11"/>
  <c r="AT41" i="11"/>
  <c r="AU41" i="11"/>
  <c r="AM31" i="11"/>
  <c r="AN31" i="11"/>
  <c r="AO31" i="11"/>
  <c r="AP31" i="11"/>
  <c r="AQ31" i="11"/>
  <c r="AR31" i="11"/>
  <c r="AS31" i="11"/>
  <c r="AT31" i="11"/>
  <c r="AU31" i="11"/>
  <c r="AM32" i="11"/>
  <c r="AN32" i="11"/>
  <c r="AO32" i="11"/>
  <c r="AP32" i="11"/>
  <c r="AQ32" i="11"/>
  <c r="AR32" i="11"/>
  <c r="AS32" i="11"/>
  <c r="AT32" i="11"/>
  <c r="AU32" i="11"/>
  <c r="AM33" i="11"/>
  <c r="AN33" i="11"/>
  <c r="AO33" i="11"/>
  <c r="AP33" i="11"/>
  <c r="AQ33" i="11"/>
  <c r="AR33" i="11"/>
  <c r="AS33" i="11"/>
  <c r="AT33" i="11"/>
  <c r="AU33" i="11"/>
  <c r="AM34" i="11"/>
  <c r="AN34" i="11"/>
  <c r="AO34" i="11"/>
  <c r="AP34" i="11"/>
  <c r="AQ34" i="11"/>
  <c r="AR34" i="11"/>
  <c r="AS34" i="11"/>
  <c r="AT34" i="11"/>
  <c r="AU34" i="11"/>
  <c r="AM35" i="11"/>
  <c r="AN35" i="11"/>
  <c r="AO35" i="11"/>
  <c r="AP35" i="11"/>
  <c r="AQ35" i="11"/>
  <c r="AR35" i="11"/>
  <c r="AS35" i="11"/>
  <c r="AT35" i="11"/>
  <c r="AU35" i="11"/>
  <c r="AM27" i="11"/>
  <c r="AN27" i="11"/>
  <c r="AO27" i="11"/>
  <c r="AP27" i="11"/>
  <c r="AQ27" i="11"/>
  <c r="AR27" i="11"/>
  <c r="AS27" i="11"/>
  <c r="AT27" i="11"/>
  <c r="AU27" i="11"/>
  <c r="AM28" i="11"/>
  <c r="AM26" i="11" s="1"/>
  <c r="AM6" i="11" s="1"/>
  <c r="AN28" i="11"/>
  <c r="AO28" i="11"/>
  <c r="AP28" i="11"/>
  <c r="AQ28" i="11"/>
  <c r="AR28" i="11"/>
  <c r="AS28" i="11"/>
  <c r="AT28" i="11"/>
  <c r="AU28" i="11"/>
  <c r="AM29" i="11"/>
  <c r="AN29" i="11"/>
  <c r="AO29" i="11"/>
  <c r="AP29" i="11"/>
  <c r="AQ29" i="11"/>
  <c r="AR29" i="11"/>
  <c r="AR26" i="11" s="1"/>
  <c r="AR6" i="11" s="1"/>
  <c r="AS29" i="11"/>
  <c r="AT29" i="11"/>
  <c r="AU29" i="11"/>
  <c r="AM17" i="11"/>
  <c r="AN17" i="11"/>
  <c r="AO17" i="11"/>
  <c r="AP17" i="11"/>
  <c r="AQ17" i="11"/>
  <c r="AR17" i="11"/>
  <c r="AS17" i="11"/>
  <c r="AT17" i="11"/>
  <c r="AU17" i="11"/>
  <c r="AM18" i="11"/>
  <c r="AN18" i="11"/>
  <c r="AO18" i="11"/>
  <c r="AP18" i="11"/>
  <c r="AQ18" i="11"/>
  <c r="AR18" i="11"/>
  <c r="AS18" i="11"/>
  <c r="AT18" i="11"/>
  <c r="AU18" i="11"/>
  <c r="AM19" i="11"/>
  <c r="AN19" i="11"/>
  <c r="AO19" i="11"/>
  <c r="AP19" i="11"/>
  <c r="AQ19" i="11"/>
  <c r="AR19" i="11"/>
  <c r="AS19" i="11"/>
  <c r="AT19" i="11"/>
  <c r="AU19" i="11"/>
  <c r="AM20" i="11"/>
  <c r="AN20" i="11"/>
  <c r="AO20" i="11"/>
  <c r="AP20" i="11"/>
  <c r="AQ20" i="11"/>
  <c r="AR20" i="11"/>
  <c r="AS20" i="11"/>
  <c r="AT20" i="11"/>
  <c r="AU20" i="11"/>
  <c r="AM21" i="11"/>
  <c r="AN21" i="11"/>
  <c r="AO21" i="11"/>
  <c r="AP21" i="11"/>
  <c r="AQ21" i="11"/>
  <c r="AR21" i="11"/>
  <c r="AS21" i="11"/>
  <c r="AT21" i="11"/>
  <c r="AU21" i="11"/>
  <c r="AM22" i="11"/>
  <c r="AN22" i="11"/>
  <c r="AO22" i="11"/>
  <c r="AP22" i="11"/>
  <c r="AQ22" i="11"/>
  <c r="AR22" i="11"/>
  <c r="AS22" i="11"/>
  <c r="AT22" i="11"/>
  <c r="AU22" i="11"/>
  <c r="AM23" i="11"/>
  <c r="AN23" i="11"/>
  <c r="AO23" i="11"/>
  <c r="AP23" i="11"/>
  <c r="AQ23" i="11"/>
  <c r="AR23" i="11"/>
  <c r="AS23" i="11"/>
  <c r="AT23" i="11"/>
  <c r="AU23" i="11"/>
  <c r="AM24" i="11"/>
  <c r="AN24" i="11"/>
  <c r="AO24" i="11"/>
  <c r="AP24" i="11"/>
  <c r="AQ24" i="11"/>
  <c r="AR24" i="11"/>
  <c r="AS24" i="11"/>
  <c r="AT24" i="11"/>
  <c r="AU24" i="11"/>
  <c r="AM25" i="11"/>
  <c r="AN25" i="11"/>
  <c r="AO25" i="11"/>
  <c r="AP25" i="11"/>
  <c r="AQ25" i="11"/>
  <c r="AR25" i="11"/>
  <c r="AS25" i="11"/>
  <c r="AT25" i="11"/>
  <c r="AU25" i="11"/>
  <c r="W72" i="10"/>
  <c r="W71" i="10" s="1"/>
  <c r="W14" i="10" s="1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X71" i="10" s="1"/>
  <c r="AX14" i="10" s="1"/>
  <c r="W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W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W69" i="10"/>
  <c r="AI69" i="10"/>
  <c r="AJ69" i="10"/>
  <c r="AK69" i="10"/>
  <c r="AL69" i="10"/>
  <c r="AL68" i="10" s="1"/>
  <c r="AL13" i="10" s="1"/>
  <c r="AM69" i="10"/>
  <c r="AN69" i="10"/>
  <c r="AN68" i="10" s="1"/>
  <c r="AN13" i="10" s="1"/>
  <c r="AO69" i="10"/>
  <c r="AP69" i="10"/>
  <c r="AQ69" i="10"/>
  <c r="AR69" i="10"/>
  <c r="AS69" i="10"/>
  <c r="AT69" i="10"/>
  <c r="AU69" i="10"/>
  <c r="AV69" i="10"/>
  <c r="AW69" i="10"/>
  <c r="AX69" i="10"/>
  <c r="W70" i="10"/>
  <c r="AI70" i="10"/>
  <c r="AI68" i="10" s="1"/>
  <c r="AI13" i="10" s="1"/>
  <c r="AJ70" i="10"/>
  <c r="AK70" i="10"/>
  <c r="AL70" i="10"/>
  <c r="AM70" i="10"/>
  <c r="AN70" i="10"/>
  <c r="AO70" i="10"/>
  <c r="AP70" i="10"/>
  <c r="AQ70" i="10"/>
  <c r="AQ68" i="10" s="1"/>
  <c r="AQ13" i="10" s="1"/>
  <c r="AR70" i="10"/>
  <c r="AS70" i="10"/>
  <c r="AT70" i="10"/>
  <c r="AU70" i="10"/>
  <c r="AV70" i="10"/>
  <c r="AW70" i="10"/>
  <c r="AX70" i="10"/>
  <c r="W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W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W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W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W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W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W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W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W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W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W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W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W50" i="10"/>
  <c r="AI50" i="10"/>
  <c r="AJ50" i="10"/>
  <c r="AK50" i="10"/>
  <c r="AL50" i="10"/>
  <c r="AM50" i="10"/>
  <c r="AM49" i="10" s="1"/>
  <c r="AM10" i="10" s="1"/>
  <c r="AN50" i="10"/>
  <c r="AO50" i="10"/>
  <c r="AP50" i="10"/>
  <c r="AQ50" i="10"/>
  <c r="AR50" i="10"/>
  <c r="AS50" i="10"/>
  <c r="AT50" i="10"/>
  <c r="AU50" i="10"/>
  <c r="AV50" i="10"/>
  <c r="AW50" i="10"/>
  <c r="AX50" i="10"/>
  <c r="W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W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W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W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W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W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W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W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W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W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W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W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W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W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W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W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W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W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W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W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W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W29" i="10"/>
  <c r="AI29" i="10"/>
  <c r="AJ29" i="10"/>
  <c r="AK29" i="10"/>
  <c r="AL29" i="10"/>
  <c r="AL26" i="10" s="1"/>
  <c r="AL6" i="10" s="1"/>
  <c r="AM29" i="10"/>
  <c r="AN29" i="10"/>
  <c r="AO29" i="10"/>
  <c r="AP29" i="10"/>
  <c r="AQ29" i="10"/>
  <c r="AR29" i="10"/>
  <c r="AS29" i="10"/>
  <c r="AT29" i="10"/>
  <c r="AT26" i="10" s="1"/>
  <c r="AT6" i="10" s="1"/>
  <c r="AU29" i="10"/>
  <c r="AV29" i="10"/>
  <c r="AW29" i="10"/>
  <c r="AX29" i="10"/>
  <c r="W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W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W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W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W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W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W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W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W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U17" i="12"/>
  <c r="AU6" i="12" s="1"/>
  <c r="AL17" i="12"/>
  <c r="AL6" i="12" s="1"/>
  <c r="AH17" i="12"/>
  <c r="AH6" i="12" s="1"/>
  <c r="AS68" i="11"/>
  <c r="AS13" i="11" s="1"/>
  <c r="AP71" i="10"/>
  <c r="AP14" i="10" s="1"/>
  <c r="AV68" i="10"/>
  <c r="AV13" i="10" s="1"/>
  <c r="AP17" i="12" l="1"/>
  <c r="AP6" i="12" s="1"/>
  <c r="AJ31" i="12"/>
  <c r="AJ8" i="12" s="1"/>
  <c r="AN37" i="12"/>
  <c r="AN9" i="12" s="1"/>
  <c r="AR43" i="12"/>
  <c r="AR10" i="12" s="1"/>
  <c r="AR55" i="12"/>
  <c r="AR12" i="12" s="1"/>
  <c r="AB55" i="12"/>
  <c r="AB12" i="12" s="1"/>
  <c r="AQ26" i="11"/>
  <c r="AQ6" i="11" s="1"/>
  <c r="AM17" i="12"/>
  <c r="AM6" i="12" s="1"/>
  <c r="AO63" i="12"/>
  <c r="AO13" i="12" s="1"/>
  <c r="AG72" i="12"/>
  <c r="AG15" i="12" s="1"/>
  <c r="AQ17" i="12"/>
  <c r="AQ6" i="12" s="1"/>
  <c r="AJ37" i="12"/>
  <c r="AJ9" i="12" s="1"/>
  <c r="AN50" i="12"/>
  <c r="AN11" i="12" s="1"/>
  <c r="AN55" i="12"/>
  <c r="AN12" i="12" s="1"/>
  <c r="AR63" i="12"/>
  <c r="AR13" i="12" s="1"/>
  <c r="AJ69" i="12"/>
  <c r="AJ14" i="12" s="1"/>
  <c r="AS72" i="12"/>
  <c r="AS15" i="12" s="1"/>
  <c r="AU26" i="11"/>
  <c r="AU6" i="11" s="1"/>
  <c r="AF37" i="12"/>
  <c r="AF9" i="12" s="1"/>
  <c r="AJ55" i="12"/>
  <c r="AJ12" i="12" s="1"/>
  <c r="AR72" i="12"/>
  <c r="AR15" i="12" s="1"/>
  <c r="AP68" i="11"/>
  <c r="AP13" i="11" s="1"/>
  <c r="AT17" i="12"/>
  <c r="AT6" i="12" s="1"/>
  <c r="AF27" i="12"/>
  <c r="AF7" i="12" s="1"/>
  <c r="AJ27" i="12"/>
  <c r="AJ7" i="12" s="1"/>
  <c r="AN31" i="12"/>
  <c r="AN8" i="12" s="1"/>
  <c r="AB37" i="12"/>
  <c r="AB9" i="12" s="1"/>
  <c r="AN43" i="12"/>
  <c r="AN10" i="12" s="1"/>
  <c r="AB43" i="12"/>
  <c r="AB10" i="12" s="1"/>
  <c r="AF43" i="12"/>
  <c r="AF10" i="12" s="1"/>
  <c r="AJ43" i="12"/>
  <c r="AJ10" i="12" s="1"/>
  <c r="AJ50" i="12"/>
  <c r="AJ11" i="12" s="1"/>
  <c r="AF55" i="12"/>
  <c r="AF12" i="12" s="1"/>
  <c r="AB63" i="12"/>
  <c r="AB13" i="12" s="1"/>
  <c r="AF63" i="12"/>
  <c r="AF13" i="12" s="1"/>
  <c r="AJ63" i="12"/>
  <c r="AJ13" i="12" s="1"/>
  <c r="AN69" i="12"/>
  <c r="AN14" i="12" s="1"/>
  <c r="AR69" i="12"/>
  <c r="AR14" i="12" s="1"/>
  <c r="AB69" i="12"/>
  <c r="AB14" i="12" s="1"/>
  <c r="AN72" i="12"/>
  <c r="AN15" i="12" s="1"/>
  <c r="AR68" i="10"/>
  <c r="AR13" i="10" s="1"/>
  <c r="AT26" i="11"/>
  <c r="AT6" i="11" s="1"/>
  <c r="AD55" i="12"/>
  <c r="AD12" i="12" s="1"/>
  <c r="AH63" i="12"/>
  <c r="AH13" i="12" s="1"/>
  <c r="AP30" i="10"/>
  <c r="AP7" i="10" s="1"/>
  <c r="AL71" i="10"/>
  <c r="AL14" i="10" s="1"/>
  <c r="AR71" i="11"/>
  <c r="AR14" i="11" s="1"/>
  <c r="AP68" i="10"/>
  <c r="AP13" i="10" s="1"/>
  <c r="AU16" i="11"/>
  <c r="AU5" i="11" s="1"/>
  <c r="AU36" i="11"/>
  <c r="AU8" i="11" s="1"/>
  <c r="AR62" i="11"/>
  <c r="AR12" i="11" s="1"/>
  <c r="AD72" i="12"/>
  <c r="AD15" i="12" s="1"/>
  <c r="AX30" i="10"/>
  <c r="AX7" i="10" s="1"/>
  <c r="AX68" i="10"/>
  <c r="AX13" i="10" s="1"/>
  <c r="AS26" i="11"/>
  <c r="AS6" i="11" s="1"/>
  <c r="AN30" i="11"/>
  <c r="AN7" i="11" s="1"/>
  <c r="AP30" i="11"/>
  <c r="AP7" i="11" s="1"/>
  <c r="AT36" i="11"/>
  <c r="AT8" i="11" s="1"/>
  <c r="AM36" i="11"/>
  <c r="AM8" i="11" s="1"/>
  <c r="AQ42" i="11"/>
  <c r="AQ9" i="11" s="1"/>
  <c r="AU49" i="11"/>
  <c r="AU10" i="11" s="1"/>
  <c r="AN49" i="11"/>
  <c r="AN10" i="11" s="1"/>
  <c r="AP49" i="11"/>
  <c r="AP10" i="11" s="1"/>
  <c r="AT54" i="11"/>
  <c r="AT11" i="11" s="1"/>
  <c r="AQ62" i="11"/>
  <c r="AQ12" i="11" s="1"/>
  <c r="AS62" i="11"/>
  <c r="AS12" i="11" s="1"/>
  <c r="AU68" i="11"/>
  <c r="AU13" i="11" s="1"/>
  <c r="AN68" i="11"/>
  <c r="AN13" i="11" s="1"/>
  <c r="AT71" i="10"/>
  <c r="AT14" i="10" s="1"/>
  <c r="AS36" i="11"/>
  <c r="AS8" i="11" s="1"/>
  <c r="AM49" i="11"/>
  <c r="AM10" i="11" s="1"/>
  <c r="AL63" i="12"/>
  <c r="AL13" i="12" s="1"/>
  <c r="AT72" i="12"/>
  <c r="AT15" i="12" s="1"/>
  <c r="AJ68" i="10"/>
  <c r="AJ13" i="10" s="1"/>
  <c r="AO30" i="11"/>
  <c r="AO7" i="11" s="1"/>
  <c r="AR42" i="11"/>
  <c r="AR9" i="11" s="1"/>
  <c r="AO49" i="11"/>
  <c r="AO10" i="11" s="1"/>
  <c r="AL55" i="12"/>
  <c r="AL12" i="12" s="1"/>
  <c r="AP63" i="12"/>
  <c r="AP13" i="12" s="1"/>
  <c r="AH69" i="12"/>
  <c r="AH14" i="12" s="1"/>
  <c r="AP72" i="12"/>
  <c r="AP15" i="12" s="1"/>
  <c r="AI17" i="12"/>
  <c r="AI6" i="12" s="1"/>
  <c r="AS27" i="12"/>
  <c r="AS7" i="12" s="1"/>
  <c r="AC27" i="12"/>
  <c r="AC7" i="12" s="1"/>
  <c r="AG27" i="12"/>
  <c r="AG7" i="12" s="1"/>
  <c r="AS37" i="12"/>
  <c r="AS9" i="12" s="1"/>
  <c r="AK37" i="12"/>
  <c r="AK9" i="12" s="1"/>
  <c r="AC37" i="12"/>
  <c r="AC9" i="12" s="1"/>
  <c r="AO37" i="12"/>
  <c r="AO9" i="12" s="1"/>
  <c r="AG37" i="12"/>
  <c r="AG9" i="12" s="1"/>
  <c r="AS43" i="12"/>
  <c r="AS10" i="12" s="1"/>
  <c r="AK43" i="12"/>
  <c r="AK10" i="12" s="1"/>
  <c r="AC43" i="12"/>
  <c r="AC10" i="12" s="1"/>
  <c r="AO43" i="12"/>
  <c r="AO10" i="12" s="1"/>
  <c r="AG43" i="12"/>
  <c r="AG10" i="12" s="1"/>
  <c r="AS50" i="12"/>
  <c r="AS11" i="12" s="1"/>
  <c r="AK50" i="12"/>
  <c r="AK11" i="12" s="1"/>
  <c r="AC50" i="12"/>
  <c r="AC11" i="12" s="1"/>
  <c r="AO50" i="12"/>
  <c r="AO11" i="12" s="1"/>
  <c r="AG50" i="12"/>
  <c r="AG11" i="12" s="1"/>
  <c r="AU68" i="10"/>
  <c r="AU13" i="10" s="1"/>
  <c r="AM68" i="10"/>
  <c r="AM13" i="10" s="1"/>
  <c r="AX26" i="10"/>
  <c r="AX6" i="10" s="1"/>
  <c r="AP26" i="10"/>
  <c r="AP6" i="10" s="1"/>
  <c r="AT30" i="10"/>
  <c r="AT7" i="10" s="1"/>
  <c r="AT68" i="10"/>
  <c r="AT13" i="10" s="1"/>
  <c r="AV71" i="10"/>
  <c r="AV14" i="10" s="1"/>
  <c r="AN26" i="11"/>
  <c r="AN6" i="11" s="1"/>
  <c r="AO26" i="11"/>
  <c r="AO6" i="11" s="1"/>
  <c r="AP26" i="11"/>
  <c r="AP6" i="11" s="1"/>
  <c r="AR30" i="11"/>
  <c r="AR7" i="11" s="1"/>
  <c r="AS30" i="11"/>
  <c r="AS7" i="11" s="1"/>
  <c r="AT30" i="11"/>
  <c r="AT7" i="11" s="1"/>
  <c r="AO36" i="11"/>
  <c r="AO8" i="11" s="1"/>
  <c r="AP36" i="11"/>
  <c r="AP8" i="11" s="1"/>
  <c r="AQ36" i="11"/>
  <c r="AQ8" i="11" s="1"/>
  <c r="AU42" i="11"/>
  <c r="AU9" i="11" s="1"/>
  <c r="AM42" i="11"/>
  <c r="AM9" i="11" s="1"/>
  <c r="AN42" i="11"/>
  <c r="AN9" i="11" s="1"/>
  <c r="AQ49" i="11"/>
  <c r="AQ10" i="11" s="1"/>
  <c r="AR49" i="11"/>
  <c r="AR10" i="11" s="1"/>
  <c r="AS49" i="11"/>
  <c r="AS10" i="11" s="1"/>
  <c r="AT49" i="11"/>
  <c r="AT10" i="11" s="1"/>
  <c r="AP54" i="11"/>
  <c r="AP11" i="11" s="1"/>
  <c r="AU62" i="11"/>
  <c r="AU12" i="11" s="1"/>
  <c r="AM62" i="11"/>
  <c r="AM12" i="11" s="1"/>
  <c r="AN62" i="11"/>
  <c r="AN12" i="11" s="1"/>
  <c r="AR68" i="11"/>
  <c r="AR13" i="11" s="1"/>
  <c r="AS71" i="11"/>
  <c r="AS14" i="11" s="1"/>
  <c r="AL30" i="10"/>
  <c r="AL7" i="10" s="1"/>
  <c r="AO62" i="11"/>
  <c r="AO12" i="11" s="1"/>
  <c r="AT36" i="10"/>
  <c r="AT8" i="10" s="1"/>
  <c r="AX31" i="12"/>
  <c r="AX8" i="12" s="1"/>
  <c r="AS17" i="12"/>
  <c r="AS6" i="12" s="1"/>
  <c r="AM27" i="12"/>
  <c r="AM7" i="12" s="1"/>
  <c r="AQ37" i="12"/>
  <c r="AQ9" i="12" s="1"/>
  <c r="AM43" i="12"/>
  <c r="AM10" i="12" s="1"/>
  <c r="AI50" i="12"/>
  <c r="AI11" i="12" s="1"/>
  <c r="AX17" i="12"/>
  <c r="AX6" i="12" s="1"/>
  <c r="AO17" i="12"/>
  <c r="AO6" i="12" s="1"/>
  <c r="AK17" i="12"/>
  <c r="AK6" i="12" s="1"/>
  <c r="AX27" i="12"/>
  <c r="AX7" i="12" s="1"/>
  <c r="AQ27" i="12"/>
  <c r="AQ7" i="12" s="1"/>
  <c r="AI27" i="12"/>
  <c r="AI7" i="12" s="1"/>
  <c r="AE27" i="12"/>
  <c r="AE7" i="12" s="1"/>
  <c r="AX37" i="12"/>
  <c r="AX9" i="12" s="1"/>
  <c r="AM37" i="12"/>
  <c r="AM9" i="12" s="1"/>
  <c r="AI37" i="12"/>
  <c r="AI9" i="12" s="1"/>
  <c r="AE37" i="12"/>
  <c r="AE9" i="12" s="1"/>
  <c r="AX43" i="12"/>
  <c r="AX10" i="12" s="1"/>
  <c r="AQ43" i="12"/>
  <c r="AQ10" i="12" s="1"/>
  <c r="AI43" i="12"/>
  <c r="AI10" i="12" s="1"/>
  <c r="AE43" i="12"/>
  <c r="AE10" i="12" s="1"/>
  <c r="AX50" i="12"/>
  <c r="AX11" i="12" s="1"/>
  <c r="AQ50" i="12"/>
  <c r="AQ11" i="12" s="1"/>
  <c r="AM50" i="12"/>
  <c r="AM11" i="12" s="1"/>
  <c r="AE50" i="12"/>
  <c r="AE11" i="12" s="1"/>
  <c r="AX55" i="12"/>
  <c r="AX12" i="12" s="1"/>
  <c r="AX63" i="12"/>
  <c r="AX13" i="12" s="1"/>
  <c r="AQ63" i="12"/>
  <c r="AQ13" i="12" s="1"/>
  <c r="AM63" i="12"/>
  <c r="AM13" i="12" s="1"/>
  <c r="AI63" i="12"/>
  <c r="AI13" i="12" s="1"/>
  <c r="AE63" i="12"/>
  <c r="AE13" i="12" s="1"/>
  <c r="AX69" i="12"/>
  <c r="AX14" i="12" s="1"/>
  <c r="AQ69" i="12"/>
  <c r="AQ14" i="12" s="1"/>
  <c r="AM69" i="12"/>
  <c r="AM14" i="12" s="1"/>
  <c r="AI69" i="12"/>
  <c r="AI14" i="12" s="1"/>
  <c r="AE69" i="12"/>
  <c r="AE14" i="12" s="1"/>
  <c r="AX72" i="12"/>
  <c r="AX15" i="12" s="1"/>
  <c r="AQ72" i="12"/>
  <c r="AQ15" i="12" s="1"/>
  <c r="AM72" i="12"/>
  <c r="AM15" i="12" s="1"/>
  <c r="AI72" i="12"/>
  <c r="AI15" i="12" s="1"/>
  <c r="AE72" i="12"/>
  <c r="AE15" i="12" s="1"/>
  <c r="AT71" i="11"/>
  <c r="AT14" i="11" s="1"/>
  <c r="AP71" i="11"/>
  <c r="AP14" i="11" s="1"/>
  <c r="AN36" i="11"/>
  <c r="AN8" i="11" s="1"/>
  <c r="AS54" i="11"/>
  <c r="AS11" i="11" s="1"/>
  <c r="AU71" i="11"/>
  <c r="AU14" i="11" s="1"/>
  <c r="AQ71" i="11"/>
  <c r="AQ14" i="11" s="1"/>
  <c r="AQ16" i="11"/>
  <c r="AQ5" i="11" s="1"/>
  <c r="AM16" i="11"/>
  <c r="AM5" i="11" s="1"/>
  <c r="AR36" i="11"/>
  <c r="AR8" i="11" s="1"/>
  <c r="AO54" i="11"/>
  <c r="AO11" i="11" s="1"/>
  <c r="AM71" i="11"/>
  <c r="AM14" i="11" s="1"/>
  <c r="AN16" i="11"/>
  <c r="AN5" i="11" s="1"/>
  <c r="AT16" i="11"/>
  <c r="AT5" i="11" s="1"/>
  <c r="AQ30" i="11"/>
  <c r="AQ7" i="11" s="1"/>
  <c r="AS42" i="11"/>
  <c r="AS9" i="11" s="1"/>
  <c r="AP42" i="11"/>
  <c r="AP9" i="11" s="1"/>
  <c r="AM54" i="11"/>
  <c r="AM11" i="11" s="1"/>
  <c r="AP62" i="11"/>
  <c r="AP12" i="11" s="1"/>
  <c r="AS16" i="11"/>
  <c r="AS5" i="11" s="1"/>
  <c r="AP16" i="11"/>
  <c r="AP5" i="11" s="1"/>
  <c r="AM30" i="11"/>
  <c r="AM7" i="11" s="1"/>
  <c r="AT42" i="11"/>
  <c r="AT9" i="11" s="1"/>
  <c r="AU54" i="11"/>
  <c r="AU11" i="11" s="1"/>
  <c r="AR54" i="11"/>
  <c r="AR11" i="11" s="1"/>
  <c r="AR16" i="11"/>
  <c r="AR5" i="11" s="1"/>
  <c r="AO16" i="11"/>
  <c r="AO5" i="11" s="1"/>
  <c r="AU30" i="11"/>
  <c r="AU7" i="11" s="1"/>
  <c r="AO42" i="11"/>
  <c r="AO9" i="11" s="1"/>
  <c r="AQ54" i="11"/>
  <c r="AQ11" i="11" s="1"/>
  <c r="AN54" i="11"/>
  <c r="AN11" i="11" s="1"/>
  <c r="AT62" i="11"/>
  <c r="AT12" i="11" s="1"/>
  <c r="AT16" i="10"/>
  <c r="AT5" i="10" s="1"/>
  <c r="AL16" i="10"/>
  <c r="AL5" i="10" s="1"/>
  <c r="AV26" i="10"/>
  <c r="AV6" i="10" s="1"/>
  <c r="AL36" i="10"/>
  <c r="AL8" i="10" s="1"/>
  <c r="AT42" i="10"/>
  <c r="AT9" i="10" s="1"/>
  <c r="AL42" i="10"/>
  <c r="AL9" i="10" s="1"/>
  <c r="AM54" i="10"/>
  <c r="AM11" i="10" s="1"/>
  <c r="AT62" i="10"/>
  <c r="AT12" i="10" s="1"/>
  <c r="AL62" i="10"/>
  <c r="AL12" i="10" s="1"/>
  <c r="AR71" i="10"/>
  <c r="AR14" i="10" s="1"/>
  <c r="AR26" i="10"/>
  <c r="AR6" i="10" s="1"/>
  <c r="AN26" i="10"/>
  <c r="AN6" i="10" s="1"/>
  <c r="AJ26" i="10"/>
  <c r="AJ6" i="10" s="1"/>
  <c r="AV30" i="10"/>
  <c r="AV7" i="10" s="1"/>
  <c r="AR30" i="10"/>
  <c r="AR7" i="10" s="1"/>
  <c r="AN30" i="10"/>
  <c r="AN7" i="10" s="1"/>
  <c r="AJ30" i="10"/>
  <c r="AJ7" i="10" s="1"/>
  <c r="AV36" i="10"/>
  <c r="AV8" i="10" s="1"/>
  <c r="AR36" i="10"/>
  <c r="AR8" i="10" s="1"/>
  <c r="AN36" i="10"/>
  <c r="AN8" i="10" s="1"/>
  <c r="AX42" i="10"/>
  <c r="AX9" i="10" s="1"/>
  <c r="W49" i="10"/>
  <c r="W10" i="10" s="1"/>
  <c r="AN71" i="10"/>
  <c r="AN14" i="10" s="1"/>
  <c r="AX16" i="10"/>
  <c r="AX5" i="10" s="1"/>
  <c r="AP16" i="10"/>
  <c r="AP5" i="10" s="1"/>
  <c r="AV16" i="10"/>
  <c r="AV5" i="10" s="1"/>
  <c r="AR16" i="10"/>
  <c r="AR5" i="10" s="1"/>
  <c r="AN16" i="10"/>
  <c r="AN5" i="10" s="1"/>
  <c r="AJ16" i="10"/>
  <c r="AJ5" i="10" s="1"/>
  <c r="AJ36" i="10"/>
  <c r="AJ8" i="10" s="1"/>
  <c r="AX36" i="10"/>
  <c r="AX8" i="10" s="1"/>
  <c r="AP36" i="10"/>
  <c r="AP8" i="10" s="1"/>
  <c r="AP42" i="10"/>
  <c r="AP9" i="10" s="1"/>
  <c r="AV42" i="10"/>
  <c r="AV9" i="10" s="1"/>
  <c r="AR42" i="10"/>
  <c r="AR9" i="10" s="1"/>
  <c r="AN42" i="10"/>
  <c r="AN9" i="10" s="1"/>
  <c r="AJ42" i="10"/>
  <c r="AJ9" i="10" s="1"/>
  <c r="AU49" i="10"/>
  <c r="AU10" i="10" s="1"/>
  <c r="AQ49" i="10"/>
  <c r="AQ10" i="10" s="1"/>
  <c r="AI49" i="10"/>
  <c r="AI10" i="10" s="1"/>
  <c r="W54" i="10"/>
  <c r="W11" i="10" s="1"/>
  <c r="AU54" i="10"/>
  <c r="AU11" i="10" s="1"/>
  <c r="AX62" i="10"/>
  <c r="AX12" i="10" s="1"/>
  <c r="AP62" i="10"/>
  <c r="AP12" i="10" s="1"/>
  <c r="AV62" i="10"/>
  <c r="AV12" i="10" s="1"/>
  <c r="AR62" i="10"/>
  <c r="AR12" i="10" s="1"/>
  <c r="AN62" i="10"/>
  <c r="AN12" i="10" s="1"/>
  <c r="AJ62" i="10"/>
  <c r="AJ12" i="10" s="1"/>
  <c r="AJ71" i="10"/>
  <c r="AJ14" i="10" s="1"/>
  <c r="W68" i="10"/>
  <c r="W13" i="10" s="1"/>
  <c r="AW17" i="12"/>
  <c r="AW6" i="12" s="1"/>
  <c r="AN17" i="12"/>
  <c r="AN6" i="12" s="1"/>
  <c r="AT27" i="12"/>
  <c r="AT7" i="12" s="1"/>
  <c r="AL27" i="12"/>
  <c r="AL7" i="12" s="1"/>
  <c r="AD27" i="12"/>
  <c r="AD7" i="12" s="1"/>
  <c r="AP31" i="12"/>
  <c r="AP8" i="12" s="1"/>
  <c r="AH31" i="12"/>
  <c r="AH8" i="12" s="1"/>
  <c r="AT37" i="12"/>
  <c r="AT9" i="12" s="1"/>
  <c r="AL37" i="12"/>
  <c r="AL9" i="12" s="1"/>
  <c r="AD37" i="12"/>
  <c r="AD9" i="12" s="1"/>
  <c r="AT43" i="12"/>
  <c r="AT10" i="12" s="1"/>
  <c r="AL43" i="12"/>
  <c r="AL10" i="12" s="1"/>
  <c r="AD43" i="12"/>
  <c r="AD10" i="12" s="1"/>
  <c r="AT50" i="12"/>
  <c r="AT11" i="12" s="1"/>
  <c r="AL50" i="12"/>
  <c r="AL11" i="12" s="1"/>
  <c r="AD50" i="12"/>
  <c r="AD11" i="12" s="1"/>
  <c r="AP55" i="12"/>
  <c r="AP12" i="12" s="1"/>
  <c r="AH55" i="12"/>
  <c r="AH12" i="12" s="1"/>
  <c r="AR17" i="12"/>
  <c r="AR6" i="12" s="1"/>
  <c r="AJ17" i="12"/>
  <c r="AJ6" i="12" s="1"/>
  <c r="AP27" i="12"/>
  <c r="AP7" i="12" s="1"/>
  <c r="AH27" i="12"/>
  <c r="AH7" i="12" s="1"/>
  <c r="AT31" i="12"/>
  <c r="AT8" i="12" s="1"/>
  <c r="AL31" i="12"/>
  <c r="AL8" i="12" s="1"/>
  <c r="AD31" i="12"/>
  <c r="AD8" i="12" s="1"/>
  <c r="AP37" i="12"/>
  <c r="AP9" i="12" s="1"/>
  <c r="AH37" i="12"/>
  <c r="AH9" i="12" s="1"/>
  <c r="AP43" i="12"/>
  <c r="AP10" i="12" s="1"/>
  <c r="AH43" i="12"/>
  <c r="AH10" i="12" s="1"/>
  <c r="AP50" i="12"/>
  <c r="AP11" i="12" s="1"/>
  <c r="AH50" i="12"/>
  <c r="AH11" i="12" s="1"/>
  <c r="AW68" i="10"/>
  <c r="AW13" i="10" s="1"/>
  <c r="AS68" i="10"/>
  <c r="AS13" i="10" s="1"/>
  <c r="AO68" i="10"/>
  <c r="AO13" i="10" s="1"/>
  <c r="AK68" i="10"/>
  <c r="AK13" i="10" s="1"/>
  <c r="AV68" i="11"/>
  <c r="AV13" i="11" s="1"/>
  <c r="L70" i="5"/>
  <c r="L71" i="5"/>
  <c r="L25" i="5"/>
  <c r="J77" i="5"/>
  <c r="K22" i="5"/>
  <c r="K80" i="5"/>
  <c r="K25" i="5" s="1"/>
  <c r="K25" i="10" s="1"/>
  <c r="AW68" i="11"/>
  <c r="AW13" i="11" s="1"/>
  <c r="AX68" i="11"/>
  <c r="AX13" i="11" s="1"/>
  <c r="AS31" i="12"/>
  <c r="AS8" i="12" s="1"/>
  <c r="AQ31" i="12"/>
  <c r="AQ8" i="12" s="1"/>
  <c r="AO31" i="12"/>
  <c r="AO8" i="12" s="1"/>
  <c r="AM31" i="12"/>
  <c r="AM8" i="12" s="1"/>
  <c r="AK31" i="12"/>
  <c r="AK8" i="12" s="1"/>
  <c r="AI31" i="12"/>
  <c r="AI8" i="12" s="1"/>
  <c r="AG31" i="12"/>
  <c r="AG8" i="12" s="1"/>
  <c r="AE31" i="12"/>
  <c r="AE8" i="12" s="1"/>
  <c r="AC31" i="12"/>
  <c r="AC8" i="12" s="1"/>
  <c r="AS55" i="12"/>
  <c r="AS12" i="12" s="1"/>
  <c r="AQ55" i="12"/>
  <c r="AQ12" i="12" s="1"/>
  <c r="AO55" i="12"/>
  <c r="AO12" i="12" s="1"/>
  <c r="AM55" i="12"/>
  <c r="AM12" i="12" s="1"/>
  <c r="AK55" i="12"/>
  <c r="AK12" i="12" s="1"/>
  <c r="AI55" i="12"/>
  <c r="AI12" i="12" s="1"/>
  <c r="AG55" i="12"/>
  <c r="AG12" i="12" s="1"/>
  <c r="AE55" i="12"/>
  <c r="AE12" i="12" s="1"/>
  <c r="AC55" i="12"/>
  <c r="AC12" i="12" s="1"/>
  <c r="AW26" i="10"/>
  <c r="AW6" i="10" s="1"/>
  <c r="AU26" i="10"/>
  <c r="AU6" i="10" s="1"/>
  <c r="AS26" i="10"/>
  <c r="AS6" i="10" s="1"/>
  <c r="AQ26" i="10"/>
  <c r="AQ6" i="10" s="1"/>
  <c r="AO26" i="10"/>
  <c r="AO6" i="10" s="1"/>
  <c r="AM26" i="10"/>
  <c r="AM6" i="10" s="1"/>
  <c r="AK26" i="10"/>
  <c r="AK6" i="10" s="1"/>
  <c r="AI26" i="10"/>
  <c r="AI6" i="10" s="1"/>
  <c r="W26" i="10"/>
  <c r="W6" i="10" s="1"/>
  <c r="AW71" i="10"/>
  <c r="AW14" i="10" s="1"/>
  <c r="AU71" i="10"/>
  <c r="AU14" i="10" s="1"/>
  <c r="AS71" i="10"/>
  <c r="AS14" i="10" s="1"/>
  <c r="AQ71" i="10"/>
  <c r="AQ14" i="10" s="1"/>
  <c r="AO71" i="10"/>
  <c r="AO14" i="10" s="1"/>
  <c r="AM71" i="10"/>
  <c r="AM14" i="10" s="1"/>
  <c r="AK71" i="10"/>
  <c r="AK14" i="10" s="1"/>
  <c r="AI71" i="10"/>
  <c r="AI14" i="10" s="1"/>
  <c r="AW16" i="10"/>
  <c r="AW5" i="10" s="1"/>
  <c r="AU16" i="10"/>
  <c r="AU5" i="10" s="1"/>
  <c r="AS16" i="10"/>
  <c r="AS5" i="10" s="1"/>
  <c r="AQ16" i="10"/>
  <c r="AQ5" i="10" s="1"/>
  <c r="AO16" i="10"/>
  <c r="AO5" i="10" s="1"/>
  <c r="AM16" i="10"/>
  <c r="AM5" i="10" s="1"/>
  <c r="AK16" i="10"/>
  <c r="AK5" i="10" s="1"/>
  <c r="AI16" i="10"/>
  <c r="AI5" i="10" s="1"/>
  <c r="W16" i="10"/>
  <c r="W5" i="10" s="1"/>
  <c r="AW30" i="10"/>
  <c r="AW7" i="10" s="1"/>
  <c r="AU30" i="10"/>
  <c r="AU7" i="10" s="1"/>
  <c r="AS30" i="10"/>
  <c r="AS7" i="10" s="1"/>
  <c r="AQ30" i="10"/>
  <c r="AQ7" i="10" s="1"/>
  <c r="AO30" i="10"/>
  <c r="AO7" i="10" s="1"/>
  <c r="AM30" i="10"/>
  <c r="AM7" i="10" s="1"/>
  <c r="AK30" i="10"/>
  <c r="AK7" i="10" s="1"/>
  <c r="AI30" i="10"/>
  <c r="AI7" i="10" s="1"/>
  <c r="W30" i="10"/>
  <c r="W7" i="10" s="1"/>
  <c r="AW36" i="10"/>
  <c r="AW8" i="10" s="1"/>
  <c r="AU36" i="10"/>
  <c r="AU8" i="10" s="1"/>
  <c r="AS36" i="10"/>
  <c r="AS8" i="10" s="1"/>
  <c r="AQ36" i="10"/>
  <c r="AQ8" i="10" s="1"/>
  <c r="AO36" i="10"/>
  <c r="AO8" i="10" s="1"/>
  <c r="AM36" i="10"/>
  <c r="AM8" i="10" s="1"/>
  <c r="AK36" i="10"/>
  <c r="AK8" i="10" s="1"/>
  <c r="AI36" i="10"/>
  <c r="AI8" i="10" s="1"/>
  <c r="W36" i="10"/>
  <c r="W8" i="10" s="1"/>
  <c r="AW42" i="10"/>
  <c r="AW9" i="10" s="1"/>
  <c r="AU42" i="10"/>
  <c r="AU9" i="10" s="1"/>
  <c r="AS42" i="10"/>
  <c r="AS9" i="10" s="1"/>
  <c r="AQ42" i="10"/>
  <c r="AQ9" i="10" s="1"/>
  <c r="AO42" i="10"/>
  <c r="AO9" i="10" s="1"/>
  <c r="AM42" i="10"/>
  <c r="AM9" i="10" s="1"/>
  <c r="AK42" i="10"/>
  <c r="AK9" i="10" s="1"/>
  <c r="AI42" i="10"/>
  <c r="AI9" i="10" s="1"/>
  <c r="W42" i="10"/>
  <c r="W9" i="10" s="1"/>
  <c r="AW49" i="10"/>
  <c r="AW10" i="10" s="1"/>
  <c r="AS49" i="10"/>
  <c r="AS10" i="10" s="1"/>
  <c r="AO49" i="10"/>
  <c r="AO10" i="10" s="1"/>
  <c r="AK49" i="10"/>
  <c r="AK10" i="10" s="1"/>
  <c r="AL49" i="10"/>
  <c r="AL10" i="10" s="1"/>
  <c r="AQ54" i="10"/>
  <c r="AQ11" i="10" s="1"/>
  <c r="AI54" i="10"/>
  <c r="AI11" i="10" s="1"/>
  <c r="AX49" i="10"/>
  <c r="AX10" i="10" s="1"/>
  <c r="AV49" i="10"/>
  <c r="AV10" i="10" s="1"/>
  <c r="AT49" i="10"/>
  <c r="AT10" i="10" s="1"/>
  <c r="AR49" i="10"/>
  <c r="AR10" i="10" s="1"/>
  <c r="AP49" i="10"/>
  <c r="AP10" i="10" s="1"/>
  <c r="AN49" i="10"/>
  <c r="AN10" i="10" s="1"/>
  <c r="AJ49" i="10"/>
  <c r="AJ10" i="10" s="1"/>
  <c r="AW54" i="10"/>
  <c r="AW11" i="10" s="1"/>
  <c r="AS54" i="10"/>
  <c r="AS11" i="10" s="1"/>
  <c r="AO54" i="10"/>
  <c r="AO11" i="10" s="1"/>
  <c r="AK54" i="10"/>
  <c r="AK11" i="10" s="1"/>
  <c r="AW62" i="10"/>
  <c r="AW12" i="10" s="1"/>
  <c r="AU62" i="10"/>
  <c r="AU12" i="10" s="1"/>
  <c r="AS62" i="10"/>
  <c r="AS12" i="10" s="1"/>
  <c r="AQ62" i="10"/>
  <c r="AQ12" i="10" s="1"/>
  <c r="AO62" i="10"/>
  <c r="AO12" i="10" s="1"/>
  <c r="AM62" i="10"/>
  <c r="AM12" i="10" s="1"/>
  <c r="AK62" i="10"/>
  <c r="AK12" i="10" s="1"/>
  <c r="AI62" i="10"/>
  <c r="AI12" i="10" s="1"/>
  <c r="W62" i="10"/>
  <c r="W12" i="10" s="1"/>
  <c r="AX54" i="10"/>
  <c r="AX11" i="10" s="1"/>
  <c r="AV54" i="10"/>
  <c r="AV11" i="10" s="1"/>
  <c r="AT54" i="10"/>
  <c r="AT11" i="10" s="1"/>
  <c r="AR54" i="10"/>
  <c r="AR11" i="10" s="1"/>
  <c r="AP54" i="10"/>
  <c r="AP11" i="10" s="1"/>
  <c r="AN54" i="10"/>
  <c r="AN11" i="10" s="1"/>
  <c r="AL54" i="10"/>
  <c r="AL11" i="10" s="1"/>
  <c r="AJ54" i="10"/>
  <c r="AJ11" i="10" s="1"/>
  <c r="AX71" i="11"/>
  <c r="AX14" i="11" s="1"/>
  <c r="AV71" i="11"/>
  <c r="AV14" i="11" s="1"/>
  <c r="AW71" i="11"/>
  <c r="AW14" i="11" s="1"/>
  <c r="AW62" i="11"/>
  <c r="AW12" i="11" s="1"/>
  <c r="AX62" i="11"/>
  <c r="AX12" i="11" s="1"/>
  <c r="AV62" i="11"/>
  <c r="AV12" i="11" s="1"/>
  <c r="AX49" i="11"/>
  <c r="AX10" i="11" s="1"/>
  <c r="AV49" i="11"/>
  <c r="AV10" i="11" s="1"/>
  <c r="AW49" i="11"/>
  <c r="AW10" i="11" s="1"/>
  <c r="AW36" i="11"/>
  <c r="AW8" i="11" s="1"/>
  <c r="AX36" i="11"/>
  <c r="AX8" i="11" s="1"/>
  <c r="AV36" i="11"/>
  <c r="AV8" i="11" s="1"/>
  <c r="AW26" i="11"/>
  <c r="AW6" i="11" s="1"/>
  <c r="AX26" i="11"/>
  <c r="AX6" i="11" s="1"/>
  <c r="AV26" i="11"/>
  <c r="AV6" i="11" s="1"/>
  <c r="AW54" i="11"/>
  <c r="AW11" i="11" s="1"/>
  <c r="AX54" i="11"/>
  <c r="AX11" i="11" s="1"/>
  <c r="AV54" i="11"/>
  <c r="AV11" i="11" s="1"/>
  <c r="AW42" i="11"/>
  <c r="AW9" i="11" s="1"/>
  <c r="AX42" i="11"/>
  <c r="AX9" i="11" s="1"/>
  <c r="AV42" i="11"/>
  <c r="AV9" i="11" s="1"/>
  <c r="AW30" i="11"/>
  <c r="AW7" i="11" s="1"/>
  <c r="AX30" i="11"/>
  <c r="AX7" i="11" s="1"/>
  <c r="AV30" i="11"/>
  <c r="AV7" i="11" s="1"/>
  <c r="AW16" i="11"/>
  <c r="AW5" i="11" s="1"/>
  <c r="AX16" i="11"/>
  <c r="AX5" i="11" s="1"/>
  <c r="AV16" i="11"/>
  <c r="AV5" i="11" s="1"/>
  <c r="AN5" i="12"/>
  <c r="AJ73" i="4"/>
  <c r="AK73" i="4"/>
  <c r="AL73" i="4"/>
  <c r="AM73" i="4"/>
  <c r="AI73" i="4"/>
  <c r="AR4" i="11" l="1"/>
  <c r="AJ5" i="12"/>
  <c r="AR5" i="12"/>
  <c r="AP5" i="12"/>
  <c r="AL5" i="12"/>
  <c r="AK5" i="12"/>
  <c r="AS5" i="12"/>
  <c r="AX5" i="12"/>
  <c r="AO5" i="12"/>
  <c r="AT5" i="12"/>
  <c r="AI5" i="12"/>
  <c r="AQ5" i="12"/>
  <c r="AH5" i="12"/>
  <c r="AP4" i="11"/>
  <c r="AN4" i="11"/>
  <c r="AQ4" i="11"/>
  <c r="AM4" i="11"/>
  <c r="AT4" i="11"/>
  <c r="AS4" i="11"/>
  <c r="AO4" i="11"/>
  <c r="AU4" i="11"/>
  <c r="AV4" i="10"/>
  <c r="W4" i="10"/>
  <c r="AI4" i="10"/>
  <c r="AQ4" i="10"/>
  <c r="AM4" i="10"/>
  <c r="AU4" i="10"/>
  <c r="AN4" i="10"/>
  <c r="AR4" i="10"/>
  <c r="K71" i="5"/>
  <c r="AM5" i="12"/>
  <c r="K70" i="5"/>
  <c r="K24" i="10"/>
  <c r="K16" i="10" s="1"/>
  <c r="K5" i="10" s="1"/>
  <c r="K4" i="10" s="1"/>
  <c r="K16" i="5"/>
  <c r="I77" i="5"/>
  <c r="J80" i="5"/>
  <c r="J25" i="5" s="1"/>
  <c r="J25" i="10" s="1"/>
  <c r="J22" i="5"/>
  <c r="L25" i="10"/>
  <c r="L16" i="10" s="1"/>
  <c r="L5" i="10" s="1"/>
  <c r="L4" i="10" s="1"/>
  <c r="L16" i="5"/>
  <c r="AV4" i="11"/>
  <c r="AW4" i="11"/>
  <c r="AX4" i="11"/>
  <c r="AO4" i="10"/>
  <c r="AW4" i="10"/>
  <c r="AJ4" i="10"/>
  <c r="AK4" i="10"/>
  <c r="AS4" i="10"/>
  <c r="AL4" i="10"/>
  <c r="AP4" i="10"/>
  <c r="AT4" i="10"/>
  <c r="AX4" i="10"/>
  <c r="P124" i="4"/>
  <c r="N132" i="4" s="1"/>
  <c r="L132" i="4" s="1"/>
  <c r="J70" i="5" l="1"/>
  <c r="N135" i="4"/>
  <c r="J24" i="10"/>
  <c r="J16" i="10" s="1"/>
  <c r="J5" i="10" s="1"/>
  <c r="J4" i="10" s="1"/>
  <c r="J16" i="5"/>
  <c r="I80" i="5"/>
  <c r="I25" i="5" s="1"/>
  <c r="I25" i="10" s="1"/>
  <c r="H77" i="5"/>
  <c r="I22" i="5"/>
  <c r="J132" i="4"/>
  <c r="L135" i="4"/>
  <c r="L82" i="4" s="1"/>
  <c r="K26" i="12" s="1"/>
  <c r="L79" i="4"/>
  <c r="K25" i="12" s="1"/>
  <c r="K66" i="5"/>
  <c r="K67" i="5" s="1"/>
  <c r="K4" i="5"/>
  <c r="O132" i="4"/>
  <c r="L66" i="5"/>
  <c r="L67" i="5" s="1"/>
  <c r="L4" i="5"/>
  <c r="J71" i="5"/>
  <c r="AD6" i="8"/>
  <c r="AD7" i="8"/>
  <c r="AD8" i="8"/>
  <c r="AD9" i="8"/>
  <c r="AD10" i="8"/>
  <c r="AD11" i="8"/>
  <c r="AD12" i="8"/>
  <c r="AD13" i="8"/>
  <c r="AD14" i="8"/>
  <c r="AD15" i="8"/>
  <c r="C55" i="2"/>
  <c r="D55" i="2"/>
  <c r="E55" i="2"/>
  <c r="F55" i="2"/>
  <c r="G55" i="2"/>
  <c r="C56" i="2"/>
  <c r="D56" i="2"/>
  <c r="E56" i="2"/>
  <c r="F56" i="2"/>
  <c r="G56" i="2"/>
  <c r="I70" i="5" l="1"/>
  <c r="AD5" i="8"/>
  <c r="M132" i="4"/>
  <c r="O135" i="4"/>
  <c r="K17" i="12"/>
  <c r="K6" i="12" s="1"/>
  <c r="K5" i="12" s="1"/>
  <c r="H80" i="5"/>
  <c r="H25" i="5" s="1"/>
  <c r="H25" i="10" s="1"/>
  <c r="H22" i="5"/>
  <c r="H71" i="5"/>
  <c r="H70" i="5"/>
  <c r="J66" i="5"/>
  <c r="J67" i="5" s="1"/>
  <c r="J4" i="5"/>
  <c r="J135" i="4"/>
  <c r="J82" i="4" s="1"/>
  <c r="I26" i="12" s="1"/>
  <c r="J79" i="4"/>
  <c r="I25" i="12" s="1"/>
  <c r="I71" i="5"/>
  <c r="L126" i="4"/>
  <c r="I24" i="10"/>
  <c r="I16" i="10" s="1"/>
  <c r="I5" i="10" s="1"/>
  <c r="I4" i="10" s="1"/>
  <c r="I16" i="5"/>
  <c r="AA31" i="6"/>
  <c r="AA29" i="11" s="1"/>
  <c r="AB74" i="4"/>
  <c r="AA18" i="12" s="1"/>
  <c r="AB75" i="4"/>
  <c r="AA19" i="12" s="1"/>
  <c r="AB76" i="4"/>
  <c r="AA21" i="12" s="1"/>
  <c r="AB77" i="4"/>
  <c r="AA23" i="12" s="1"/>
  <c r="AB78" i="4"/>
  <c r="AA24" i="12" s="1"/>
  <c r="AB79" i="4"/>
  <c r="AA25" i="12" s="1"/>
  <c r="AB80" i="4"/>
  <c r="AA22" i="12" s="1"/>
  <c r="AB81" i="4"/>
  <c r="AA20" i="12" s="1"/>
  <c r="AB82" i="4"/>
  <c r="AA26" i="12" s="1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6" i="4"/>
  <c r="AB125" i="4" s="1"/>
  <c r="I17" i="12" l="1"/>
  <c r="I6" i="12" s="1"/>
  <c r="I5" i="12" s="1"/>
  <c r="J126" i="4"/>
  <c r="J125" i="4" s="1"/>
  <c r="AA17" i="12"/>
  <c r="AA6" i="12" s="1"/>
  <c r="L125" i="4"/>
  <c r="L73" i="4"/>
  <c r="H24" i="10"/>
  <c r="H16" i="10" s="1"/>
  <c r="H5" i="10" s="1"/>
  <c r="H4" i="10" s="1"/>
  <c r="H16" i="5"/>
  <c r="M135" i="4"/>
  <c r="M82" i="4" s="1"/>
  <c r="L26" i="12" s="1"/>
  <c r="M79" i="4"/>
  <c r="L25" i="12" s="1"/>
  <c r="K132" i="4"/>
  <c r="I66" i="5"/>
  <c r="I67" i="5" s="1"/>
  <c r="I4" i="5"/>
  <c r="O68" i="6"/>
  <c r="N77" i="6" s="1"/>
  <c r="N80" i="5"/>
  <c r="J73" i="4" l="1"/>
  <c r="L17" i="12"/>
  <c r="L6" i="12" s="1"/>
  <c r="L5" i="12" s="1"/>
  <c r="M77" i="6"/>
  <c r="N80" i="6"/>
  <c r="N71" i="6" s="1"/>
  <c r="M126" i="4"/>
  <c r="L72" i="4"/>
  <c r="L123" i="4" s="1"/>
  <c r="L17" i="4"/>
  <c r="J72" i="4"/>
  <c r="J123" i="4" s="1"/>
  <c r="J17" i="4"/>
  <c r="I132" i="4"/>
  <c r="K135" i="4"/>
  <c r="K82" i="4" s="1"/>
  <c r="J26" i="12" s="1"/>
  <c r="K79" i="4"/>
  <c r="J25" i="12" s="1"/>
  <c r="H66" i="5"/>
  <c r="H67" i="5" s="1"/>
  <c r="H4" i="5"/>
  <c r="AC74" i="4"/>
  <c r="AB18" i="12" s="1"/>
  <c r="AD74" i="4"/>
  <c r="AC18" i="12" s="1"/>
  <c r="AE74" i="4"/>
  <c r="AD18" i="12" s="1"/>
  <c r="AF74" i="4"/>
  <c r="AE18" i="12" s="1"/>
  <c r="AG74" i="4"/>
  <c r="AF18" i="12" s="1"/>
  <c r="AH74" i="4"/>
  <c r="AG18" i="12" s="1"/>
  <c r="AC75" i="4"/>
  <c r="AB19" i="12" s="1"/>
  <c r="AD75" i="4"/>
  <c r="AC19" i="12" s="1"/>
  <c r="AE75" i="4"/>
  <c r="AD19" i="12" s="1"/>
  <c r="AF75" i="4"/>
  <c r="AE19" i="12" s="1"/>
  <c r="AG75" i="4"/>
  <c r="AF19" i="12" s="1"/>
  <c r="AH75" i="4"/>
  <c r="AG19" i="12" s="1"/>
  <c r="AC76" i="4"/>
  <c r="AB21" i="12" s="1"/>
  <c r="AD76" i="4"/>
  <c r="AC21" i="12" s="1"/>
  <c r="AE76" i="4"/>
  <c r="AD21" i="12" s="1"/>
  <c r="AF76" i="4"/>
  <c r="AE21" i="12" s="1"/>
  <c r="AG76" i="4"/>
  <c r="AF21" i="12" s="1"/>
  <c r="AH76" i="4"/>
  <c r="AG21" i="12" s="1"/>
  <c r="AC77" i="4"/>
  <c r="AB23" i="12" s="1"/>
  <c r="AD77" i="4"/>
  <c r="AC23" i="12" s="1"/>
  <c r="AE77" i="4"/>
  <c r="AD23" i="12" s="1"/>
  <c r="AF77" i="4"/>
  <c r="AE23" i="12" s="1"/>
  <c r="AG77" i="4"/>
  <c r="AF23" i="12" s="1"/>
  <c r="AH77" i="4"/>
  <c r="AG23" i="12" s="1"/>
  <c r="AC78" i="4"/>
  <c r="AB24" i="12" s="1"/>
  <c r="AD78" i="4"/>
  <c r="AC24" i="12" s="1"/>
  <c r="AE78" i="4"/>
  <c r="AD24" i="12" s="1"/>
  <c r="AF78" i="4"/>
  <c r="AE24" i="12" s="1"/>
  <c r="AG78" i="4"/>
  <c r="AF24" i="12" s="1"/>
  <c r="AH78" i="4"/>
  <c r="AG24" i="12" s="1"/>
  <c r="AC79" i="4"/>
  <c r="AB25" i="12" s="1"/>
  <c r="AD79" i="4"/>
  <c r="AC25" i="12" s="1"/>
  <c r="AE79" i="4"/>
  <c r="AD25" i="12" s="1"/>
  <c r="AF79" i="4"/>
  <c r="AE25" i="12" s="1"/>
  <c r="AG79" i="4"/>
  <c r="AF25" i="12" s="1"/>
  <c r="AH79" i="4"/>
  <c r="AG25" i="12" s="1"/>
  <c r="AC80" i="4"/>
  <c r="AB22" i="12" s="1"/>
  <c r="AD80" i="4"/>
  <c r="AC22" i="12" s="1"/>
  <c r="AE80" i="4"/>
  <c r="AD22" i="12" s="1"/>
  <c r="AF80" i="4"/>
  <c r="AE22" i="12" s="1"/>
  <c r="AG80" i="4"/>
  <c r="AF22" i="12" s="1"/>
  <c r="AH80" i="4"/>
  <c r="AG22" i="12" s="1"/>
  <c r="AC81" i="4"/>
  <c r="AB20" i="12" s="1"/>
  <c r="AD81" i="4"/>
  <c r="AC20" i="12" s="1"/>
  <c r="AE81" i="4"/>
  <c r="AD20" i="12" s="1"/>
  <c r="AF81" i="4"/>
  <c r="AE20" i="12" s="1"/>
  <c r="AG81" i="4"/>
  <c r="AF20" i="12" s="1"/>
  <c r="AH81" i="4"/>
  <c r="AG20" i="12" s="1"/>
  <c r="AC82" i="4"/>
  <c r="AB26" i="12" s="1"/>
  <c r="AD82" i="4"/>
  <c r="AC26" i="12" s="1"/>
  <c r="AE82" i="4"/>
  <c r="AD26" i="12" s="1"/>
  <c r="AF82" i="4"/>
  <c r="AE26" i="12" s="1"/>
  <c r="AG82" i="4"/>
  <c r="AF26" i="12" s="1"/>
  <c r="AH82" i="4"/>
  <c r="AG26" i="12" s="1"/>
  <c r="AC83" i="4"/>
  <c r="AD83" i="4"/>
  <c r="AE83" i="4"/>
  <c r="AF83" i="4"/>
  <c r="AG83" i="4"/>
  <c r="AC84" i="4"/>
  <c r="AD84" i="4"/>
  <c r="AE84" i="4"/>
  <c r="AF84" i="4"/>
  <c r="AG84" i="4"/>
  <c r="AH84" i="4"/>
  <c r="AC85" i="4"/>
  <c r="AD85" i="4"/>
  <c r="AE85" i="4"/>
  <c r="AF85" i="4"/>
  <c r="AG85" i="4"/>
  <c r="AH85" i="4"/>
  <c r="AC86" i="4"/>
  <c r="AD86" i="4"/>
  <c r="AE86" i="4"/>
  <c r="AF86" i="4"/>
  <c r="AG86" i="4"/>
  <c r="AH86" i="4"/>
  <c r="AC87" i="4"/>
  <c r="AD87" i="4"/>
  <c r="AE87" i="4"/>
  <c r="AF87" i="4"/>
  <c r="AG87" i="4"/>
  <c r="AH87" i="4"/>
  <c r="AC88" i="4"/>
  <c r="AD88" i="4"/>
  <c r="AE88" i="4"/>
  <c r="AF88" i="4"/>
  <c r="AG88" i="4"/>
  <c r="AH88" i="4"/>
  <c r="AC89" i="4"/>
  <c r="AD89" i="4"/>
  <c r="AE89" i="4"/>
  <c r="AF89" i="4"/>
  <c r="AG89" i="4"/>
  <c r="AH89" i="4"/>
  <c r="AC90" i="4"/>
  <c r="AD90" i="4"/>
  <c r="AE90" i="4"/>
  <c r="AF90" i="4"/>
  <c r="AG90" i="4"/>
  <c r="AH90" i="4"/>
  <c r="AC91" i="4"/>
  <c r="AD91" i="4"/>
  <c r="AE91" i="4"/>
  <c r="AF91" i="4"/>
  <c r="AG91" i="4"/>
  <c r="AH91" i="4"/>
  <c r="AC92" i="4"/>
  <c r="AD92" i="4"/>
  <c r="AE92" i="4"/>
  <c r="AF92" i="4"/>
  <c r="AG92" i="4"/>
  <c r="AH92" i="4"/>
  <c r="AC93" i="4"/>
  <c r="AD93" i="4"/>
  <c r="AE93" i="4"/>
  <c r="AF93" i="4"/>
  <c r="AG93" i="4"/>
  <c r="AH93" i="4"/>
  <c r="AC94" i="4"/>
  <c r="AD94" i="4"/>
  <c r="AE94" i="4"/>
  <c r="AF94" i="4"/>
  <c r="AG94" i="4"/>
  <c r="AH94" i="4"/>
  <c r="AC95" i="4"/>
  <c r="AD95" i="4"/>
  <c r="AE95" i="4"/>
  <c r="AF95" i="4"/>
  <c r="AG95" i="4"/>
  <c r="AH95" i="4"/>
  <c r="AC96" i="4"/>
  <c r="AD96" i="4"/>
  <c r="AE96" i="4"/>
  <c r="AF96" i="4"/>
  <c r="AG96" i="4"/>
  <c r="AH96" i="4"/>
  <c r="AC97" i="4"/>
  <c r="AD97" i="4"/>
  <c r="AE97" i="4"/>
  <c r="AF97" i="4"/>
  <c r="AG97" i="4"/>
  <c r="AH97" i="4"/>
  <c r="AC98" i="4"/>
  <c r="AD98" i="4"/>
  <c r="AE98" i="4"/>
  <c r="AF98" i="4"/>
  <c r="AG98" i="4"/>
  <c r="AH98" i="4"/>
  <c r="AC99" i="4"/>
  <c r="AD99" i="4"/>
  <c r="AE99" i="4"/>
  <c r="AF99" i="4"/>
  <c r="AG99" i="4"/>
  <c r="AH99" i="4"/>
  <c r="AC100" i="4"/>
  <c r="AD100" i="4"/>
  <c r="AE100" i="4"/>
  <c r="AF100" i="4"/>
  <c r="AG100" i="4"/>
  <c r="AH100" i="4"/>
  <c r="AC101" i="4"/>
  <c r="AD101" i="4"/>
  <c r="AE101" i="4"/>
  <c r="AF101" i="4"/>
  <c r="AG101" i="4"/>
  <c r="AH101" i="4"/>
  <c r="AC102" i="4"/>
  <c r="AD102" i="4"/>
  <c r="AE102" i="4"/>
  <c r="AF102" i="4"/>
  <c r="AG102" i="4"/>
  <c r="AH102" i="4"/>
  <c r="AC103" i="4"/>
  <c r="AD103" i="4"/>
  <c r="AE103" i="4"/>
  <c r="AF103" i="4"/>
  <c r="AG103" i="4"/>
  <c r="AH103" i="4"/>
  <c r="AC104" i="4"/>
  <c r="AD104" i="4"/>
  <c r="AE104" i="4"/>
  <c r="AF104" i="4"/>
  <c r="AG104" i="4"/>
  <c r="AH104" i="4"/>
  <c r="AC105" i="4"/>
  <c r="AD105" i="4"/>
  <c r="AE105" i="4"/>
  <c r="AF105" i="4"/>
  <c r="AG105" i="4"/>
  <c r="AH105" i="4"/>
  <c r="AC106" i="4"/>
  <c r="AD106" i="4"/>
  <c r="AE106" i="4"/>
  <c r="AF106" i="4"/>
  <c r="AG106" i="4"/>
  <c r="AH106" i="4"/>
  <c r="AC107" i="4"/>
  <c r="AD107" i="4"/>
  <c r="AE107" i="4"/>
  <c r="AF107" i="4"/>
  <c r="AG107" i="4"/>
  <c r="AH107" i="4"/>
  <c r="AC108" i="4"/>
  <c r="AD108" i="4"/>
  <c r="AE108" i="4"/>
  <c r="AF108" i="4"/>
  <c r="AG108" i="4"/>
  <c r="AH108" i="4"/>
  <c r="AC109" i="4"/>
  <c r="AD109" i="4"/>
  <c r="AE109" i="4"/>
  <c r="AF109" i="4"/>
  <c r="AG109" i="4"/>
  <c r="AH109" i="4"/>
  <c r="AC110" i="4"/>
  <c r="AD110" i="4"/>
  <c r="AE110" i="4"/>
  <c r="AF110" i="4"/>
  <c r="AG110" i="4"/>
  <c r="AH110" i="4"/>
  <c r="AC111" i="4"/>
  <c r="AD111" i="4"/>
  <c r="AE111" i="4"/>
  <c r="AF111" i="4"/>
  <c r="AG111" i="4"/>
  <c r="AH111" i="4"/>
  <c r="AC112" i="4"/>
  <c r="AD112" i="4"/>
  <c r="AE112" i="4"/>
  <c r="AF112" i="4"/>
  <c r="AG112" i="4"/>
  <c r="AH112" i="4"/>
  <c r="AC113" i="4"/>
  <c r="AD113" i="4"/>
  <c r="AE113" i="4"/>
  <c r="AF113" i="4"/>
  <c r="AG113" i="4"/>
  <c r="AH113" i="4"/>
  <c r="AC114" i="4"/>
  <c r="AD114" i="4"/>
  <c r="AE114" i="4"/>
  <c r="AF114" i="4"/>
  <c r="AG114" i="4"/>
  <c r="AH114" i="4"/>
  <c r="AC115" i="4"/>
  <c r="AD115" i="4"/>
  <c r="AE115" i="4"/>
  <c r="AF115" i="4"/>
  <c r="AG115" i="4"/>
  <c r="AH115" i="4"/>
  <c r="AC116" i="4"/>
  <c r="AD116" i="4"/>
  <c r="AE116" i="4"/>
  <c r="AF116" i="4"/>
  <c r="AG116" i="4"/>
  <c r="AH116" i="4"/>
  <c r="AC117" i="4"/>
  <c r="AD117" i="4"/>
  <c r="AE117" i="4"/>
  <c r="AF117" i="4"/>
  <c r="AG117" i="4"/>
  <c r="AH117" i="4"/>
  <c r="AC118" i="4"/>
  <c r="AD118" i="4"/>
  <c r="AE118" i="4"/>
  <c r="AF118" i="4"/>
  <c r="AG118" i="4"/>
  <c r="AH118" i="4"/>
  <c r="AC119" i="4"/>
  <c r="AD119" i="4"/>
  <c r="AE119" i="4"/>
  <c r="AF119" i="4"/>
  <c r="AG119" i="4"/>
  <c r="AH119" i="4"/>
  <c r="AC120" i="4"/>
  <c r="AD120" i="4"/>
  <c r="AE120" i="4"/>
  <c r="AF120" i="4"/>
  <c r="AG120" i="4"/>
  <c r="AH120" i="4"/>
  <c r="AC121" i="4"/>
  <c r="AD121" i="4"/>
  <c r="AE121" i="4"/>
  <c r="AF121" i="4"/>
  <c r="AG121" i="4"/>
  <c r="AH121" i="4"/>
  <c r="AC122" i="4"/>
  <c r="AD122" i="4"/>
  <c r="AE122" i="4"/>
  <c r="AF122" i="4"/>
  <c r="AG122" i="4"/>
  <c r="AH122" i="4"/>
  <c r="N126" i="4"/>
  <c r="N125" i="4" s="1"/>
  <c r="O126" i="4"/>
  <c r="O125" i="4" s="1"/>
  <c r="P126" i="4"/>
  <c r="P125" i="4" s="1"/>
  <c r="Q126" i="4"/>
  <c r="Q125" i="4" s="1"/>
  <c r="R126" i="4"/>
  <c r="R125" i="4" s="1"/>
  <c r="S126" i="4"/>
  <c r="S125" i="4" s="1"/>
  <c r="T126" i="4"/>
  <c r="T125" i="4" s="1"/>
  <c r="U126" i="4"/>
  <c r="U125" i="4" s="1"/>
  <c r="V126" i="4"/>
  <c r="V125" i="4" s="1"/>
  <c r="W126" i="4"/>
  <c r="W125" i="4" s="1"/>
  <c r="X126" i="4"/>
  <c r="X125" i="4" s="1"/>
  <c r="Y126" i="4"/>
  <c r="Y125" i="4" s="1"/>
  <c r="Z126" i="4"/>
  <c r="Z125" i="4" s="1"/>
  <c r="AA126" i="4"/>
  <c r="AA125" i="4" s="1"/>
  <c r="AD126" i="4"/>
  <c r="AD73" i="4" s="1"/>
  <c r="AE126" i="4"/>
  <c r="AE125" i="4" s="1"/>
  <c r="AF126" i="4"/>
  <c r="AF125" i="4" s="1"/>
  <c r="AG126" i="4"/>
  <c r="AG73" i="4" s="1"/>
  <c r="AH126" i="4"/>
  <c r="AH125" i="4" s="1"/>
  <c r="AC126" i="4"/>
  <c r="AC125" i="4" s="1"/>
  <c r="J17" i="12" l="1"/>
  <c r="J6" i="12" s="1"/>
  <c r="J5" i="12" s="1"/>
  <c r="K126" i="4"/>
  <c r="K125" i="4" s="1"/>
  <c r="AD125" i="4"/>
  <c r="AG125" i="4"/>
  <c r="AD72" i="4"/>
  <c r="AD123" i="4" s="1"/>
  <c r="AG72" i="4"/>
  <c r="AE17" i="12"/>
  <c r="AE6" i="12" s="1"/>
  <c r="AE5" i="12" s="1"/>
  <c r="AH73" i="4"/>
  <c r="AD17" i="12"/>
  <c r="AD6" i="12" s="1"/>
  <c r="AD5" i="12" s="1"/>
  <c r="AC73" i="4"/>
  <c r="AC72" i="4" s="1"/>
  <c r="AC123" i="4" s="1"/>
  <c r="L67" i="4"/>
  <c r="L6" i="4"/>
  <c r="L5" i="4" s="1"/>
  <c r="AG17" i="12"/>
  <c r="AG6" i="12" s="1"/>
  <c r="AG5" i="12" s="1"/>
  <c r="AC17" i="12"/>
  <c r="AC6" i="12" s="1"/>
  <c r="AC5" i="12" s="1"/>
  <c r="AF73" i="4"/>
  <c r="AF72" i="4" s="1"/>
  <c r="AF123" i="4" s="1"/>
  <c r="I79" i="4"/>
  <c r="H25" i="12" s="1"/>
  <c r="I135" i="4"/>
  <c r="I82" i="4" s="1"/>
  <c r="H26" i="12" s="1"/>
  <c r="L77" i="6"/>
  <c r="M80" i="6"/>
  <c r="AF17" i="12"/>
  <c r="AF6" i="12" s="1"/>
  <c r="AF5" i="12" s="1"/>
  <c r="AB17" i="12"/>
  <c r="AB6" i="12" s="1"/>
  <c r="AB5" i="12" s="1"/>
  <c r="AE73" i="4"/>
  <c r="AE72" i="4" s="1"/>
  <c r="AE123" i="4" s="1"/>
  <c r="K73" i="4"/>
  <c r="J6" i="4"/>
  <c r="J5" i="4" s="1"/>
  <c r="J67" i="4"/>
  <c r="M125" i="4"/>
  <c r="M73" i="4"/>
  <c r="X74" i="4"/>
  <c r="W18" i="12" s="1"/>
  <c r="Y74" i="4"/>
  <c r="X18" i="12" s="1"/>
  <c r="Z74" i="4"/>
  <c r="Y18" i="12" s="1"/>
  <c r="AA74" i="4"/>
  <c r="Z18" i="12" s="1"/>
  <c r="X75" i="4"/>
  <c r="W19" i="12" s="1"/>
  <c r="Y75" i="4"/>
  <c r="X19" i="12" s="1"/>
  <c r="Z75" i="4"/>
  <c r="Y19" i="12" s="1"/>
  <c r="AA75" i="4"/>
  <c r="Z19" i="12" s="1"/>
  <c r="X76" i="4"/>
  <c r="W21" i="12" s="1"/>
  <c r="Y76" i="4"/>
  <c r="X21" i="12" s="1"/>
  <c r="Z76" i="4"/>
  <c r="Y21" i="12" s="1"/>
  <c r="AA76" i="4"/>
  <c r="Z21" i="12" s="1"/>
  <c r="X77" i="4"/>
  <c r="W23" i="12" s="1"/>
  <c r="Y77" i="4"/>
  <c r="X23" i="12" s="1"/>
  <c r="Z77" i="4"/>
  <c r="Y23" i="12" s="1"/>
  <c r="AA77" i="4"/>
  <c r="Z23" i="12" s="1"/>
  <c r="X78" i="4"/>
  <c r="W24" i="12" s="1"/>
  <c r="Y78" i="4"/>
  <c r="X24" i="12" s="1"/>
  <c r="Z78" i="4"/>
  <c r="Y24" i="12" s="1"/>
  <c r="AA78" i="4"/>
  <c r="Z24" i="12" s="1"/>
  <c r="X79" i="4"/>
  <c r="W25" i="12" s="1"/>
  <c r="Y79" i="4"/>
  <c r="X25" i="12" s="1"/>
  <c r="Z79" i="4"/>
  <c r="Y25" i="12" s="1"/>
  <c r="AA79" i="4"/>
  <c r="Z25" i="12" s="1"/>
  <c r="X80" i="4"/>
  <c r="W22" i="12" s="1"/>
  <c r="Y80" i="4"/>
  <c r="X22" i="12" s="1"/>
  <c r="Z80" i="4"/>
  <c r="Y22" i="12" s="1"/>
  <c r="AA80" i="4"/>
  <c r="Z22" i="12" s="1"/>
  <c r="X81" i="4"/>
  <c r="W20" i="12" s="1"/>
  <c r="Y81" i="4"/>
  <c r="X20" i="12" s="1"/>
  <c r="Z81" i="4"/>
  <c r="Y20" i="12" s="1"/>
  <c r="AA81" i="4"/>
  <c r="Z20" i="12" s="1"/>
  <c r="X82" i="4"/>
  <c r="W26" i="12" s="1"/>
  <c r="Y82" i="4"/>
  <c r="X26" i="12" s="1"/>
  <c r="Z82" i="4"/>
  <c r="Y26" i="12" s="1"/>
  <c r="AA82" i="4"/>
  <c r="Z26" i="12" s="1"/>
  <c r="AG123" i="4" l="1"/>
  <c r="I126" i="4"/>
  <c r="I73" i="4" s="1"/>
  <c r="W17" i="12"/>
  <c r="W6" i="12" s="1"/>
  <c r="Z17" i="12"/>
  <c r="Z6" i="12" s="1"/>
  <c r="M17" i="4"/>
  <c r="M72" i="4"/>
  <c r="M123" i="4" s="1"/>
  <c r="Y17" i="12"/>
  <c r="Y6" i="12" s="1"/>
  <c r="K17" i="4"/>
  <c r="K72" i="4"/>
  <c r="K123" i="4" s="1"/>
  <c r="H17" i="12"/>
  <c r="H6" i="12" s="1"/>
  <c r="H5" i="12" s="1"/>
  <c r="AH72" i="4"/>
  <c r="AH123" i="4" s="1"/>
  <c r="X17" i="12"/>
  <c r="X6" i="12" s="1"/>
  <c r="L80" i="6"/>
  <c r="L25" i="6" s="1"/>
  <c r="L25" i="11" s="1"/>
  <c r="K77" i="6"/>
  <c r="L22" i="6"/>
  <c r="L24" i="11" s="1"/>
  <c r="N74" i="4"/>
  <c r="M18" i="12" s="1"/>
  <c r="O74" i="4"/>
  <c r="N18" i="12" s="1"/>
  <c r="P74" i="4"/>
  <c r="O18" i="12" s="1"/>
  <c r="Q74" i="4"/>
  <c r="P18" i="12" s="1"/>
  <c r="R74" i="4"/>
  <c r="Q18" i="12" s="1"/>
  <c r="S74" i="4"/>
  <c r="R18" i="12" s="1"/>
  <c r="T74" i="4"/>
  <c r="S18" i="12" s="1"/>
  <c r="U74" i="4"/>
  <c r="T18" i="12" s="1"/>
  <c r="V74" i="4"/>
  <c r="U18" i="12" s="1"/>
  <c r="W74" i="4"/>
  <c r="V18" i="12" s="1"/>
  <c r="N75" i="4"/>
  <c r="M19" i="12" s="1"/>
  <c r="O75" i="4"/>
  <c r="N19" i="12" s="1"/>
  <c r="P75" i="4"/>
  <c r="O19" i="12" s="1"/>
  <c r="Q75" i="4"/>
  <c r="P19" i="12" s="1"/>
  <c r="R75" i="4"/>
  <c r="Q19" i="12" s="1"/>
  <c r="S75" i="4"/>
  <c r="R19" i="12" s="1"/>
  <c r="T75" i="4"/>
  <c r="S19" i="12" s="1"/>
  <c r="U75" i="4"/>
  <c r="T19" i="12" s="1"/>
  <c r="V75" i="4"/>
  <c r="U19" i="12" s="1"/>
  <c r="W75" i="4"/>
  <c r="V19" i="12" s="1"/>
  <c r="N76" i="4"/>
  <c r="M21" i="12" s="1"/>
  <c r="O76" i="4"/>
  <c r="N21" i="12" s="1"/>
  <c r="P76" i="4"/>
  <c r="O21" i="12" s="1"/>
  <c r="Q76" i="4"/>
  <c r="P21" i="12" s="1"/>
  <c r="R76" i="4"/>
  <c r="Q21" i="12" s="1"/>
  <c r="S76" i="4"/>
  <c r="R21" i="12" s="1"/>
  <c r="T76" i="4"/>
  <c r="S21" i="12" s="1"/>
  <c r="U76" i="4"/>
  <c r="T21" i="12" s="1"/>
  <c r="V76" i="4"/>
  <c r="U21" i="12" s="1"/>
  <c r="W76" i="4"/>
  <c r="V21" i="12" s="1"/>
  <c r="N77" i="4"/>
  <c r="M23" i="12" s="1"/>
  <c r="O77" i="4"/>
  <c r="N23" i="12" s="1"/>
  <c r="P77" i="4"/>
  <c r="O23" i="12" s="1"/>
  <c r="Q77" i="4"/>
  <c r="P23" i="12" s="1"/>
  <c r="R77" i="4"/>
  <c r="Q23" i="12" s="1"/>
  <c r="S77" i="4"/>
  <c r="R23" i="12" s="1"/>
  <c r="T77" i="4"/>
  <c r="S23" i="12" s="1"/>
  <c r="U77" i="4"/>
  <c r="T23" i="12" s="1"/>
  <c r="V77" i="4"/>
  <c r="U23" i="12" s="1"/>
  <c r="W77" i="4"/>
  <c r="V23" i="12" s="1"/>
  <c r="N78" i="4"/>
  <c r="M24" i="12" s="1"/>
  <c r="O78" i="4"/>
  <c r="N24" i="12" s="1"/>
  <c r="P78" i="4"/>
  <c r="O24" i="12" s="1"/>
  <c r="Q78" i="4"/>
  <c r="P24" i="12" s="1"/>
  <c r="R78" i="4"/>
  <c r="Q24" i="12" s="1"/>
  <c r="S78" i="4"/>
  <c r="R24" i="12" s="1"/>
  <c r="T78" i="4"/>
  <c r="S24" i="12" s="1"/>
  <c r="U78" i="4"/>
  <c r="T24" i="12" s="1"/>
  <c r="V78" i="4"/>
  <c r="U24" i="12" s="1"/>
  <c r="W78" i="4"/>
  <c r="V24" i="12" s="1"/>
  <c r="N79" i="4"/>
  <c r="M25" i="12" s="1"/>
  <c r="O79" i="4"/>
  <c r="N25" i="12" s="1"/>
  <c r="P79" i="4"/>
  <c r="O25" i="12" s="1"/>
  <c r="Q79" i="4"/>
  <c r="P25" i="12" s="1"/>
  <c r="R79" i="4"/>
  <c r="Q25" i="12" s="1"/>
  <c r="S79" i="4"/>
  <c r="R25" i="12" s="1"/>
  <c r="T79" i="4"/>
  <c r="S25" i="12" s="1"/>
  <c r="U79" i="4"/>
  <c r="T25" i="12" s="1"/>
  <c r="V79" i="4"/>
  <c r="U25" i="12" s="1"/>
  <c r="W79" i="4"/>
  <c r="V25" i="12" s="1"/>
  <c r="N80" i="4"/>
  <c r="M22" i="12" s="1"/>
  <c r="O80" i="4"/>
  <c r="N22" i="12" s="1"/>
  <c r="P80" i="4"/>
  <c r="O22" i="12" s="1"/>
  <c r="Q80" i="4"/>
  <c r="P22" i="12" s="1"/>
  <c r="R80" i="4"/>
  <c r="Q22" i="12" s="1"/>
  <c r="S80" i="4"/>
  <c r="R22" i="12" s="1"/>
  <c r="T80" i="4"/>
  <c r="S22" i="12" s="1"/>
  <c r="U80" i="4"/>
  <c r="T22" i="12" s="1"/>
  <c r="V80" i="4"/>
  <c r="U22" i="12" s="1"/>
  <c r="W80" i="4"/>
  <c r="V22" i="12" s="1"/>
  <c r="N81" i="4"/>
  <c r="M20" i="12" s="1"/>
  <c r="O81" i="4"/>
  <c r="N20" i="12" s="1"/>
  <c r="P81" i="4"/>
  <c r="O20" i="12" s="1"/>
  <c r="Q81" i="4"/>
  <c r="P20" i="12" s="1"/>
  <c r="R81" i="4"/>
  <c r="Q20" i="12" s="1"/>
  <c r="S81" i="4"/>
  <c r="R20" i="12" s="1"/>
  <c r="T81" i="4"/>
  <c r="S20" i="12" s="1"/>
  <c r="U81" i="4"/>
  <c r="T20" i="12" s="1"/>
  <c r="V81" i="4"/>
  <c r="U20" i="12" s="1"/>
  <c r="W81" i="4"/>
  <c r="V20" i="12" s="1"/>
  <c r="N82" i="4"/>
  <c r="M26" i="12" s="1"/>
  <c r="O82" i="4"/>
  <c r="N26" i="12" s="1"/>
  <c r="P82" i="4"/>
  <c r="O26" i="12" s="1"/>
  <c r="Q82" i="4"/>
  <c r="P26" i="12" s="1"/>
  <c r="R82" i="4"/>
  <c r="Q26" i="12" s="1"/>
  <c r="S82" i="4"/>
  <c r="R26" i="12" s="1"/>
  <c r="T82" i="4"/>
  <c r="S26" i="12" s="1"/>
  <c r="U82" i="4"/>
  <c r="T26" i="12" s="1"/>
  <c r="V82" i="4"/>
  <c r="U26" i="12" s="1"/>
  <c r="W82" i="4"/>
  <c r="V26" i="12" s="1"/>
  <c r="N27" i="4"/>
  <c r="M36" i="12" s="1"/>
  <c r="O27" i="4"/>
  <c r="N36" i="12" s="1"/>
  <c r="P27" i="4"/>
  <c r="O36" i="12" s="1"/>
  <c r="Q27" i="4"/>
  <c r="P36" i="12" s="1"/>
  <c r="R27" i="4"/>
  <c r="Q36" i="12" s="1"/>
  <c r="S27" i="4"/>
  <c r="R36" i="12" s="1"/>
  <c r="T27" i="4"/>
  <c r="S36" i="12" s="1"/>
  <c r="U27" i="4"/>
  <c r="T36" i="12" s="1"/>
  <c r="V27" i="4"/>
  <c r="U36" i="12" s="1"/>
  <c r="W27" i="4"/>
  <c r="V36" i="12" s="1"/>
  <c r="N31" i="4"/>
  <c r="M40" i="12" s="1"/>
  <c r="O31" i="4"/>
  <c r="N40" i="12" s="1"/>
  <c r="P31" i="4"/>
  <c r="O40" i="12" s="1"/>
  <c r="Q31" i="4"/>
  <c r="P40" i="12" s="1"/>
  <c r="R31" i="4"/>
  <c r="Q40" i="12" s="1"/>
  <c r="S31" i="4"/>
  <c r="R40" i="12" s="1"/>
  <c r="T31" i="4"/>
  <c r="S40" i="12" s="1"/>
  <c r="U31" i="4"/>
  <c r="T40" i="12" s="1"/>
  <c r="V31" i="4"/>
  <c r="U40" i="12" s="1"/>
  <c r="W31" i="4"/>
  <c r="V40" i="12" s="1"/>
  <c r="N32" i="4"/>
  <c r="M41" i="12" s="1"/>
  <c r="O32" i="4"/>
  <c r="N41" i="12" s="1"/>
  <c r="P32" i="4"/>
  <c r="O41" i="12" s="1"/>
  <c r="Q32" i="4"/>
  <c r="P41" i="12" s="1"/>
  <c r="R32" i="4"/>
  <c r="Q41" i="12" s="1"/>
  <c r="S32" i="4"/>
  <c r="R41" i="12" s="1"/>
  <c r="T32" i="4"/>
  <c r="S41" i="12" s="1"/>
  <c r="U32" i="4"/>
  <c r="T41" i="12" s="1"/>
  <c r="V32" i="4"/>
  <c r="U41" i="12" s="1"/>
  <c r="W32" i="4"/>
  <c r="V41" i="12" s="1"/>
  <c r="N33" i="4"/>
  <c r="M42" i="12" s="1"/>
  <c r="O33" i="4"/>
  <c r="N42" i="12" s="1"/>
  <c r="P33" i="4"/>
  <c r="O42" i="12" s="1"/>
  <c r="Q33" i="4"/>
  <c r="P42" i="12" s="1"/>
  <c r="R33" i="4"/>
  <c r="Q42" i="12" s="1"/>
  <c r="S33" i="4"/>
  <c r="R42" i="12" s="1"/>
  <c r="T33" i="4"/>
  <c r="S42" i="12" s="1"/>
  <c r="U33" i="4"/>
  <c r="T42" i="12" s="1"/>
  <c r="V33" i="4"/>
  <c r="U42" i="12" s="1"/>
  <c r="W33" i="4"/>
  <c r="V42" i="12" s="1"/>
  <c r="N47" i="4"/>
  <c r="M56" i="12" s="1"/>
  <c r="O47" i="4"/>
  <c r="N56" i="12" s="1"/>
  <c r="P47" i="4"/>
  <c r="O56" i="12" s="1"/>
  <c r="Q47" i="4"/>
  <c r="P56" i="12" s="1"/>
  <c r="R47" i="4"/>
  <c r="Q56" i="12" s="1"/>
  <c r="S47" i="4"/>
  <c r="R56" i="12" s="1"/>
  <c r="T47" i="4"/>
  <c r="S56" i="12" s="1"/>
  <c r="U47" i="4"/>
  <c r="T56" i="12" s="1"/>
  <c r="V47" i="4"/>
  <c r="U56" i="12" s="1"/>
  <c r="W47" i="4"/>
  <c r="V56" i="12" s="1"/>
  <c r="N73" i="4"/>
  <c r="N17" i="4" s="1"/>
  <c r="N6" i="4" s="1"/>
  <c r="O73" i="4"/>
  <c r="O17" i="4" s="1"/>
  <c r="O6" i="4" s="1"/>
  <c r="P73" i="4"/>
  <c r="P17" i="4" s="1"/>
  <c r="P6" i="4" s="1"/>
  <c r="Q73" i="4"/>
  <c r="Q17" i="4" s="1"/>
  <c r="Q6" i="4" s="1"/>
  <c r="R73" i="4"/>
  <c r="R17" i="4" s="1"/>
  <c r="R6" i="4" s="1"/>
  <c r="S73" i="4"/>
  <c r="S17" i="4" s="1"/>
  <c r="S6" i="4" s="1"/>
  <c r="T73" i="4"/>
  <c r="T17" i="4" s="1"/>
  <c r="T6" i="4" s="1"/>
  <c r="U73" i="4"/>
  <c r="U17" i="4" s="1"/>
  <c r="U6" i="4" s="1"/>
  <c r="V73" i="4"/>
  <c r="V17" i="4" s="1"/>
  <c r="V6" i="4" s="1"/>
  <c r="W73" i="4"/>
  <c r="W17" i="4" s="1"/>
  <c r="W6" i="4" s="1"/>
  <c r="N83" i="4"/>
  <c r="N42" i="4" s="1"/>
  <c r="M51" i="12" s="1"/>
  <c r="O83" i="4"/>
  <c r="O42" i="4" s="1"/>
  <c r="N51" i="12" s="1"/>
  <c r="P83" i="4"/>
  <c r="P42" i="4" s="1"/>
  <c r="O51" i="12" s="1"/>
  <c r="Q83" i="4"/>
  <c r="Q42" i="4" s="1"/>
  <c r="P51" i="12" s="1"/>
  <c r="R83" i="4"/>
  <c r="R42" i="4" s="1"/>
  <c r="Q51" i="12" s="1"/>
  <c r="S83" i="4"/>
  <c r="S42" i="4" s="1"/>
  <c r="R51" i="12" s="1"/>
  <c r="T83" i="4"/>
  <c r="T42" i="4" s="1"/>
  <c r="S51" i="12" s="1"/>
  <c r="U83" i="4"/>
  <c r="U42" i="4" s="1"/>
  <c r="T51" i="12" s="1"/>
  <c r="V83" i="4"/>
  <c r="V42" i="4" s="1"/>
  <c r="U51" i="12" s="1"/>
  <c r="W83" i="4"/>
  <c r="W42" i="4" s="1"/>
  <c r="V51" i="12" s="1"/>
  <c r="N84" i="4"/>
  <c r="N19" i="4" s="1"/>
  <c r="M28" i="12" s="1"/>
  <c r="O84" i="4"/>
  <c r="O19" i="4" s="1"/>
  <c r="N28" i="12" s="1"/>
  <c r="P84" i="4"/>
  <c r="P19" i="4" s="1"/>
  <c r="O28" i="12" s="1"/>
  <c r="Q84" i="4"/>
  <c r="Q19" i="4" s="1"/>
  <c r="P28" i="12" s="1"/>
  <c r="R84" i="4"/>
  <c r="R19" i="4" s="1"/>
  <c r="Q28" i="12" s="1"/>
  <c r="S84" i="4"/>
  <c r="S19" i="4" s="1"/>
  <c r="R28" i="12" s="1"/>
  <c r="T84" i="4"/>
  <c r="T19" i="4" s="1"/>
  <c r="S28" i="12" s="1"/>
  <c r="U84" i="4"/>
  <c r="U19" i="4" s="1"/>
  <c r="T28" i="12" s="1"/>
  <c r="V84" i="4"/>
  <c r="V19" i="4" s="1"/>
  <c r="U28" i="12" s="1"/>
  <c r="W84" i="4"/>
  <c r="W19" i="4" s="1"/>
  <c r="V28" i="12" s="1"/>
  <c r="N85" i="4"/>
  <c r="N29" i="4" s="1"/>
  <c r="M38" i="12" s="1"/>
  <c r="O85" i="4"/>
  <c r="O29" i="4" s="1"/>
  <c r="N38" i="12" s="1"/>
  <c r="P85" i="4"/>
  <c r="P29" i="4" s="1"/>
  <c r="O38" i="12" s="1"/>
  <c r="Q85" i="4"/>
  <c r="Q29" i="4" s="1"/>
  <c r="P38" i="12" s="1"/>
  <c r="R85" i="4"/>
  <c r="R29" i="4" s="1"/>
  <c r="Q38" i="12" s="1"/>
  <c r="S85" i="4"/>
  <c r="S29" i="4" s="1"/>
  <c r="R38" i="12" s="1"/>
  <c r="T85" i="4"/>
  <c r="T29" i="4" s="1"/>
  <c r="S38" i="12" s="1"/>
  <c r="U85" i="4"/>
  <c r="U29" i="4" s="1"/>
  <c r="T38" i="12" s="1"/>
  <c r="V85" i="4"/>
  <c r="V29" i="4" s="1"/>
  <c r="U38" i="12" s="1"/>
  <c r="W85" i="4"/>
  <c r="W29" i="4" s="1"/>
  <c r="V38" i="12" s="1"/>
  <c r="N86" i="4"/>
  <c r="N20" i="4" s="1"/>
  <c r="M29" i="12" s="1"/>
  <c r="O86" i="4"/>
  <c r="O20" i="4" s="1"/>
  <c r="N29" i="12" s="1"/>
  <c r="P86" i="4"/>
  <c r="P20" i="4" s="1"/>
  <c r="O29" i="12" s="1"/>
  <c r="Q86" i="4"/>
  <c r="Q20" i="4" s="1"/>
  <c r="P29" i="12" s="1"/>
  <c r="R86" i="4"/>
  <c r="R20" i="4" s="1"/>
  <c r="Q29" i="12" s="1"/>
  <c r="S86" i="4"/>
  <c r="S20" i="4" s="1"/>
  <c r="R29" i="12" s="1"/>
  <c r="T86" i="4"/>
  <c r="T20" i="4" s="1"/>
  <c r="S29" i="12" s="1"/>
  <c r="U86" i="4"/>
  <c r="U20" i="4" s="1"/>
  <c r="T29" i="12" s="1"/>
  <c r="V86" i="4"/>
  <c r="V20" i="4" s="1"/>
  <c r="U29" i="12" s="1"/>
  <c r="W86" i="4"/>
  <c r="W20" i="4" s="1"/>
  <c r="V29" i="12" s="1"/>
  <c r="N87" i="4"/>
  <c r="N64" i="4" s="1"/>
  <c r="M73" i="12" s="1"/>
  <c r="O87" i="4"/>
  <c r="O64" i="4" s="1"/>
  <c r="N73" i="12" s="1"/>
  <c r="P87" i="4"/>
  <c r="P64" i="4" s="1"/>
  <c r="O73" i="12" s="1"/>
  <c r="Q87" i="4"/>
  <c r="Q64" i="4" s="1"/>
  <c r="P73" i="12" s="1"/>
  <c r="R87" i="4"/>
  <c r="R64" i="4" s="1"/>
  <c r="Q73" i="12" s="1"/>
  <c r="S87" i="4"/>
  <c r="S64" i="4" s="1"/>
  <c r="R73" i="12" s="1"/>
  <c r="T87" i="4"/>
  <c r="T64" i="4" s="1"/>
  <c r="S73" i="12" s="1"/>
  <c r="U87" i="4"/>
  <c r="U64" i="4" s="1"/>
  <c r="T73" i="12" s="1"/>
  <c r="V87" i="4"/>
  <c r="V64" i="4" s="1"/>
  <c r="U73" i="12" s="1"/>
  <c r="W87" i="4"/>
  <c r="W64" i="4" s="1"/>
  <c r="V73" i="12" s="1"/>
  <c r="N88" i="4"/>
  <c r="N21" i="4" s="1"/>
  <c r="M30" i="12" s="1"/>
  <c r="O88" i="4"/>
  <c r="O21" i="4" s="1"/>
  <c r="N30" i="12" s="1"/>
  <c r="P88" i="4"/>
  <c r="P21" i="4" s="1"/>
  <c r="O30" i="12" s="1"/>
  <c r="Q88" i="4"/>
  <c r="Q21" i="4" s="1"/>
  <c r="P30" i="12" s="1"/>
  <c r="R88" i="4"/>
  <c r="R21" i="4" s="1"/>
  <c r="Q30" i="12" s="1"/>
  <c r="S88" i="4"/>
  <c r="S21" i="4" s="1"/>
  <c r="R30" i="12" s="1"/>
  <c r="T88" i="4"/>
  <c r="T21" i="4" s="1"/>
  <c r="S30" i="12" s="1"/>
  <c r="U88" i="4"/>
  <c r="U21" i="4" s="1"/>
  <c r="T30" i="12" s="1"/>
  <c r="V88" i="4"/>
  <c r="V21" i="4" s="1"/>
  <c r="U30" i="12" s="1"/>
  <c r="W88" i="4"/>
  <c r="W21" i="4" s="1"/>
  <c r="V30" i="12" s="1"/>
  <c r="N89" i="4"/>
  <c r="N23" i="4" s="1"/>
  <c r="M32" i="12" s="1"/>
  <c r="O89" i="4"/>
  <c r="O23" i="4" s="1"/>
  <c r="N32" i="12" s="1"/>
  <c r="P89" i="4"/>
  <c r="P23" i="4" s="1"/>
  <c r="O32" i="12" s="1"/>
  <c r="Q89" i="4"/>
  <c r="Q23" i="4" s="1"/>
  <c r="P32" i="12" s="1"/>
  <c r="R89" i="4"/>
  <c r="R23" i="4" s="1"/>
  <c r="Q32" i="12" s="1"/>
  <c r="S89" i="4"/>
  <c r="S23" i="4" s="1"/>
  <c r="R32" i="12" s="1"/>
  <c r="T89" i="4"/>
  <c r="T23" i="4" s="1"/>
  <c r="S32" i="12" s="1"/>
  <c r="U89" i="4"/>
  <c r="U23" i="4" s="1"/>
  <c r="T32" i="12" s="1"/>
  <c r="V89" i="4"/>
  <c r="V23" i="4" s="1"/>
  <c r="U32" i="12" s="1"/>
  <c r="W89" i="4"/>
  <c r="W23" i="4" s="1"/>
  <c r="V32" i="12" s="1"/>
  <c r="N90" i="4"/>
  <c r="O90" i="4"/>
  <c r="P90" i="4"/>
  <c r="Q90" i="4"/>
  <c r="R90" i="4"/>
  <c r="S90" i="4"/>
  <c r="T90" i="4"/>
  <c r="U90" i="4"/>
  <c r="V90" i="4"/>
  <c r="W90" i="4"/>
  <c r="N91" i="4"/>
  <c r="N55" i="4" s="1"/>
  <c r="M64" i="12" s="1"/>
  <c r="O91" i="4"/>
  <c r="O55" i="4" s="1"/>
  <c r="N64" i="12" s="1"/>
  <c r="P91" i="4"/>
  <c r="P55" i="4" s="1"/>
  <c r="O64" i="12" s="1"/>
  <c r="Q91" i="4"/>
  <c r="Q55" i="4" s="1"/>
  <c r="P64" i="12" s="1"/>
  <c r="R91" i="4"/>
  <c r="R55" i="4" s="1"/>
  <c r="Q64" i="12" s="1"/>
  <c r="S91" i="4"/>
  <c r="S55" i="4" s="1"/>
  <c r="R64" i="12" s="1"/>
  <c r="T91" i="4"/>
  <c r="T55" i="4" s="1"/>
  <c r="S64" i="12" s="1"/>
  <c r="U91" i="4"/>
  <c r="U55" i="4" s="1"/>
  <c r="T64" i="12" s="1"/>
  <c r="V91" i="4"/>
  <c r="V55" i="4" s="1"/>
  <c r="U64" i="12" s="1"/>
  <c r="W91" i="4"/>
  <c r="W55" i="4" s="1"/>
  <c r="V64" i="12" s="1"/>
  <c r="N92" i="4"/>
  <c r="N30" i="4" s="1"/>
  <c r="M39" i="12" s="1"/>
  <c r="O92" i="4"/>
  <c r="O30" i="4" s="1"/>
  <c r="N39" i="12" s="1"/>
  <c r="P92" i="4"/>
  <c r="P30" i="4" s="1"/>
  <c r="O39" i="12" s="1"/>
  <c r="Q92" i="4"/>
  <c r="Q30" i="4" s="1"/>
  <c r="P39" i="12" s="1"/>
  <c r="R92" i="4"/>
  <c r="R30" i="4" s="1"/>
  <c r="Q39" i="12" s="1"/>
  <c r="S92" i="4"/>
  <c r="S30" i="4" s="1"/>
  <c r="R39" i="12" s="1"/>
  <c r="T92" i="4"/>
  <c r="T30" i="4" s="1"/>
  <c r="S39" i="12" s="1"/>
  <c r="U92" i="4"/>
  <c r="U30" i="4" s="1"/>
  <c r="T39" i="12" s="1"/>
  <c r="V92" i="4"/>
  <c r="V30" i="4" s="1"/>
  <c r="U39" i="12" s="1"/>
  <c r="W92" i="4"/>
  <c r="W30" i="4" s="1"/>
  <c r="V39" i="12" s="1"/>
  <c r="N93" i="4"/>
  <c r="N48" i="4" s="1"/>
  <c r="M57" i="12" s="1"/>
  <c r="O93" i="4"/>
  <c r="O48" i="4" s="1"/>
  <c r="N57" i="12" s="1"/>
  <c r="P93" i="4"/>
  <c r="P48" i="4" s="1"/>
  <c r="O57" i="12" s="1"/>
  <c r="Q93" i="4"/>
  <c r="Q48" i="4" s="1"/>
  <c r="P57" i="12" s="1"/>
  <c r="R93" i="4"/>
  <c r="R48" i="4" s="1"/>
  <c r="Q57" i="12" s="1"/>
  <c r="S93" i="4"/>
  <c r="S48" i="4" s="1"/>
  <c r="R57" i="12" s="1"/>
  <c r="T93" i="4"/>
  <c r="T48" i="4" s="1"/>
  <c r="S57" i="12" s="1"/>
  <c r="U93" i="4"/>
  <c r="U48" i="4" s="1"/>
  <c r="T57" i="12" s="1"/>
  <c r="V93" i="4"/>
  <c r="V48" i="4" s="1"/>
  <c r="U57" i="12" s="1"/>
  <c r="W93" i="4"/>
  <c r="W48" i="4" s="1"/>
  <c r="V57" i="12" s="1"/>
  <c r="N94" i="4"/>
  <c r="N35" i="4" s="1"/>
  <c r="M44" i="12" s="1"/>
  <c r="O94" i="4"/>
  <c r="O35" i="4" s="1"/>
  <c r="N44" i="12" s="1"/>
  <c r="P94" i="4"/>
  <c r="P35" i="4" s="1"/>
  <c r="O44" i="12" s="1"/>
  <c r="Q94" i="4"/>
  <c r="Q35" i="4" s="1"/>
  <c r="P44" i="12" s="1"/>
  <c r="R94" i="4"/>
  <c r="R35" i="4" s="1"/>
  <c r="Q44" i="12" s="1"/>
  <c r="S94" i="4"/>
  <c r="S35" i="4" s="1"/>
  <c r="R44" i="12" s="1"/>
  <c r="T94" i="4"/>
  <c r="T35" i="4" s="1"/>
  <c r="S44" i="12" s="1"/>
  <c r="U94" i="4"/>
  <c r="U35" i="4" s="1"/>
  <c r="T44" i="12" s="1"/>
  <c r="V94" i="4"/>
  <c r="V35" i="4" s="1"/>
  <c r="U44" i="12" s="1"/>
  <c r="W94" i="4"/>
  <c r="W35" i="4" s="1"/>
  <c r="V44" i="12" s="1"/>
  <c r="N95" i="4"/>
  <c r="N24" i="4" s="1"/>
  <c r="M33" i="12" s="1"/>
  <c r="O95" i="4"/>
  <c r="O24" i="4" s="1"/>
  <c r="N33" i="12" s="1"/>
  <c r="P95" i="4"/>
  <c r="P24" i="4" s="1"/>
  <c r="O33" i="12" s="1"/>
  <c r="Q95" i="4"/>
  <c r="Q24" i="4" s="1"/>
  <c r="P33" i="12" s="1"/>
  <c r="R95" i="4"/>
  <c r="R24" i="4" s="1"/>
  <c r="Q33" i="12" s="1"/>
  <c r="S95" i="4"/>
  <c r="S24" i="4" s="1"/>
  <c r="R33" i="12" s="1"/>
  <c r="T95" i="4"/>
  <c r="T24" i="4" s="1"/>
  <c r="S33" i="12" s="1"/>
  <c r="U95" i="4"/>
  <c r="U24" i="4" s="1"/>
  <c r="T33" i="12" s="1"/>
  <c r="V95" i="4"/>
  <c r="V24" i="4" s="1"/>
  <c r="U33" i="12" s="1"/>
  <c r="W95" i="4"/>
  <c r="W24" i="4" s="1"/>
  <c r="V33" i="12" s="1"/>
  <c r="N96" i="4"/>
  <c r="N36" i="4" s="1"/>
  <c r="M45" i="12" s="1"/>
  <c r="O96" i="4"/>
  <c r="O36" i="4" s="1"/>
  <c r="N45" i="12" s="1"/>
  <c r="P96" i="4"/>
  <c r="P36" i="4" s="1"/>
  <c r="O45" i="12" s="1"/>
  <c r="Q96" i="4"/>
  <c r="Q36" i="4" s="1"/>
  <c r="P45" i="12" s="1"/>
  <c r="R96" i="4"/>
  <c r="R36" i="4" s="1"/>
  <c r="Q45" i="12" s="1"/>
  <c r="S96" i="4"/>
  <c r="S36" i="4" s="1"/>
  <c r="R45" i="12" s="1"/>
  <c r="T96" i="4"/>
  <c r="T36" i="4" s="1"/>
  <c r="S45" i="12" s="1"/>
  <c r="U96" i="4"/>
  <c r="U36" i="4" s="1"/>
  <c r="T45" i="12" s="1"/>
  <c r="V96" i="4"/>
  <c r="V36" i="4" s="1"/>
  <c r="U45" i="12" s="1"/>
  <c r="W96" i="4"/>
  <c r="W36" i="4" s="1"/>
  <c r="V45" i="12" s="1"/>
  <c r="N97" i="4"/>
  <c r="O97" i="4"/>
  <c r="P97" i="4"/>
  <c r="Q97" i="4"/>
  <c r="R97" i="4"/>
  <c r="S97" i="4"/>
  <c r="T97" i="4"/>
  <c r="U97" i="4"/>
  <c r="V97" i="4"/>
  <c r="W97" i="4"/>
  <c r="N98" i="4"/>
  <c r="N25" i="4" s="1"/>
  <c r="M34" i="12" s="1"/>
  <c r="O98" i="4"/>
  <c r="O25" i="4" s="1"/>
  <c r="N34" i="12" s="1"/>
  <c r="P98" i="4"/>
  <c r="P25" i="4" s="1"/>
  <c r="O34" i="12" s="1"/>
  <c r="Q98" i="4"/>
  <c r="Q25" i="4" s="1"/>
  <c r="P34" i="12" s="1"/>
  <c r="R98" i="4"/>
  <c r="R25" i="4" s="1"/>
  <c r="Q34" i="12" s="1"/>
  <c r="S98" i="4"/>
  <c r="S25" i="4" s="1"/>
  <c r="R34" i="12" s="1"/>
  <c r="T98" i="4"/>
  <c r="T25" i="4" s="1"/>
  <c r="S34" i="12" s="1"/>
  <c r="U98" i="4"/>
  <c r="U25" i="4" s="1"/>
  <c r="T34" i="12" s="1"/>
  <c r="V98" i="4"/>
  <c r="V25" i="4" s="1"/>
  <c r="U34" i="12" s="1"/>
  <c r="W98" i="4"/>
  <c r="W25" i="4" s="1"/>
  <c r="V34" i="12" s="1"/>
  <c r="N99" i="4"/>
  <c r="N37" i="4" s="1"/>
  <c r="M46" i="12" s="1"/>
  <c r="O99" i="4"/>
  <c r="O37" i="4" s="1"/>
  <c r="N46" i="12" s="1"/>
  <c r="P99" i="4"/>
  <c r="P37" i="4" s="1"/>
  <c r="O46" i="12" s="1"/>
  <c r="Q99" i="4"/>
  <c r="Q37" i="4" s="1"/>
  <c r="P46" i="12" s="1"/>
  <c r="R99" i="4"/>
  <c r="R37" i="4" s="1"/>
  <c r="Q46" i="12" s="1"/>
  <c r="S99" i="4"/>
  <c r="S37" i="4" s="1"/>
  <c r="R46" i="12" s="1"/>
  <c r="T99" i="4"/>
  <c r="T37" i="4" s="1"/>
  <c r="S46" i="12" s="1"/>
  <c r="U99" i="4"/>
  <c r="U37" i="4" s="1"/>
  <c r="T46" i="12" s="1"/>
  <c r="V99" i="4"/>
  <c r="V37" i="4" s="1"/>
  <c r="U46" i="12" s="1"/>
  <c r="W99" i="4"/>
  <c r="W37" i="4" s="1"/>
  <c r="V46" i="12" s="1"/>
  <c r="N100" i="4"/>
  <c r="N26" i="4" s="1"/>
  <c r="M35" i="12" s="1"/>
  <c r="O100" i="4"/>
  <c r="O26" i="4" s="1"/>
  <c r="N35" i="12" s="1"/>
  <c r="P100" i="4"/>
  <c r="P26" i="4" s="1"/>
  <c r="O35" i="12" s="1"/>
  <c r="Q100" i="4"/>
  <c r="Q26" i="4" s="1"/>
  <c r="P35" i="12" s="1"/>
  <c r="R100" i="4"/>
  <c r="R26" i="4" s="1"/>
  <c r="Q35" i="12" s="1"/>
  <c r="S100" i="4"/>
  <c r="S26" i="4" s="1"/>
  <c r="R35" i="12" s="1"/>
  <c r="T100" i="4"/>
  <c r="T26" i="4" s="1"/>
  <c r="S35" i="12" s="1"/>
  <c r="U100" i="4"/>
  <c r="U26" i="4" s="1"/>
  <c r="T35" i="12" s="1"/>
  <c r="V100" i="4"/>
  <c r="V26" i="4" s="1"/>
  <c r="U35" i="12" s="1"/>
  <c r="W100" i="4"/>
  <c r="W26" i="4" s="1"/>
  <c r="V35" i="12" s="1"/>
  <c r="N101" i="4"/>
  <c r="N38" i="4" s="1"/>
  <c r="M47" i="12" s="1"/>
  <c r="O101" i="4"/>
  <c r="O38" i="4" s="1"/>
  <c r="N47" i="12" s="1"/>
  <c r="P101" i="4"/>
  <c r="P38" i="4" s="1"/>
  <c r="O47" i="12" s="1"/>
  <c r="Q101" i="4"/>
  <c r="Q38" i="4" s="1"/>
  <c r="P47" i="12" s="1"/>
  <c r="R101" i="4"/>
  <c r="R38" i="4" s="1"/>
  <c r="Q47" i="12" s="1"/>
  <c r="S101" i="4"/>
  <c r="S38" i="4" s="1"/>
  <c r="R47" i="12" s="1"/>
  <c r="T101" i="4"/>
  <c r="T38" i="4" s="1"/>
  <c r="S47" i="12" s="1"/>
  <c r="U101" i="4"/>
  <c r="U38" i="4" s="1"/>
  <c r="T47" i="12" s="1"/>
  <c r="V101" i="4"/>
  <c r="V38" i="4" s="1"/>
  <c r="U47" i="12" s="1"/>
  <c r="W101" i="4"/>
  <c r="W38" i="4" s="1"/>
  <c r="V47" i="12" s="1"/>
  <c r="N102" i="4"/>
  <c r="N61" i="4" s="1"/>
  <c r="M70" i="12" s="1"/>
  <c r="O102" i="4"/>
  <c r="O61" i="4" s="1"/>
  <c r="N70" i="12" s="1"/>
  <c r="P102" i="4"/>
  <c r="P61" i="4" s="1"/>
  <c r="O70" i="12" s="1"/>
  <c r="Q102" i="4"/>
  <c r="Q61" i="4" s="1"/>
  <c r="P70" i="12" s="1"/>
  <c r="R102" i="4"/>
  <c r="R61" i="4" s="1"/>
  <c r="Q70" i="12" s="1"/>
  <c r="S102" i="4"/>
  <c r="S61" i="4" s="1"/>
  <c r="R70" i="12" s="1"/>
  <c r="T102" i="4"/>
  <c r="T61" i="4" s="1"/>
  <c r="S70" i="12" s="1"/>
  <c r="U102" i="4"/>
  <c r="U61" i="4" s="1"/>
  <c r="T70" i="12" s="1"/>
  <c r="V102" i="4"/>
  <c r="V61" i="4" s="1"/>
  <c r="U70" i="12" s="1"/>
  <c r="W102" i="4"/>
  <c r="W61" i="4" s="1"/>
  <c r="V70" i="12" s="1"/>
  <c r="N103" i="4"/>
  <c r="N56" i="4" s="1"/>
  <c r="M65" i="12" s="1"/>
  <c r="O103" i="4"/>
  <c r="O56" i="4" s="1"/>
  <c r="N65" i="12" s="1"/>
  <c r="P103" i="4"/>
  <c r="P56" i="4" s="1"/>
  <c r="O65" i="12" s="1"/>
  <c r="Q103" i="4"/>
  <c r="Q56" i="4" s="1"/>
  <c r="P65" i="12" s="1"/>
  <c r="R103" i="4"/>
  <c r="R56" i="4" s="1"/>
  <c r="Q65" i="12" s="1"/>
  <c r="S103" i="4"/>
  <c r="S56" i="4" s="1"/>
  <c r="R65" i="12" s="1"/>
  <c r="T103" i="4"/>
  <c r="T56" i="4" s="1"/>
  <c r="S65" i="12" s="1"/>
  <c r="U103" i="4"/>
  <c r="U56" i="4" s="1"/>
  <c r="T65" i="12" s="1"/>
  <c r="V103" i="4"/>
  <c r="V56" i="4" s="1"/>
  <c r="U65" i="12" s="1"/>
  <c r="W103" i="4"/>
  <c r="W56" i="4" s="1"/>
  <c r="V65" i="12" s="1"/>
  <c r="N104" i="4"/>
  <c r="N62" i="4" s="1"/>
  <c r="M71" i="12" s="1"/>
  <c r="O104" i="4"/>
  <c r="O62" i="4" s="1"/>
  <c r="N71" i="12" s="1"/>
  <c r="P104" i="4"/>
  <c r="P62" i="4" s="1"/>
  <c r="O71" i="12" s="1"/>
  <c r="Q104" i="4"/>
  <c r="Q62" i="4" s="1"/>
  <c r="P71" i="12" s="1"/>
  <c r="R104" i="4"/>
  <c r="R62" i="4" s="1"/>
  <c r="Q71" i="12" s="1"/>
  <c r="S104" i="4"/>
  <c r="S62" i="4" s="1"/>
  <c r="R71" i="12" s="1"/>
  <c r="T104" i="4"/>
  <c r="T62" i="4" s="1"/>
  <c r="S71" i="12" s="1"/>
  <c r="U104" i="4"/>
  <c r="U62" i="4" s="1"/>
  <c r="T71" i="12" s="1"/>
  <c r="V104" i="4"/>
  <c r="V62" i="4" s="1"/>
  <c r="U71" i="12" s="1"/>
  <c r="W104" i="4"/>
  <c r="W62" i="4" s="1"/>
  <c r="V71" i="12" s="1"/>
  <c r="N105" i="4"/>
  <c r="N65" i="4" s="1"/>
  <c r="M74" i="12" s="1"/>
  <c r="O105" i="4"/>
  <c r="O65" i="4" s="1"/>
  <c r="N74" i="12" s="1"/>
  <c r="P105" i="4"/>
  <c r="P65" i="4" s="1"/>
  <c r="O74" i="12" s="1"/>
  <c r="Q105" i="4"/>
  <c r="Q65" i="4" s="1"/>
  <c r="P74" i="12" s="1"/>
  <c r="R105" i="4"/>
  <c r="R65" i="4" s="1"/>
  <c r="Q74" i="12" s="1"/>
  <c r="S105" i="4"/>
  <c r="S65" i="4" s="1"/>
  <c r="R74" i="12" s="1"/>
  <c r="T105" i="4"/>
  <c r="T65" i="4" s="1"/>
  <c r="S74" i="12" s="1"/>
  <c r="U105" i="4"/>
  <c r="U65" i="4" s="1"/>
  <c r="T74" i="12" s="1"/>
  <c r="V105" i="4"/>
  <c r="V65" i="4" s="1"/>
  <c r="U74" i="12" s="1"/>
  <c r="W105" i="4"/>
  <c r="W65" i="4" s="1"/>
  <c r="V74" i="12" s="1"/>
  <c r="N106" i="4"/>
  <c r="N57" i="4" s="1"/>
  <c r="M66" i="12" s="1"/>
  <c r="O106" i="4"/>
  <c r="O57" i="4" s="1"/>
  <c r="N66" i="12" s="1"/>
  <c r="P106" i="4"/>
  <c r="P57" i="4" s="1"/>
  <c r="O66" i="12" s="1"/>
  <c r="Q106" i="4"/>
  <c r="Q57" i="4" s="1"/>
  <c r="P66" i="12" s="1"/>
  <c r="R106" i="4"/>
  <c r="R57" i="4" s="1"/>
  <c r="Q66" i="12" s="1"/>
  <c r="S106" i="4"/>
  <c r="S57" i="4" s="1"/>
  <c r="R66" i="12" s="1"/>
  <c r="T106" i="4"/>
  <c r="T57" i="4" s="1"/>
  <c r="S66" i="12" s="1"/>
  <c r="U106" i="4"/>
  <c r="U57" i="4" s="1"/>
  <c r="T66" i="12" s="1"/>
  <c r="V106" i="4"/>
  <c r="V57" i="4" s="1"/>
  <c r="U66" i="12" s="1"/>
  <c r="W106" i="4"/>
  <c r="W57" i="4" s="1"/>
  <c r="V66" i="12" s="1"/>
  <c r="N107" i="4"/>
  <c r="N66" i="4" s="1"/>
  <c r="M75" i="12" s="1"/>
  <c r="O107" i="4"/>
  <c r="O66" i="4" s="1"/>
  <c r="N75" i="12" s="1"/>
  <c r="P107" i="4"/>
  <c r="P66" i="4" s="1"/>
  <c r="O75" i="12" s="1"/>
  <c r="Q107" i="4"/>
  <c r="Q66" i="4" s="1"/>
  <c r="P75" i="12" s="1"/>
  <c r="R107" i="4"/>
  <c r="R66" i="4" s="1"/>
  <c r="Q75" i="12" s="1"/>
  <c r="S107" i="4"/>
  <c r="S66" i="4" s="1"/>
  <c r="R75" i="12" s="1"/>
  <c r="T107" i="4"/>
  <c r="T66" i="4" s="1"/>
  <c r="S75" i="12" s="1"/>
  <c r="U107" i="4"/>
  <c r="U66" i="4" s="1"/>
  <c r="T75" i="12" s="1"/>
  <c r="V107" i="4"/>
  <c r="V66" i="4" s="1"/>
  <c r="U75" i="12" s="1"/>
  <c r="W107" i="4"/>
  <c r="W66" i="4" s="1"/>
  <c r="V75" i="12" s="1"/>
  <c r="N108" i="4"/>
  <c r="N49" i="4" s="1"/>
  <c r="M58" i="12" s="1"/>
  <c r="O108" i="4"/>
  <c r="O49" i="4" s="1"/>
  <c r="N58" i="12" s="1"/>
  <c r="P108" i="4"/>
  <c r="P49" i="4" s="1"/>
  <c r="O58" i="12" s="1"/>
  <c r="Q108" i="4"/>
  <c r="Q49" i="4" s="1"/>
  <c r="P58" i="12" s="1"/>
  <c r="R108" i="4"/>
  <c r="R49" i="4" s="1"/>
  <c r="Q58" i="12" s="1"/>
  <c r="S108" i="4"/>
  <c r="S49" i="4" s="1"/>
  <c r="R58" i="12" s="1"/>
  <c r="T108" i="4"/>
  <c r="T49" i="4" s="1"/>
  <c r="S58" i="12" s="1"/>
  <c r="U108" i="4"/>
  <c r="U49" i="4" s="1"/>
  <c r="T58" i="12" s="1"/>
  <c r="V108" i="4"/>
  <c r="V49" i="4" s="1"/>
  <c r="U58" i="12" s="1"/>
  <c r="W108" i="4"/>
  <c r="W49" i="4" s="1"/>
  <c r="V58" i="12" s="1"/>
  <c r="N109" i="4"/>
  <c r="N39" i="4" s="1"/>
  <c r="M48" i="12" s="1"/>
  <c r="O109" i="4"/>
  <c r="O39" i="4" s="1"/>
  <c r="N48" i="12" s="1"/>
  <c r="P109" i="4"/>
  <c r="P39" i="4" s="1"/>
  <c r="O48" i="12" s="1"/>
  <c r="Q109" i="4"/>
  <c r="Q39" i="4" s="1"/>
  <c r="P48" i="12" s="1"/>
  <c r="R109" i="4"/>
  <c r="R39" i="4" s="1"/>
  <c r="Q48" i="12" s="1"/>
  <c r="S109" i="4"/>
  <c r="S39" i="4" s="1"/>
  <c r="R48" i="12" s="1"/>
  <c r="T109" i="4"/>
  <c r="T39" i="4" s="1"/>
  <c r="S48" i="12" s="1"/>
  <c r="U109" i="4"/>
  <c r="U39" i="4" s="1"/>
  <c r="T48" i="12" s="1"/>
  <c r="V109" i="4"/>
  <c r="V39" i="4" s="1"/>
  <c r="U48" i="12" s="1"/>
  <c r="W109" i="4"/>
  <c r="W39" i="4" s="1"/>
  <c r="V48" i="12" s="1"/>
  <c r="N110" i="4"/>
  <c r="N50" i="4" s="1"/>
  <c r="M59" i="12" s="1"/>
  <c r="O110" i="4"/>
  <c r="O50" i="4" s="1"/>
  <c r="N59" i="12" s="1"/>
  <c r="P110" i="4"/>
  <c r="P50" i="4" s="1"/>
  <c r="O59" i="12" s="1"/>
  <c r="Q110" i="4"/>
  <c r="Q50" i="4" s="1"/>
  <c r="P59" i="12" s="1"/>
  <c r="R110" i="4"/>
  <c r="R50" i="4" s="1"/>
  <c r="Q59" i="12" s="1"/>
  <c r="S110" i="4"/>
  <c r="S50" i="4" s="1"/>
  <c r="R59" i="12" s="1"/>
  <c r="T110" i="4"/>
  <c r="T50" i="4" s="1"/>
  <c r="S59" i="12" s="1"/>
  <c r="U110" i="4"/>
  <c r="U50" i="4" s="1"/>
  <c r="T59" i="12" s="1"/>
  <c r="V110" i="4"/>
  <c r="V50" i="4" s="1"/>
  <c r="U59" i="12" s="1"/>
  <c r="W110" i="4"/>
  <c r="W50" i="4" s="1"/>
  <c r="V59" i="12" s="1"/>
  <c r="N111" i="4"/>
  <c r="O111" i="4"/>
  <c r="P111" i="4"/>
  <c r="Q111" i="4"/>
  <c r="R111" i="4"/>
  <c r="S111" i="4"/>
  <c r="T111" i="4"/>
  <c r="U111" i="4"/>
  <c r="V111" i="4"/>
  <c r="W111" i="4"/>
  <c r="N112" i="4"/>
  <c r="N40" i="4" s="1"/>
  <c r="M49" i="12" s="1"/>
  <c r="O112" i="4"/>
  <c r="O40" i="4" s="1"/>
  <c r="N49" i="12" s="1"/>
  <c r="P112" i="4"/>
  <c r="P40" i="4" s="1"/>
  <c r="O49" i="12" s="1"/>
  <c r="Q112" i="4"/>
  <c r="Q40" i="4" s="1"/>
  <c r="P49" i="12" s="1"/>
  <c r="R112" i="4"/>
  <c r="R40" i="4" s="1"/>
  <c r="Q49" i="12" s="1"/>
  <c r="S112" i="4"/>
  <c r="S40" i="4" s="1"/>
  <c r="R49" i="12" s="1"/>
  <c r="T112" i="4"/>
  <c r="T40" i="4" s="1"/>
  <c r="S49" i="12" s="1"/>
  <c r="U112" i="4"/>
  <c r="U40" i="4" s="1"/>
  <c r="T49" i="12" s="1"/>
  <c r="V112" i="4"/>
  <c r="V40" i="4" s="1"/>
  <c r="U49" i="12" s="1"/>
  <c r="W112" i="4"/>
  <c r="W40" i="4" s="1"/>
  <c r="V49" i="12" s="1"/>
  <c r="N113" i="4"/>
  <c r="O113" i="4"/>
  <c r="P113" i="4"/>
  <c r="Q113" i="4"/>
  <c r="R113" i="4"/>
  <c r="S113" i="4"/>
  <c r="T113" i="4"/>
  <c r="U113" i="4"/>
  <c r="V113" i="4"/>
  <c r="W113" i="4"/>
  <c r="N114" i="4"/>
  <c r="O114" i="4"/>
  <c r="P114" i="4"/>
  <c r="Q114" i="4"/>
  <c r="R114" i="4"/>
  <c r="S114" i="4"/>
  <c r="T114" i="4"/>
  <c r="U114" i="4"/>
  <c r="V114" i="4"/>
  <c r="W114" i="4"/>
  <c r="N115" i="4"/>
  <c r="N43" i="4" s="1"/>
  <c r="M52" i="12" s="1"/>
  <c r="O115" i="4"/>
  <c r="O43" i="4" s="1"/>
  <c r="N52" i="12" s="1"/>
  <c r="P115" i="4"/>
  <c r="P43" i="4" s="1"/>
  <c r="O52" i="12" s="1"/>
  <c r="Q115" i="4"/>
  <c r="Q43" i="4" s="1"/>
  <c r="P52" i="12" s="1"/>
  <c r="R115" i="4"/>
  <c r="R43" i="4" s="1"/>
  <c r="Q52" i="12" s="1"/>
  <c r="S115" i="4"/>
  <c r="S43" i="4" s="1"/>
  <c r="R52" i="12" s="1"/>
  <c r="T115" i="4"/>
  <c r="T43" i="4" s="1"/>
  <c r="S52" i="12" s="1"/>
  <c r="U115" i="4"/>
  <c r="U43" i="4" s="1"/>
  <c r="T52" i="12" s="1"/>
  <c r="V115" i="4"/>
  <c r="V43" i="4" s="1"/>
  <c r="U52" i="12" s="1"/>
  <c r="W115" i="4"/>
  <c r="W43" i="4" s="1"/>
  <c r="V52" i="12" s="1"/>
  <c r="N116" i="4"/>
  <c r="N44" i="4" s="1"/>
  <c r="M53" i="12" s="1"/>
  <c r="O116" i="4"/>
  <c r="O44" i="4" s="1"/>
  <c r="N53" i="12" s="1"/>
  <c r="P116" i="4"/>
  <c r="P44" i="4" s="1"/>
  <c r="O53" i="12" s="1"/>
  <c r="Q116" i="4"/>
  <c r="Q44" i="4" s="1"/>
  <c r="P53" i="12" s="1"/>
  <c r="R116" i="4"/>
  <c r="R44" i="4" s="1"/>
  <c r="Q53" i="12" s="1"/>
  <c r="S116" i="4"/>
  <c r="S44" i="4" s="1"/>
  <c r="R53" i="12" s="1"/>
  <c r="T116" i="4"/>
  <c r="T44" i="4" s="1"/>
  <c r="S53" i="12" s="1"/>
  <c r="U116" i="4"/>
  <c r="U44" i="4" s="1"/>
  <c r="T53" i="12" s="1"/>
  <c r="V116" i="4"/>
  <c r="V44" i="4" s="1"/>
  <c r="U53" i="12" s="1"/>
  <c r="W116" i="4"/>
  <c r="W44" i="4" s="1"/>
  <c r="V53" i="12" s="1"/>
  <c r="N117" i="4"/>
  <c r="N45" i="4" s="1"/>
  <c r="M54" i="12" s="1"/>
  <c r="O117" i="4"/>
  <c r="O45" i="4" s="1"/>
  <c r="N54" i="12" s="1"/>
  <c r="P117" i="4"/>
  <c r="P45" i="4" s="1"/>
  <c r="O54" i="12" s="1"/>
  <c r="Q117" i="4"/>
  <c r="Q45" i="4" s="1"/>
  <c r="P54" i="12" s="1"/>
  <c r="R117" i="4"/>
  <c r="R45" i="4" s="1"/>
  <c r="Q54" i="12" s="1"/>
  <c r="S117" i="4"/>
  <c r="S45" i="4" s="1"/>
  <c r="R54" i="12" s="1"/>
  <c r="T117" i="4"/>
  <c r="T45" i="4" s="1"/>
  <c r="S54" i="12" s="1"/>
  <c r="U117" i="4"/>
  <c r="U45" i="4" s="1"/>
  <c r="T54" i="12" s="1"/>
  <c r="V117" i="4"/>
  <c r="V45" i="4" s="1"/>
  <c r="U54" i="12" s="1"/>
  <c r="W117" i="4"/>
  <c r="W45" i="4" s="1"/>
  <c r="V54" i="12" s="1"/>
  <c r="N118" i="4"/>
  <c r="N51" i="4" s="1"/>
  <c r="M60" i="12" s="1"/>
  <c r="O118" i="4"/>
  <c r="O51" i="4" s="1"/>
  <c r="N60" i="12" s="1"/>
  <c r="P118" i="4"/>
  <c r="P51" i="4" s="1"/>
  <c r="O60" i="12" s="1"/>
  <c r="Q118" i="4"/>
  <c r="Q51" i="4" s="1"/>
  <c r="P60" i="12" s="1"/>
  <c r="R118" i="4"/>
  <c r="R51" i="4" s="1"/>
  <c r="Q60" i="12" s="1"/>
  <c r="S118" i="4"/>
  <c r="S51" i="4" s="1"/>
  <c r="R60" i="12" s="1"/>
  <c r="T118" i="4"/>
  <c r="T51" i="4" s="1"/>
  <c r="S60" i="12" s="1"/>
  <c r="U118" i="4"/>
  <c r="U51" i="4" s="1"/>
  <c r="T60" i="12" s="1"/>
  <c r="V118" i="4"/>
  <c r="V51" i="4" s="1"/>
  <c r="U60" i="12" s="1"/>
  <c r="W118" i="4"/>
  <c r="W51" i="4" s="1"/>
  <c r="V60" i="12" s="1"/>
  <c r="N119" i="4"/>
  <c r="N52" i="4" s="1"/>
  <c r="M61" i="12" s="1"/>
  <c r="O119" i="4"/>
  <c r="O52" i="4" s="1"/>
  <c r="N61" i="12" s="1"/>
  <c r="P119" i="4"/>
  <c r="P52" i="4" s="1"/>
  <c r="O61" i="12" s="1"/>
  <c r="Q119" i="4"/>
  <c r="Q52" i="4" s="1"/>
  <c r="P61" i="12" s="1"/>
  <c r="R119" i="4"/>
  <c r="R52" i="4" s="1"/>
  <c r="Q61" i="12" s="1"/>
  <c r="S119" i="4"/>
  <c r="S52" i="4" s="1"/>
  <c r="R61" i="12" s="1"/>
  <c r="T119" i="4"/>
  <c r="T52" i="4" s="1"/>
  <c r="S61" i="12" s="1"/>
  <c r="U119" i="4"/>
  <c r="U52" i="4" s="1"/>
  <c r="T61" i="12" s="1"/>
  <c r="V119" i="4"/>
  <c r="V52" i="4" s="1"/>
  <c r="U61" i="12" s="1"/>
  <c r="W119" i="4"/>
  <c r="W52" i="4" s="1"/>
  <c r="V61" i="12" s="1"/>
  <c r="N120" i="4"/>
  <c r="N53" i="4" s="1"/>
  <c r="M62" i="12" s="1"/>
  <c r="O120" i="4"/>
  <c r="O53" i="4" s="1"/>
  <c r="N62" i="12" s="1"/>
  <c r="P120" i="4"/>
  <c r="P53" i="4" s="1"/>
  <c r="O62" i="12" s="1"/>
  <c r="Q120" i="4"/>
  <c r="Q53" i="4" s="1"/>
  <c r="P62" i="12" s="1"/>
  <c r="R120" i="4"/>
  <c r="R53" i="4" s="1"/>
  <c r="Q62" i="12" s="1"/>
  <c r="S120" i="4"/>
  <c r="S53" i="4" s="1"/>
  <c r="R62" i="12" s="1"/>
  <c r="T120" i="4"/>
  <c r="T53" i="4" s="1"/>
  <c r="S62" i="12" s="1"/>
  <c r="U120" i="4"/>
  <c r="U53" i="4" s="1"/>
  <c r="T62" i="12" s="1"/>
  <c r="V120" i="4"/>
  <c r="V53" i="4" s="1"/>
  <c r="U62" i="12" s="1"/>
  <c r="W120" i="4"/>
  <c r="W53" i="4" s="1"/>
  <c r="V62" i="12" s="1"/>
  <c r="N121" i="4"/>
  <c r="N58" i="4" s="1"/>
  <c r="M67" i="12" s="1"/>
  <c r="O121" i="4"/>
  <c r="O58" i="4" s="1"/>
  <c r="N67" i="12" s="1"/>
  <c r="P121" i="4"/>
  <c r="P58" i="4" s="1"/>
  <c r="O67" i="12" s="1"/>
  <c r="Q121" i="4"/>
  <c r="Q58" i="4" s="1"/>
  <c r="P67" i="12" s="1"/>
  <c r="R121" i="4"/>
  <c r="R58" i="4" s="1"/>
  <c r="Q67" i="12" s="1"/>
  <c r="S121" i="4"/>
  <c r="S58" i="4" s="1"/>
  <c r="R67" i="12" s="1"/>
  <c r="T121" i="4"/>
  <c r="T58" i="4" s="1"/>
  <c r="S67" i="12" s="1"/>
  <c r="U121" i="4"/>
  <c r="U58" i="4" s="1"/>
  <c r="T67" i="12" s="1"/>
  <c r="V121" i="4"/>
  <c r="V58" i="4" s="1"/>
  <c r="U67" i="12" s="1"/>
  <c r="W121" i="4"/>
  <c r="W58" i="4" s="1"/>
  <c r="V67" i="12" s="1"/>
  <c r="N59" i="4"/>
  <c r="M68" i="12" s="1"/>
  <c r="O122" i="4"/>
  <c r="O59" i="4" s="1"/>
  <c r="N68" i="12" s="1"/>
  <c r="P122" i="4"/>
  <c r="P59" i="4" s="1"/>
  <c r="O68" i="12" s="1"/>
  <c r="Q122" i="4"/>
  <c r="Q59" i="4" s="1"/>
  <c r="P68" i="12" s="1"/>
  <c r="R122" i="4"/>
  <c r="R59" i="4" s="1"/>
  <c r="Q68" i="12" s="1"/>
  <c r="S122" i="4"/>
  <c r="S59" i="4" s="1"/>
  <c r="R68" i="12" s="1"/>
  <c r="T122" i="4"/>
  <c r="T59" i="4" s="1"/>
  <c r="S68" i="12" s="1"/>
  <c r="U122" i="4"/>
  <c r="U59" i="4" s="1"/>
  <c r="T68" i="12" s="1"/>
  <c r="V122" i="4"/>
  <c r="V59" i="4" s="1"/>
  <c r="U68" i="12" s="1"/>
  <c r="W122" i="4"/>
  <c r="W59" i="4" s="1"/>
  <c r="V68" i="12" s="1"/>
  <c r="M70" i="6"/>
  <c r="N70" i="6"/>
  <c r="O70" i="6"/>
  <c r="P70" i="6"/>
  <c r="Q70" i="6"/>
  <c r="M71" i="6"/>
  <c r="M70" i="5"/>
  <c r="N70" i="5"/>
  <c r="O70" i="5"/>
  <c r="P70" i="5"/>
  <c r="Q70" i="5"/>
  <c r="R70" i="5"/>
  <c r="S70" i="5"/>
  <c r="T70" i="5"/>
  <c r="U70" i="5"/>
  <c r="M71" i="5"/>
  <c r="N71" i="5"/>
  <c r="O71" i="5"/>
  <c r="P71" i="5"/>
  <c r="Q71" i="5"/>
  <c r="R71" i="5"/>
  <c r="S71" i="5"/>
  <c r="T71" i="5"/>
  <c r="U71" i="5"/>
  <c r="V71" i="5"/>
  <c r="V70" i="5"/>
  <c r="V70" i="6"/>
  <c r="U70" i="6"/>
  <c r="T70" i="6"/>
  <c r="S70" i="6"/>
  <c r="R70" i="6"/>
  <c r="I125" i="4" l="1"/>
  <c r="L71" i="6"/>
  <c r="L16" i="6" s="1"/>
  <c r="L70" i="6"/>
  <c r="V69" i="12"/>
  <c r="V14" i="12" s="1"/>
  <c r="R69" i="12"/>
  <c r="R14" i="12" s="1"/>
  <c r="N69" i="12"/>
  <c r="N14" i="12" s="1"/>
  <c r="V43" i="12"/>
  <c r="V10" i="12" s="1"/>
  <c r="R43" i="12"/>
  <c r="R10" i="12" s="1"/>
  <c r="N43" i="12"/>
  <c r="N10" i="12" s="1"/>
  <c r="T63" i="12"/>
  <c r="T13" i="12" s="1"/>
  <c r="P63" i="12"/>
  <c r="P13" i="12" s="1"/>
  <c r="T31" i="12"/>
  <c r="T8" i="12" s="1"/>
  <c r="P31" i="12"/>
  <c r="P8" i="12" s="1"/>
  <c r="T72" i="12"/>
  <c r="T15" i="12" s="1"/>
  <c r="P72" i="12"/>
  <c r="P15" i="12" s="1"/>
  <c r="T37" i="12"/>
  <c r="T9" i="12" s="1"/>
  <c r="P37" i="12"/>
  <c r="P9" i="12" s="1"/>
  <c r="V27" i="12"/>
  <c r="V7" i="12" s="1"/>
  <c r="R27" i="12"/>
  <c r="R7" i="12" s="1"/>
  <c r="N27" i="12"/>
  <c r="N7" i="12" s="1"/>
  <c r="T50" i="12"/>
  <c r="T11" i="12" s="1"/>
  <c r="P50" i="12"/>
  <c r="P11" i="12" s="1"/>
  <c r="T55" i="12"/>
  <c r="T12" i="12" s="1"/>
  <c r="P55" i="12"/>
  <c r="P12" i="12" s="1"/>
  <c r="V17" i="12"/>
  <c r="V6" i="12" s="1"/>
  <c r="R17" i="12"/>
  <c r="R6" i="12" s="1"/>
  <c r="N17" i="12"/>
  <c r="N6" i="12" s="1"/>
  <c r="L16" i="11"/>
  <c r="L5" i="11" s="1"/>
  <c r="L4" i="11" s="1"/>
  <c r="K6" i="4"/>
  <c r="K5" i="4" s="1"/>
  <c r="K67" i="4"/>
  <c r="U69" i="12"/>
  <c r="U14" i="12" s="1"/>
  <c r="Q69" i="12"/>
  <c r="Q14" i="12" s="1"/>
  <c r="U43" i="12"/>
  <c r="U10" i="12" s="1"/>
  <c r="Q43" i="12"/>
  <c r="Q10" i="12" s="1"/>
  <c r="S63" i="12"/>
  <c r="S13" i="12" s="1"/>
  <c r="O63" i="12"/>
  <c r="O13" i="12" s="1"/>
  <c r="S31" i="12"/>
  <c r="S8" i="12" s="1"/>
  <c r="O31" i="12"/>
  <c r="O8" i="12" s="1"/>
  <c r="S72" i="12"/>
  <c r="S15" i="12" s="1"/>
  <c r="O72" i="12"/>
  <c r="O15" i="12" s="1"/>
  <c r="S37" i="12"/>
  <c r="S9" i="12" s="1"/>
  <c r="O37" i="12"/>
  <c r="O9" i="12" s="1"/>
  <c r="U27" i="12"/>
  <c r="U7" i="12" s="1"/>
  <c r="Q27" i="12"/>
  <c r="Q7" i="12" s="1"/>
  <c r="S50" i="12"/>
  <c r="S11" i="12" s="1"/>
  <c r="O50" i="12"/>
  <c r="O11" i="12" s="1"/>
  <c r="S55" i="12"/>
  <c r="S12" i="12" s="1"/>
  <c r="O55" i="12"/>
  <c r="O12" i="12" s="1"/>
  <c r="U17" i="12"/>
  <c r="U6" i="12" s="1"/>
  <c r="Q17" i="12"/>
  <c r="Q6" i="12" s="1"/>
  <c r="K80" i="6"/>
  <c r="K25" i="6" s="1"/>
  <c r="K25" i="11" s="1"/>
  <c r="J77" i="6"/>
  <c r="K22" i="6"/>
  <c r="K24" i="11" s="1"/>
  <c r="T69" i="12"/>
  <c r="T14" i="12" s="1"/>
  <c r="P69" i="12"/>
  <c r="P14" i="12" s="1"/>
  <c r="T43" i="12"/>
  <c r="T10" i="12" s="1"/>
  <c r="P43" i="12"/>
  <c r="P10" i="12" s="1"/>
  <c r="V63" i="12"/>
  <c r="V13" i="12" s="1"/>
  <c r="R63" i="12"/>
  <c r="R13" i="12" s="1"/>
  <c r="N63" i="12"/>
  <c r="N13" i="12" s="1"/>
  <c r="V31" i="12"/>
  <c r="V8" i="12" s="1"/>
  <c r="R31" i="12"/>
  <c r="R8" i="12" s="1"/>
  <c r="N31" i="12"/>
  <c r="N8" i="12" s="1"/>
  <c r="V72" i="12"/>
  <c r="V15" i="12" s="1"/>
  <c r="R72" i="12"/>
  <c r="R15" i="12" s="1"/>
  <c r="N72" i="12"/>
  <c r="N15" i="12" s="1"/>
  <c r="V37" i="12"/>
  <c r="V9" i="12" s="1"/>
  <c r="R37" i="12"/>
  <c r="R9" i="12" s="1"/>
  <c r="N37" i="12"/>
  <c r="N9" i="12" s="1"/>
  <c r="T27" i="12"/>
  <c r="T7" i="12" s="1"/>
  <c r="P27" i="12"/>
  <c r="P7" i="12" s="1"/>
  <c r="V50" i="12"/>
  <c r="V11" i="12" s="1"/>
  <c r="R50" i="12"/>
  <c r="R11" i="12" s="1"/>
  <c r="N50" i="12"/>
  <c r="N11" i="12" s="1"/>
  <c r="V55" i="12"/>
  <c r="V12" i="12" s="1"/>
  <c r="R55" i="12"/>
  <c r="R12" i="12" s="1"/>
  <c r="N55" i="12"/>
  <c r="N12" i="12" s="1"/>
  <c r="T17" i="12"/>
  <c r="T6" i="12" s="1"/>
  <c r="P17" i="12"/>
  <c r="P6" i="12" s="1"/>
  <c r="L66" i="6"/>
  <c r="L67" i="6" s="1"/>
  <c r="L4" i="6"/>
  <c r="I72" i="4"/>
  <c r="I17" i="4"/>
  <c r="S69" i="12"/>
  <c r="S14" i="12" s="1"/>
  <c r="O69" i="12"/>
  <c r="O14" i="12" s="1"/>
  <c r="S43" i="12"/>
  <c r="S10" i="12" s="1"/>
  <c r="O43" i="12"/>
  <c r="O10" i="12" s="1"/>
  <c r="U63" i="12"/>
  <c r="U13" i="12" s="1"/>
  <c r="Q63" i="12"/>
  <c r="Q13" i="12" s="1"/>
  <c r="U31" i="12"/>
  <c r="U8" i="12" s="1"/>
  <c r="Q31" i="12"/>
  <c r="Q8" i="12" s="1"/>
  <c r="U72" i="12"/>
  <c r="U15" i="12" s="1"/>
  <c r="Q72" i="12"/>
  <c r="Q15" i="12" s="1"/>
  <c r="U37" i="12"/>
  <c r="U9" i="12" s="1"/>
  <c r="Q37" i="12"/>
  <c r="Q9" i="12" s="1"/>
  <c r="S27" i="12"/>
  <c r="S7" i="12" s="1"/>
  <c r="O27" i="12"/>
  <c r="O7" i="12" s="1"/>
  <c r="U50" i="12"/>
  <c r="U11" i="12" s="1"/>
  <c r="Q50" i="12"/>
  <c r="Q11" i="12" s="1"/>
  <c r="U55" i="12"/>
  <c r="U12" i="12" s="1"/>
  <c r="Q55" i="12"/>
  <c r="Q12" i="12" s="1"/>
  <c r="S17" i="12"/>
  <c r="S6" i="12" s="1"/>
  <c r="O17" i="12"/>
  <c r="O6" i="12" s="1"/>
  <c r="M6" i="4"/>
  <c r="M5" i="4" s="1"/>
  <c r="M67" i="4"/>
  <c r="M69" i="12"/>
  <c r="M14" i="12" s="1"/>
  <c r="M37" i="12"/>
  <c r="M9" i="12" s="1"/>
  <c r="M43" i="12"/>
  <c r="M10" i="12" s="1"/>
  <c r="M63" i="12"/>
  <c r="M13" i="12" s="1"/>
  <c r="M31" i="12"/>
  <c r="M8" i="12" s="1"/>
  <c r="M72" i="12"/>
  <c r="M15" i="12" s="1"/>
  <c r="M27" i="12"/>
  <c r="M7" i="12" s="1"/>
  <c r="M50" i="12"/>
  <c r="M11" i="12" s="1"/>
  <c r="M55" i="12"/>
  <c r="M12" i="12" s="1"/>
  <c r="M17" i="12"/>
  <c r="M6" i="12" s="1"/>
  <c r="W60" i="4"/>
  <c r="W14" i="4" s="1"/>
  <c r="U60" i="4"/>
  <c r="U14" i="4" s="1"/>
  <c r="S60" i="4"/>
  <c r="S14" i="4" s="1"/>
  <c r="Q60" i="4"/>
  <c r="Q14" i="4" s="1"/>
  <c r="O60" i="4"/>
  <c r="O14" i="4" s="1"/>
  <c r="W34" i="4"/>
  <c r="W10" i="4" s="1"/>
  <c r="U34" i="4"/>
  <c r="U10" i="4" s="1"/>
  <c r="S34" i="4"/>
  <c r="S10" i="4" s="1"/>
  <c r="Q34" i="4"/>
  <c r="Q10" i="4" s="1"/>
  <c r="O34" i="4"/>
  <c r="O10" i="4" s="1"/>
  <c r="W54" i="4"/>
  <c r="W13" i="4" s="1"/>
  <c r="U54" i="4"/>
  <c r="U13" i="4" s="1"/>
  <c r="S54" i="4"/>
  <c r="S13" i="4" s="1"/>
  <c r="Q54" i="4"/>
  <c r="Q13" i="4" s="1"/>
  <c r="O54" i="4"/>
  <c r="O13" i="4" s="1"/>
  <c r="W63" i="4"/>
  <c r="W15" i="4" s="1"/>
  <c r="U63" i="4"/>
  <c r="U15" i="4" s="1"/>
  <c r="S63" i="4"/>
  <c r="S15" i="4" s="1"/>
  <c r="Q63" i="4"/>
  <c r="Q15" i="4" s="1"/>
  <c r="O63" i="4"/>
  <c r="O15" i="4" s="1"/>
  <c r="W41" i="4"/>
  <c r="W11" i="4" s="1"/>
  <c r="U41" i="4"/>
  <c r="U11" i="4" s="1"/>
  <c r="S41" i="4"/>
  <c r="S11" i="4" s="1"/>
  <c r="Q41" i="4"/>
  <c r="Q11" i="4" s="1"/>
  <c r="O41" i="4"/>
  <c r="O11" i="4" s="1"/>
  <c r="W46" i="4"/>
  <c r="W12" i="4" s="1"/>
  <c r="U46" i="4"/>
  <c r="U12" i="4" s="1"/>
  <c r="S46" i="4"/>
  <c r="S12" i="4" s="1"/>
  <c r="Q46" i="4"/>
  <c r="Q12" i="4" s="1"/>
  <c r="O46" i="4"/>
  <c r="O12" i="4" s="1"/>
  <c r="V60" i="4"/>
  <c r="V14" i="4" s="1"/>
  <c r="T60" i="4"/>
  <c r="T14" i="4" s="1"/>
  <c r="R60" i="4"/>
  <c r="R14" i="4" s="1"/>
  <c r="P60" i="4"/>
  <c r="P14" i="4" s="1"/>
  <c r="N60" i="4"/>
  <c r="N14" i="4" s="1"/>
  <c r="V34" i="4"/>
  <c r="V10" i="4" s="1"/>
  <c r="T34" i="4"/>
  <c r="T10" i="4" s="1"/>
  <c r="R34" i="4"/>
  <c r="R10" i="4" s="1"/>
  <c r="P34" i="4"/>
  <c r="P10" i="4" s="1"/>
  <c r="N34" i="4"/>
  <c r="N10" i="4" s="1"/>
  <c r="V54" i="4"/>
  <c r="V13" i="4" s="1"/>
  <c r="T54" i="4"/>
  <c r="T13" i="4" s="1"/>
  <c r="R54" i="4"/>
  <c r="R13" i="4" s="1"/>
  <c r="P54" i="4"/>
  <c r="P13" i="4" s="1"/>
  <c r="N54" i="4"/>
  <c r="N13" i="4" s="1"/>
  <c r="V22" i="4"/>
  <c r="V8" i="4" s="1"/>
  <c r="T22" i="4"/>
  <c r="T8" i="4" s="1"/>
  <c r="R22" i="4"/>
  <c r="R8" i="4" s="1"/>
  <c r="P22" i="4"/>
  <c r="P8" i="4" s="1"/>
  <c r="N22" i="4"/>
  <c r="N8" i="4" s="1"/>
  <c r="V63" i="4"/>
  <c r="V15" i="4" s="1"/>
  <c r="T63" i="4"/>
  <c r="T15" i="4" s="1"/>
  <c r="R63" i="4"/>
  <c r="R15" i="4" s="1"/>
  <c r="P63" i="4"/>
  <c r="P15" i="4" s="1"/>
  <c r="N63" i="4"/>
  <c r="N15" i="4" s="1"/>
  <c r="V28" i="4"/>
  <c r="V9" i="4" s="1"/>
  <c r="T28" i="4"/>
  <c r="T9" i="4" s="1"/>
  <c r="R28" i="4"/>
  <c r="R9" i="4" s="1"/>
  <c r="P28" i="4"/>
  <c r="P9" i="4" s="1"/>
  <c r="N28" i="4"/>
  <c r="N9" i="4" s="1"/>
  <c r="V18" i="4"/>
  <c r="V7" i="4" s="1"/>
  <c r="T18" i="4"/>
  <c r="T7" i="4" s="1"/>
  <c r="R18" i="4"/>
  <c r="R7" i="4" s="1"/>
  <c r="P18" i="4"/>
  <c r="P7" i="4" s="1"/>
  <c r="N18" i="4"/>
  <c r="N7" i="4" s="1"/>
  <c r="V41" i="4"/>
  <c r="V11" i="4" s="1"/>
  <c r="T41" i="4"/>
  <c r="T11" i="4" s="1"/>
  <c r="R41" i="4"/>
  <c r="R11" i="4" s="1"/>
  <c r="P41" i="4"/>
  <c r="P11" i="4" s="1"/>
  <c r="N41" i="4"/>
  <c r="N11" i="4" s="1"/>
  <c r="V46" i="4"/>
  <c r="V12" i="4" s="1"/>
  <c r="T46" i="4"/>
  <c r="T12" i="4" s="1"/>
  <c r="R46" i="4"/>
  <c r="R12" i="4" s="1"/>
  <c r="P46" i="4"/>
  <c r="P12" i="4" s="1"/>
  <c r="N46" i="4"/>
  <c r="N12" i="4" s="1"/>
  <c r="W22" i="4"/>
  <c r="W8" i="4" s="1"/>
  <c r="U22" i="4"/>
  <c r="U8" i="4" s="1"/>
  <c r="S22" i="4"/>
  <c r="S8" i="4" s="1"/>
  <c r="Q22" i="4"/>
  <c r="Q8" i="4" s="1"/>
  <c r="O22" i="4"/>
  <c r="O8" i="4" s="1"/>
  <c r="W28" i="4"/>
  <c r="W9" i="4" s="1"/>
  <c r="U28" i="4"/>
  <c r="U9" i="4" s="1"/>
  <c r="S28" i="4"/>
  <c r="S9" i="4" s="1"/>
  <c r="Q28" i="4"/>
  <c r="Q9" i="4" s="1"/>
  <c r="O28" i="4"/>
  <c r="O9" i="4" s="1"/>
  <c r="W18" i="4"/>
  <c r="W7" i="4" s="1"/>
  <c r="U18" i="4"/>
  <c r="U7" i="4" s="1"/>
  <c r="S18" i="4"/>
  <c r="S7" i="4" s="1"/>
  <c r="Q18" i="4"/>
  <c r="Q7" i="4" s="1"/>
  <c r="O18" i="4"/>
  <c r="O7" i="4" s="1"/>
  <c r="W72" i="4"/>
  <c r="W123" i="4" s="1"/>
  <c r="U72" i="4"/>
  <c r="U123" i="4" s="1"/>
  <c r="S72" i="4"/>
  <c r="S123" i="4" s="1"/>
  <c r="Q72" i="4"/>
  <c r="Q123" i="4" s="1"/>
  <c r="O72" i="4"/>
  <c r="O123" i="4" s="1"/>
  <c r="V72" i="4"/>
  <c r="V123" i="4" s="1"/>
  <c r="T72" i="4"/>
  <c r="T123" i="4" s="1"/>
  <c r="R72" i="4"/>
  <c r="R123" i="4" s="1"/>
  <c r="P72" i="4"/>
  <c r="P123" i="4" s="1"/>
  <c r="N72" i="4"/>
  <c r="N123" i="4" s="1"/>
  <c r="R67" i="4"/>
  <c r="AZ15" i="4"/>
  <c r="AX72" i="4"/>
  <c r="AZ6" i="4"/>
  <c r="BA66" i="6"/>
  <c r="BA67" i="6" s="1"/>
  <c r="I123" i="4" l="1"/>
  <c r="S5" i="4"/>
  <c r="P5" i="4"/>
  <c r="V67" i="4"/>
  <c r="P5" i="12"/>
  <c r="P67" i="4"/>
  <c r="S5" i="12"/>
  <c r="T5" i="12"/>
  <c r="O5" i="4"/>
  <c r="W5" i="4"/>
  <c r="T67" i="4"/>
  <c r="W67" i="4"/>
  <c r="O5" i="12"/>
  <c r="I6" i="4"/>
  <c r="I5" i="4" s="1"/>
  <c r="I67" i="4"/>
  <c r="I77" i="6"/>
  <c r="J80" i="6"/>
  <c r="J25" i="6" s="1"/>
  <c r="J25" i="11" s="1"/>
  <c r="J22" i="6"/>
  <c r="J24" i="11" s="1"/>
  <c r="Q5" i="12"/>
  <c r="N5" i="12"/>
  <c r="U5" i="12"/>
  <c r="R5" i="12"/>
  <c r="K71" i="6"/>
  <c r="K16" i="6" s="1"/>
  <c r="V5" i="12"/>
  <c r="T5" i="4"/>
  <c r="K16" i="11"/>
  <c r="K5" i="11" s="1"/>
  <c r="K4" i="11" s="1"/>
  <c r="K70" i="6"/>
  <c r="N67" i="4"/>
  <c r="M5" i="12"/>
  <c r="S67" i="4"/>
  <c r="O67" i="4"/>
  <c r="Q5" i="4"/>
  <c r="U5" i="4"/>
  <c r="N5" i="4"/>
  <c r="R5" i="4"/>
  <c r="V5" i="4"/>
  <c r="Q67" i="4"/>
  <c r="U67" i="4"/>
  <c r="AZ13" i="4"/>
  <c r="AZ11" i="4"/>
  <c r="AZ9" i="4"/>
  <c r="AZ7" i="4"/>
  <c r="AZ14" i="4"/>
  <c r="AZ12" i="4"/>
  <c r="AZ10" i="4"/>
  <c r="AZ8" i="4"/>
  <c r="AN56" i="2"/>
  <c r="J71" i="6" l="1"/>
  <c r="J16" i="6" s="1"/>
  <c r="J66" i="6" s="1"/>
  <c r="J67" i="6" s="1"/>
  <c r="J16" i="11"/>
  <c r="J5" i="11" s="1"/>
  <c r="J4" i="11" s="1"/>
  <c r="J70" i="6"/>
  <c r="AZ5" i="4"/>
  <c r="I80" i="6"/>
  <c r="I25" i="6" s="1"/>
  <c r="I25" i="11" s="1"/>
  <c r="I22" i="6"/>
  <c r="I24" i="11" s="1"/>
  <c r="H77" i="6"/>
  <c r="J4" i="6"/>
  <c r="K66" i="6"/>
  <c r="K67" i="6" s="1"/>
  <c r="K4" i="6"/>
  <c r="AL6" i="2"/>
  <c r="AM6" i="2"/>
  <c r="AL6" i="3"/>
  <c r="AM6" i="3"/>
  <c r="AN6" i="3"/>
  <c r="AN6" i="2"/>
  <c r="AN55" i="2" s="1"/>
  <c r="AN5" i="3"/>
  <c r="I16" i="11" l="1"/>
  <c r="I5" i="11" s="1"/>
  <c r="I4" i="11" s="1"/>
  <c r="I70" i="6"/>
  <c r="I71" i="6"/>
  <c r="I16" i="6" s="1"/>
  <c r="I66" i="6" s="1"/>
  <c r="I67" i="6" s="1"/>
  <c r="H80" i="6"/>
  <c r="H25" i="6" s="1"/>
  <c r="H25" i="11" s="1"/>
  <c r="H22" i="6"/>
  <c r="H24" i="11" s="1"/>
  <c r="AX17" i="4"/>
  <c r="AX19" i="4"/>
  <c r="AW28" i="12" s="1"/>
  <c r="AX20" i="4"/>
  <c r="AW29" i="12" s="1"/>
  <c r="AX21" i="4"/>
  <c r="AW30" i="12" s="1"/>
  <c r="AX23" i="4"/>
  <c r="AW32" i="12" s="1"/>
  <c r="AX24" i="4"/>
  <c r="AW33" i="12" s="1"/>
  <c r="AX25" i="4"/>
  <c r="AW34" i="12" s="1"/>
  <c r="AX26" i="4"/>
  <c r="AW35" i="12" s="1"/>
  <c r="AX27" i="4"/>
  <c r="AW36" i="12" s="1"/>
  <c r="AX29" i="4"/>
  <c r="AW38" i="12" s="1"/>
  <c r="AX30" i="4"/>
  <c r="AW39" i="12" s="1"/>
  <c r="AX31" i="4"/>
  <c r="AW40" i="12" s="1"/>
  <c r="AX32" i="4"/>
  <c r="AW41" i="12" s="1"/>
  <c r="AX33" i="4"/>
  <c r="AW42" i="12" s="1"/>
  <c r="AX35" i="4"/>
  <c r="AW44" i="12" s="1"/>
  <c r="AX36" i="4"/>
  <c r="AW45" i="12" s="1"/>
  <c r="AX37" i="4"/>
  <c r="AW46" i="12" s="1"/>
  <c r="AX38" i="4"/>
  <c r="AW47" i="12" s="1"/>
  <c r="AX39" i="4"/>
  <c r="AW48" i="12" s="1"/>
  <c r="AX40" i="4"/>
  <c r="AW49" i="12" s="1"/>
  <c r="AX42" i="4"/>
  <c r="AW51" i="12" s="1"/>
  <c r="AX43" i="4"/>
  <c r="AW52" i="12" s="1"/>
  <c r="AX44" i="4"/>
  <c r="AW53" i="12" s="1"/>
  <c r="AX45" i="4"/>
  <c r="AW54" i="12" s="1"/>
  <c r="AX47" i="4"/>
  <c r="AW56" i="12" s="1"/>
  <c r="AX48" i="4"/>
  <c r="AW57" i="12" s="1"/>
  <c r="AX49" i="4"/>
  <c r="AW58" i="12" s="1"/>
  <c r="AX50" i="4"/>
  <c r="AW59" i="12" s="1"/>
  <c r="AX51" i="4"/>
  <c r="AW60" i="12" s="1"/>
  <c r="AX52" i="4"/>
  <c r="AW61" i="12" s="1"/>
  <c r="AX53" i="4"/>
  <c r="AW62" i="12" s="1"/>
  <c r="AX55" i="4"/>
  <c r="AW64" i="12" s="1"/>
  <c r="AX56" i="4"/>
  <c r="AW65" i="12" s="1"/>
  <c r="AX57" i="4"/>
  <c r="AW66" i="12" s="1"/>
  <c r="AX58" i="4"/>
  <c r="AW67" i="12" s="1"/>
  <c r="AX59" i="4"/>
  <c r="AW68" i="12" s="1"/>
  <c r="AX61" i="4"/>
  <c r="AW70" i="12" s="1"/>
  <c r="AX62" i="4"/>
  <c r="AW71" i="12" s="1"/>
  <c r="AX64" i="4"/>
  <c r="AW73" i="12" s="1"/>
  <c r="AX65" i="4"/>
  <c r="AW74" i="12" s="1"/>
  <c r="AX66" i="4"/>
  <c r="AW75" i="12" s="1"/>
  <c r="AN5" i="2"/>
  <c r="BA15" i="6"/>
  <c r="BA14" i="6"/>
  <c r="BA13" i="6"/>
  <c r="BA12" i="6"/>
  <c r="BA11" i="6"/>
  <c r="BA10" i="6"/>
  <c r="BA9" i="6"/>
  <c r="BA8" i="6"/>
  <c r="BA7" i="6"/>
  <c r="AX66" i="5"/>
  <c r="AX67" i="5" s="1"/>
  <c r="H71" i="6" l="1"/>
  <c r="H16" i="6" s="1"/>
  <c r="H66" i="6" s="1"/>
  <c r="H67" i="6" s="1"/>
  <c r="H16" i="11"/>
  <c r="H5" i="11" s="1"/>
  <c r="H4" i="11" s="1"/>
  <c r="I4" i="6"/>
  <c r="AW72" i="12"/>
  <c r="AW15" i="12" s="1"/>
  <c r="AW69" i="12"/>
  <c r="AW14" i="12" s="1"/>
  <c r="AW37" i="12"/>
  <c r="AW9" i="12" s="1"/>
  <c r="AW27" i="12"/>
  <c r="AW7" i="12" s="1"/>
  <c r="H4" i="6"/>
  <c r="AW55" i="12"/>
  <c r="AW12" i="12" s="1"/>
  <c r="AW50" i="12"/>
  <c r="AW11" i="12" s="1"/>
  <c r="AW31" i="12"/>
  <c r="AW8" i="12" s="1"/>
  <c r="AW63" i="12"/>
  <c r="AW13" i="12" s="1"/>
  <c r="H70" i="6"/>
  <c r="BA4" i="6"/>
  <c r="AW43" i="12"/>
  <c r="AW10" i="12" s="1"/>
  <c r="AX63" i="4"/>
  <c r="AX60" i="4"/>
  <c r="AX54" i="4"/>
  <c r="AX46" i="4"/>
  <c r="AX41" i="4"/>
  <c r="AX34" i="4"/>
  <c r="AX28" i="4"/>
  <c r="AX22" i="4"/>
  <c r="AX18" i="4"/>
  <c r="Y27" i="4"/>
  <c r="X36" i="12" s="1"/>
  <c r="Z27" i="4"/>
  <c r="Y36" i="12" s="1"/>
  <c r="AA27" i="4"/>
  <c r="Z36" i="12" s="1"/>
  <c r="AB27" i="4"/>
  <c r="AA36" i="12" s="1"/>
  <c r="Y31" i="4"/>
  <c r="X40" i="12" s="1"/>
  <c r="Z31" i="4"/>
  <c r="Y40" i="12" s="1"/>
  <c r="AA31" i="4"/>
  <c r="Z40" i="12" s="1"/>
  <c r="AB31" i="4"/>
  <c r="AA40" i="12" s="1"/>
  <c r="Y32" i="4"/>
  <c r="X41" i="12" s="1"/>
  <c r="Z32" i="4"/>
  <c r="Y41" i="12" s="1"/>
  <c r="AA32" i="4"/>
  <c r="Z41" i="12" s="1"/>
  <c r="AB32" i="4"/>
  <c r="AA41" i="12" s="1"/>
  <c r="Y33" i="4"/>
  <c r="X42" i="12" s="1"/>
  <c r="Z33" i="4"/>
  <c r="Y42" i="12" s="1"/>
  <c r="AA33" i="4"/>
  <c r="Z42" i="12" s="1"/>
  <c r="AB33" i="4"/>
  <c r="AA42" i="12" s="1"/>
  <c r="Y47" i="4"/>
  <c r="X56" i="12" s="1"/>
  <c r="Z47" i="4"/>
  <c r="Y56" i="12" s="1"/>
  <c r="AA47" i="4"/>
  <c r="Z56" i="12" s="1"/>
  <c r="AB47" i="4"/>
  <c r="AA56" i="12" s="1"/>
  <c r="X47" i="4"/>
  <c r="W56" i="12" s="1"/>
  <c r="X33" i="4"/>
  <c r="W42" i="12" s="1"/>
  <c r="X32" i="4"/>
  <c r="W41" i="12" s="1"/>
  <c r="X31" i="4"/>
  <c r="W40" i="12" s="1"/>
  <c r="X27" i="4"/>
  <c r="W36" i="12" s="1"/>
  <c r="Y83" i="4"/>
  <c r="Y42" i="4" s="1"/>
  <c r="X51" i="12" s="1"/>
  <c r="Z83" i="4"/>
  <c r="Z42" i="4" s="1"/>
  <c r="Y51" i="12" s="1"/>
  <c r="AA83" i="4"/>
  <c r="AA42" i="4" s="1"/>
  <c r="Z51" i="12" s="1"/>
  <c r="AB42" i="4"/>
  <c r="AA51" i="12" s="1"/>
  <c r="Y84" i="4"/>
  <c r="Y19" i="4" s="1"/>
  <c r="X28" i="12" s="1"/>
  <c r="Z84" i="4"/>
  <c r="Z19" i="4" s="1"/>
  <c r="Y28" i="12" s="1"/>
  <c r="AA84" i="4"/>
  <c r="AA19" i="4" s="1"/>
  <c r="Z28" i="12" s="1"/>
  <c r="AB19" i="4"/>
  <c r="AA28" i="12" s="1"/>
  <c r="Y85" i="4"/>
  <c r="Y29" i="4" s="1"/>
  <c r="X38" i="12" s="1"/>
  <c r="Z85" i="4"/>
  <c r="Z29" i="4" s="1"/>
  <c r="Y38" i="12" s="1"/>
  <c r="AA85" i="4"/>
  <c r="AA29" i="4" s="1"/>
  <c r="Z38" i="12" s="1"/>
  <c r="AB29" i="4"/>
  <c r="AA38" i="12" s="1"/>
  <c r="Y86" i="4"/>
  <c r="Y20" i="4" s="1"/>
  <c r="X29" i="12" s="1"/>
  <c r="Z86" i="4"/>
  <c r="Z20" i="4" s="1"/>
  <c r="Y29" i="12" s="1"/>
  <c r="AA86" i="4"/>
  <c r="AA20" i="4" s="1"/>
  <c r="Z29" i="12" s="1"/>
  <c r="AB20" i="4"/>
  <c r="AA29" i="12" s="1"/>
  <c r="Y87" i="4"/>
  <c r="Y64" i="4" s="1"/>
  <c r="X73" i="12" s="1"/>
  <c r="Z87" i="4"/>
  <c r="Z64" i="4" s="1"/>
  <c r="Y73" i="12" s="1"/>
  <c r="AA87" i="4"/>
  <c r="AA64" i="4" s="1"/>
  <c r="Z73" i="12" s="1"/>
  <c r="AB64" i="4"/>
  <c r="AA73" i="12" s="1"/>
  <c r="Y88" i="4"/>
  <c r="Y21" i="4" s="1"/>
  <c r="X30" i="12" s="1"/>
  <c r="Z88" i="4"/>
  <c r="Z21" i="4" s="1"/>
  <c r="Y30" i="12" s="1"/>
  <c r="AA88" i="4"/>
  <c r="AA21" i="4" s="1"/>
  <c r="Z30" i="12" s="1"/>
  <c r="AB21" i="4"/>
  <c r="AA30" i="12" s="1"/>
  <c r="Y89" i="4"/>
  <c r="Y23" i="4" s="1"/>
  <c r="X32" i="12" s="1"/>
  <c r="Z89" i="4"/>
  <c r="Z23" i="4" s="1"/>
  <c r="Y32" i="12" s="1"/>
  <c r="AA89" i="4"/>
  <c r="AA23" i="4" s="1"/>
  <c r="Z32" i="12" s="1"/>
  <c r="AB23" i="4"/>
  <c r="AA32" i="12" s="1"/>
  <c r="Y90" i="4"/>
  <c r="Z90" i="4"/>
  <c r="AA90" i="4"/>
  <c r="Y91" i="4"/>
  <c r="Y55" i="4" s="1"/>
  <c r="X64" i="12" s="1"/>
  <c r="Z91" i="4"/>
  <c r="Z55" i="4" s="1"/>
  <c r="Y64" i="12" s="1"/>
  <c r="AA91" i="4"/>
  <c r="AA55" i="4" s="1"/>
  <c r="Z64" i="12" s="1"/>
  <c r="AB55" i="4"/>
  <c r="AA64" i="12" s="1"/>
  <c r="Y92" i="4"/>
  <c r="Y30" i="4" s="1"/>
  <c r="X39" i="12" s="1"/>
  <c r="Z92" i="4"/>
  <c r="Z30" i="4" s="1"/>
  <c r="Y39" i="12" s="1"/>
  <c r="AA92" i="4"/>
  <c r="AA30" i="4" s="1"/>
  <c r="Z39" i="12" s="1"/>
  <c r="AB30" i="4"/>
  <c r="AA39" i="12" s="1"/>
  <c r="Y93" i="4"/>
  <c r="Y48" i="4" s="1"/>
  <c r="X57" i="12" s="1"/>
  <c r="Z93" i="4"/>
  <c r="Z48" i="4" s="1"/>
  <c r="Y57" i="12" s="1"/>
  <c r="AA93" i="4"/>
  <c r="AA48" i="4" s="1"/>
  <c r="Z57" i="12" s="1"/>
  <c r="AB48" i="4"/>
  <c r="AA57" i="12" s="1"/>
  <c r="Y94" i="4"/>
  <c r="Y35" i="4" s="1"/>
  <c r="X44" i="12" s="1"/>
  <c r="Z94" i="4"/>
  <c r="Z35" i="4" s="1"/>
  <c r="Y44" i="12" s="1"/>
  <c r="AA94" i="4"/>
  <c r="AA35" i="4" s="1"/>
  <c r="Z44" i="12" s="1"/>
  <c r="AB35" i="4"/>
  <c r="AA44" i="12" s="1"/>
  <c r="Y95" i="4"/>
  <c r="Y24" i="4" s="1"/>
  <c r="X33" i="12" s="1"/>
  <c r="Z95" i="4"/>
  <c r="Z24" i="4" s="1"/>
  <c r="Y33" i="12" s="1"/>
  <c r="AA95" i="4"/>
  <c r="AA24" i="4" s="1"/>
  <c r="Z33" i="12" s="1"/>
  <c r="AB24" i="4"/>
  <c r="AA33" i="12" s="1"/>
  <c r="Y96" i="4"/>
  <c r="Y36" i="4" s="1"/>
  <c r="X45" i="12" s="1"/>
  <c r="Z96" i="4"/>
  <c r="Z36" i="4" s="1"/>
  <c r="Y45" i="12" s="1"/>
  <c r="AA96" i="4"/>
  <c r="AA36" i="4" s="1"/>
  <c r="Z45" i="12" s="1"/>
  <c r="AB36" i="4"/>
  <c r="AA45" i="12" s="1"/>
  <c r="Y97" i="4"/>
  <c r="Z97" i="4"/>
  <c r="AA97" i="4"/>
  <c r="Y98" i="4"/>
  <c r="Y25" i="4" s="1"/>
  <c r="X34" i="12" s="1"/>
  <c r="Z98" i="4"/>
  <c r="Z25" i="4" s="1"/>
  <c r="Y34" i="12" s="1"/>
  <c r="AA98" i="4"/>
  <c r="AA25" i="4" s="1"/>
  <c r="Z34" i="12" s="1"/>
  <c r="AB25" i="4"/>
  <c r="AA34" i="12" s="1"/>
  <c r="Y99" i="4"/>
  <c r="Y37" i="4" s="1"/>
  <c r="X46" i="12" s="1"/>
  <c r="Z99" i="4"/>
  <c r="Z37" i="4" s="1"/>
  <c r="Y46" i="12" s="1"/>
  <c r="AA99" i="4"/>
  <c r="AA37" i="4" s="1"/>
  <c r="Z46" i="12" s="1"/>
  <c r="AB37" i="4"/>
  <c r="AA46" i="12" s="1"/>
  <c r="Y100" i="4"/>
  <c r="Y26" i="4" s="1"/>
  <c r="X35" i="12" s="1"/>
  <c r="Z100" i="4"/>
  <c r="Z26" i="4" s="1"/>
  <c r="Y35" i="12" s="1"/>
  <c r="AA100" i="4"/>
  <c r="AA26" i="4" s="1"/>
  <c r="Z35" i="12" s="1"/>
  <c r="AB26" i="4"/>
  <c r="AA35" i="12" s="1"/>
  <c r="Y101" i="4"/>
  <c r="Y38" i="4" s="1"/>
  <c r="X47" i="12" s="1"/>
  <c r="Z101" i="4"/>
  <c r="Z38" i="4" s="1"/>
  <c r="Y47" i="12" s="1"/>
  <c r="AA101" i="4"/>
  <c r="AA38" i="4" s="1"/>
  <c r="Z47" i="12" s="1"/>
  <c r="AB38" i="4"/>
  <c r="AA47" i="12" s="1"/>
  <c r="Y102" i="4"/>
  <c r="Y61" i="4" s="1"/>
  <c r="X70" i="12" s="1"/>
  <c r="Z102" i="4"/>
  <c r="Z61" i="4" s="1"/>
  <c r="Y70" i="12" s="1"/>
  <c r="AA102" i="4"/>
  <c r="AA61" i="4" s="1"/>
  <c r="Z70" i="12" s="1"/>
  <c r="AB61" i="4"/>
  <c r="AA70" i="12" s="1"/>
  <c r="Y103" i="4"/>
  <c r="Y56" i="4" s="1"/>
  <c r="X65" i="12" s="1"/>
  <c r="Z103" i="4"/>
  <c r="Z56" i="4" s="1"/>
  <c r="Y65" i="12" s="1"/>
  <c r="AA103" i="4"/>
  <c r="AA56" i="4" s="1"/>
  <c r="Z65" i="12" s="1"/>
  <c r="AB56" i="4"/>
  <c r="AA65" i="12" s="1"/>
  <c r="Y104" i="4"/>
  <c r="Y62" i="4" s="1"/>
  <c r="X71" i="12" s="1"/>
  <c r="Z104" i="4"/>
  <c r="Z62" i="4" s="1"/>
  <c r="Y71" i="12" s="1"/>
  <c r="AA104" i="4"/>
  <c r="AA62" i="4" s="1"/>
  <c r="Z71" i="12" s="1"/>
  <c r="AB62" i="4"/>
  <c r="AA71" i="12" s="1"/>
  <c r="Y105" i="4"/>
  <c r="Y65" i="4" s="1"/>
  <c r="X74" i="12" s="1"/>
  <c r="Z105" i="4"/>
  <c r="Z65" i="4" s="1"/>
  <c r="Y74" i="12" s="1"/>
  <c r="AA105" i="4"/>
  <c r="AA65" i="4" s="1"/>
  <c r="Z74" i="12" s="1"/>
  <c r="AB65" i="4"/>
  <c r="AA74" i="12" s="1"/>
  <c r="Y106" i="4"/>
  <c r="Y57" i="4" s="1"/>
  <c r="X66" i="12" s="1"/>
  <c r="Z106" i="4"/>
  <c r="Z57" i="4" s="1"/>
  <c r="Y66" i="12" s="1"/>
  <c r="AA106" i="4"/>
  <c r="AA57" i="4" s="1"/>
  <c r="Z66" i="12" s="1"/>
  <c r="AB57" i="4"/>
  <c r="AA66" i="12" s="1"/>
  <c r="Y107" i="4"/>
  <c r="Y66" i="4" s="1"/>
  <c r="X75" i="12" s="1"/>
  <c r="Z107" i="4"/>
  <c r="Z66" i="4" s="1"/>
  <c r="Y75" i="12" s="1"/>
  <c r="AA107" i="4"/>
  <c r="AA66" i="4" s="1"/>
  <c r="Z75" i="12" s="1"/>
  <c r="AB66" i="4"/>
  <c r="AA75" i="12" s="1"/>
  <c r="Y108" i="4"/>
  <c r="Y49" i="4" s="1"/>
  <c r="X58" i="12" s="1"/>
  <c r="Z108" i="4"/>
  <c r="Z49" i="4" s="1"/>
  <c r="Y58" i="12" s="1"/>
  <c r="AA108" i="4"/>
  <c r="AA49" i="4" s="1"/>
  <c r="Z58" i="12" s="1"/>
  <c r="AB49" i="4"/>
  <c r="AA58" i="12" s="1"/>
  <c r="Y109" i="4"/>
  <c r="Y39" i="4" s="1"/>
  <c r="X48" i="12" s="1"/>
  <c r="Z109" i="4"/>
  <c r="Z39" i="4" s="1"/>
  <c r="Y48" i="12" s="1"/>
  <c r="AA109" i="4"/>
  <c r="AA39" i="4" s="1"/>
  <c r="Z48" i="12" s="1"/>
  <c r="AB39" i="4"/>
  <c r="AA48" i="12" s="1"/>
  <c r="Y110" i="4"/>
  <c r="Y50" i="4" s="1"/>
  <c r="X59" i="12" s="1"/>
  <c r="Z110" i="4"/>
  <c r="Z50" i="4" s="1"/>
  <c r="Y59" i="12" s="1"/>
  <c r="AA110" i="4"/>
  <c r="AA50" i="4" s="1"/>
  <c r="Z59" i="12" s="1"/>
  <c r="AB50" i="4"/>
  <c r="AA59" i="12" s="1"/>
  <c r="Y111" i="4"/>
  <c r="Z111" i="4"/>
  <c r="AA111" i="4"/>
  <c r="Y112" i="4"/>
  <c r="Y40" i="4" s="1"/>
  <c r="X49" i="12" s="1"/>
  <c r="Z112" i="4"/>
  <c r="Z40" i="4" s="1"/>
  <c r="Y49" i="12" s="1"/>
  <c r="AA112" i="4"/>
  <c r="AA40" i="4" s="1"/>
  <c r="Z49" i="12" s="1"/>
  <c r="AB40" i="4"/>
  <c r="AA49" i="12" s="1"/>
  <c r="Y113" i="4"/>
  <c r="Z113" i="4"/>
  <c r="AA113" i="4"/>
  <c r="Y114" i="4"/>
  <c r="Z114" i="4"/>
  <c r="AA114" i="4"/>
  <c r="Y115" i="4"/>
  <c r="Y43" i="4" s="1"/>
  <c r="X52" i="12" s="1"/>
  <c r="Z115" i="4"/>
  <c r="Z43" i="4" s="1"/>
  <c r="Y52" i="12" s="1"/>
  <c r="AA115" i="4"/>
  <c r="AA43" i="4" s="1"/>
  <c r="Z52" i="12" s="1"/>
  <c r="AB43" i="4"/>
  <c r="AA52" i="12" s="1"/>
  <c r="Y116" i="4"/>
  <c r="Y44" i="4" s="1"/>
  <c r="X53" i="12" s="1"/>
  <c r="Z116" i="4"/>
  <c r="Z44" i="4" s="1"/>
  <c r="Y53" i="12" s="1"/>
  <c r="AA116" i="4"/>
  <c r="AA44" i="4" s="1"/>
  <c r="Z53" i="12" s="1"/>
  <c r="AB44" i="4"/>
  <c r="AA53" i="12" s="1"/>
  <c r="Y117" i="4"/>
  <c r="Y45" i="4" s="1"/>
  <c r="X54" i="12" s="1"/>
  <c r="Z117" i="4"/>
  <c r="Z45" i="4" s="1"/>
  <c r="Y54" i="12" s="1"/>
  <c r="AA117" i="4"/>
  <c r="AA45" i="4" s="1"/>
  <c r="Z54" i="12" s="1"/>
  <c r="AB45" i="4"/>
  <c r="AA54" i="12" s="1"/>
  <c r="Y118" i="4"/>
  <c r="Y51" i="4" s="1"/>
  <c r="X60" i="12" s="1"/>
  <c r="Z118" i="4"/>
  <c r="Z51" i="4" s="1"/>
  <c r="Y60" i="12" s="1"/>
  <c r="AA118" i="4"/>
  <c r="AA51" i="4" s="1"/>
  <c r="Z60" i="12" s="1"/>
  <c r="AB51" i="4"/>
  <c r="AA60" i="12" s="1"/>
  <c r="Y119" i="4"/>
  <c r="Y52" i="4" s="1"/>
  <c r="X61" i="12" s="1"/>
  <c r="Z119" i="4"/>
  <c r="Z52" i="4" s="1"/>
  <c r="Y61" i="12" s="1"/>
  <c r="AA119" i="4"/>
  <c r="AA52" i="4" s="1"/>
  <c r="Z61" i="12" s="1"/>
  <c r="AB52" i="4"/>
  <c r="AA61" i="12" s="1"/>
  <c r="Y120" i="4"/>
  <c r="Y53" i="4" s="1"/>
  <c r="X62" i="12" s="1"/>
  <c r="Z120" i="4"/>
  <c r="Z53" i="4" s="1"/>
  <c r="Y62" i="12" s="1"/>
  <c r="AA120" i="4"/>
  <c r="AA53" i="4" s="1"/>
  <c r="Z62" i="12" s="1"/>
  <c r="AB53" i="4"/>
  <c r="AA62" i="12" s="1"/>
  <c r="Y121" i="4"/>
  <c r="Y58" i="4" s="1"/>
  <c r="X67" i="12" s="1"/>
  <c r="Z121" i="4"/>
  <c r="Z58" i="4" s="1"/>
  <c r="Y67" i="12" s="1"/>
  <c r="AA121" i="4"/>
  <c r="AA58" i="4" s="1"/>
  <c r="Z67" i="12" s="1"/>
  <c r="AB58" i="4"/>
  <c r="AA67" i="12" s="1"/>
  <c r="Y122" i="4"/>
  <c r="Y59" i="4" s="1"/>
  <c r="X68" i="12" s="1"/>
  <c r="Z122" i="4"/>
  <c r="Z59" i="4" s="1"/>
  <c r="Y68" i="12" s="1"/>
  <c r="AA122" i="4"/>
  <c r="AA59" i="4" s="1"/>
  <c r="Z68" i="12" s="1"/>
  <c r="AB59" i="4"/>
  <c r="AA68" i="12" s="1"/>
  <c r="Y73" i="4"/>
  <c r="Z73" i="4"/>
  <c r="AA73" i="4"/>
  <c r="AB73" i="4"/>
  <c r="X109" i="4"/>
  <c r="X39" i="4" s="1"/>
  <c r="W48" i="12" s="1"/>
  <c r="X103" i="4"/>
  <c r="X56" i="4" s="1"/>
  <c r="W65" i="12" s="1"/>
  <c r="AX67" i="4" l="1"/>
  <c r="AA69" i="12"/>
  <c r="AA14" i="12" s="1"/>
  <c r="Z43" i="12"/>
  <c r="Z10" i="12" s="1"/>
  <c r="Z63" i="12"/>
  <c r="Z13" i="12" s="1"/>
  <c r="Y31" i="12"/>
  <c r="Y8" i="12" s="1"/>
  <c r="Y72" i="12"/>
  <c r="Y15" i="12" s="1"/>
  <c r="Y37" i="12"/>
  <c r="Y9" i="12" s="1"/>
  <c r="Y27" i="12"/>
  <c r="Y7" i="12" s="1"/>
  <c r="Y50" i="12"/>
  <c r="Y11" i="12" s="1"/>
  <c r="Z55" i="12"/>
  <c r="Z12" i="12" s="1"/>
  <c r="Z69" i="12"/>
  <c r="Z14" i="12" s="1"/>
  <c r="Y43" i="12"/>
  <c r="Y10" i="12" s="1"/>
  <c r="Y63" i="12"/>
  <c r="Y13" i="12" s="1"/>
  <c r="X31" i="12"/>
  <c r="X8" i="12" s="1"/>
  <c r="X72" i="12"/>
  <c r="X15" i="12" s="1"/>
  <c r="X37" i="12"/>
  <c r="X9" i="12" s="1"/>
  <c r="X27" i="12"/>
  <c r="X7" i="12" s="1"/>
  <c r="X50" i="12"/>
  <c r="X11" i="12" s="1"/>
  <c r="Y55" i="12"/>
  <c r="Y12" i="12" s="1"/>
  <c r="Y69" i="12"/>
  <c r="Y14" i="12" s="1"/>
  <c r="X43" i="12"/>
  <c r="X10" i="12" s="1"/>
  <c r="X63" i="12"/>
  <c r="X13" i="12" s="1"/>
  <c r="AA31" i="12"/>
  <c r="AA8" i="12" s="1"/>
  <c r="AA72" i="12"/>
  <c r="AA15" i="12" s="1"/>
  <c r="AA37" i="12"/>
  <c r="AA9" i="12" s="1"/>
  <c r="AA27" i="12"/>
  <c r="AA7" i="12" s="1"/>
  <c r="AA50" i="12"/>
  <c r="AA11" i="12" s="1"/>
  <c r="X55" i="12"/>
  <c r="X12" i="12" s="1"/>
  <c r="AW5" i="12"/>
  <c r="X69" i="12"/>
  <c r="X14" i="12" s="1"/>
  <c r="AA43" i="12"/>
  <c r="AA10" i="12" s="1"/>
  <c r="AA63" i="12"/>
  <c r="AA13" i="12" s="1"/>
  <c r="Z31" i="12"/>
  <c r="Z8" i="12" s="1"/>
  <c r="Z72" i="12"/>
  <c r="Z15" i="12" s="1"/>
  <c r="Z37" i="12"/>
  <c r="Z9" i="12" s="1"/>
  <c r="Z27" i="12"/>
  <c r="Z7" i="12" s="1"/>
  <c r="Z50" i="12"/>
  <c r="Z11" i="12" s="1"/>
  <c r="AA55" i="12"/>
  <c r="AA12" i="12" s="1"/>
  <c r="AB72" i="4"/>
  <c r="AB123" i="4" s="1"/>
  <c r="AB17" i="4"/>
  <c r="AB6" i="4" s="1"/>
  <c r="Z72" i="4"/>
  <c r="Z123" i="4" s="1"/>
  <c r="Z17" i="4"/>
  <c r="Z6" i="4" s="1"/>
  <c r="AB60" i="4"/>
  <c r="AB14" i="4" s="1"/>
  <c r="Z60" i="4"/>
  <c r="Z14" i="4" s="1"/>
  <c r="AB34" i="4"/>
  <c r="AB10" i="4" s="1"/>
  <c r="Z34" i="4"/>
  <c r="Z10" i="4" s="1"/>
  <c r="AB54" i="4"/>
  <c r="AB13" i="4" s="1"/>
  <c r="Z54" i="4"/>
  <c r="Z13" i="4" s="1"/>
  <c r="AB22" i="4"/>
  <c r="AB8" i="4" s="1"/>
  <c r="Z22" i="4"/>
  <c r="Z8" i="4" s="1"/>
  <c r="AB63" i="4"/>
  <c r="AB15" i="4" s="1"/>
  <c r="Z63" i="4"/>
  <c r="Z15" i="4" s="1"/>
  <c r="AB28" i="4"/>
  <c r="AB9" i="4" s="1"/>
  <c r="Z28" i="4"/>
  <c r="Z9" i="4" s="1"/>
  <c r="AB18" i="4"/>
  <c r="AB7" i="4" s="1"/>
  <c r="Z18" i="4"/>
  <c r="Z7" i="4" s="1"/>
  <c r="AB41" i="4"/>
  <c r="AB11" i="4" s="1"/>
  <c r="Z41" i="4"/>
  <c r="Z11" i="4" s="1"/>
  <c r="AA72" i="4"/>
  <c r="AA123" i="4" s="1"/>
  <c r="AA17" i="4"/>
  <c r="AA6" i="4" s="1"/>
  <c r="Y72" i="4"/>
  <c r="Y123" i="4" s="1"/>
  <c r="Y17" i="4"/>
  <c r="Y6" i="4" s="1"/>
  <c r="AA60" i="4"/>
  <c r="AA14" i="4" s="1"/>
  <c r="Y60" i="4"/>
  <c r="Y14" i="4" s="1"/>
  <c r="AA34" i="4"/>
  <c r="AA10" i="4" s="1"/>
  <c r="Y34" i="4"/>
  <c r="Y10" i="4" s="1"/>
  <c r="AA54" i="4"/>
  <c r="AA13" i="4" s="1"/>
  <c r="Y54" i="4"/>
  <c r="Y13" i="4" s="1"/>
  <c r="AA22" i="4"/>
  <c r="AA8" i="4" s="1"/>
  <c r="Y22" i="4"/>
  <c r="Y8" i="4" s="1"/>
  <c r="AA63" i="4"/>
  <c r="AA15" i="4" s="1"/>
  <c r="Y63" i="4"/>
  <c r="Y15" i="4" s="1"/>
  <c r="AA28" i="4"/>
  <c r="AA9" i="4" s="1"/>
  <c r="Y28" i="4"/>
  <c r="Y9" i="4" s="1"/>
  <c r="AA18" i="4"/>
  <c r="AA7" i="4" s="1"/>
  <c r="Y18" i="4"/>
  <c r="Y7" i="4" s="1"/>
  <c r="AA41" i="4"/>
  <c r="AA11" i="4" s="1"/>
  <c r="Y41" i="4"/>
  <c r="Y11" i="4" s="1"/>
  <c r="AB46" i="4"/>
  <c r="AB12" i="4" s="1"/>
  <c r="Z46" i="4"/>
  <c r="Z12" i="4" s="1"/>
  <c r="AA46" i="4"/>
  <c r="AA12" i="4" s="1"/>
  <c r="Y46" i="4"/>
  <c r="Y12" i="4" s="1"/>
  <c r="Z5" i="12" l="1"/>
  <c r="Z5" i="4"/>
  <c r="X5" i="12"/>
  <c r="Y5" i="12"/>
  <c r="AA5" i="12"/>
  <c r="AB5" i="4"/>
  <c r="Y5" i="4"/>
  <c r="AA67" i="4"/>
  <c r="Y67" i="4"/>
  <c r="Z67" i="4"/>
  <c r="AA5" i="4"/>
  <c r="AB67" i="4"/>
  <c r="X122" i="4"/>
  <c r="X59" i="4" s="1"/>
  <c r="W68" i="12" s="1"/>
  <c r="X121" i="4"/>
  <c r="X58" i="4" s="1"/>
  <c r="W67" i="12" s="1"/>
  <c r="X120" i="4"/>
  <c r="X53" i="4" s="1"/>
  <c r="W62" i="12" s="1"/>
  <c r="X119" i="4"/>
  <c r="X52" i="4" s="1"/>
  <c r="W61" i="12" s="1"/>
  <c r="X118" i="4"/>
  <c r="X51" i="4" s="1"/>
  <c r="W60" i="12" s="1"/>
  <c r="X117" i="4"/>
  <c r="X45" i="4" s="1"/>
  <c r="W54" i="12" s="1"/>
  <c r="X116" i="4"/>
  <c r="X44" i="4" s="1"/>
  <c r="W53" i="12" s="1"/>
  <c r="X115" i="4"/>
  <c r="X43" i="4" s="1"/>
  <c r="W52" i="12" s="1"/>
  <c r="X114" i="4"/>
  <c r="X113" i="4"/>
  <c r="X112" i="4"/>
  <c r="X40" i="4" s="1"/>
  <c r="W49" i="12" s="1"/>
  <c r="X94" i="4"/>
  <c r="X35" i="4" s="1"/>
  <c r="W44" i="12" s="1"/>
  <c r="X111" i="4"/>
  <c r="X110" i="4"/>
  <c r="X50" i="4" s="1"/>
  <c r="W59" i="12" s="1"/>
  <c r="X108" i="4"/>
  <c r="X49" i="4" s="1"/>
  <c r="W58" i="12" s="1"/>
  <c r="X107" i="4"/>
  <c r="X66" i="4" s="1"/>
  <c r="W75" i="12" s="1"/>
  <c r="X96" i="4"/>
  <c r="X36" i="4" s="1"/>
  <c r="W45" i="12" s="1"/>
  <c r="X83" i="4"/>
  <c r="X42" i="4" s="1"/>
  <c r="W51" i="12" s="1"/>
  <c r="X106" i="4"/>
  <c r="X57" i="4" s="1"/>
  <c r="W66" i="12" s="1"/>
  <c r="X91" i="4"/>
  <c r="X55" i="4" s="1"/>
  <c r="W64" i="12" s="1"/>
  <c r="X87" i="4"/>
  <c r="X64" i="4" s="1"/>
  <c r="W73" i="12" s="1"/>
  <c r="X105" i="4"/>
  <c r="X65" i="4" s="1"/>
  <c r="W74" i="12" s="1"/>
  <c r="X104" i="4"/>
  <c r="X62" i="4" s="1"/>
  <c r="W71" i="12" s="1"/>
  <c r="X102" i="4"/>
  <c r="X61" i="4" s="1"/>
  <c r="W70" i="12" s="1"/>
  <c r="X95" i="4"/>
  <c r="X24" i="4" s="1"/>
  <c r="W33" i="12" s="1"/>
  <c r="X97" i="4"/>
  <c r="X98" i="4"/>
  <c r="X25" i="4" s="1"/>
  <c r="W34" i="12" s="1"/>
  <c r="X99" i="4"/>
  <c r="X37" i="4" s="1"/>
  <c r="W46" i="12" s="1"/>
  <c r="X100" i="4"/>
  <c r="X26" i="4" s="1"/>
  <c r="W35" i="12" s="1"/>
  <c r="X101" i="4"/>
  <c r="X38" i="4" s="1"/>
  <c r="W47" i="12" s="1"/>
  <c r="X93" i="4"/>
  <c r="X48" i="4" s="1"/>
  <c r="W57" i="12" s="1"/>
  <c r="X73" i="4"/>
  <c r="X17" i="4" s="1"/>
  <c r="X92" i="4"/>
  <c r="X30" i="4" s="1"/>
  <c r="W39" i="12" s="1"/>
  <c r="X84" i="4"/>
  <c r="X19" i="4" s="1"/>
  <c r="W28" i="12" s="1"/>
  <c r="X85" i="4"/>
  <c r="X29" i="4" s="1"/>
  <c r="W38" i="12" s="1"/>
  <c r="X86" i="4"/>
  <c r="X20" i="4" s="1"/>
  <c r="W29" i="12" s="1"/>
  <c r="X88" i="4"/>
  <c r="X21" i="4" s="1"/>
  <c r="W30" i="12" s="1"/>
  <c r="X89" i="4"/>
  <c r="X23" i="4" s="1"/>
  <c r="W32" i="12" s="1"/>
  <c r="X90" i="4"/>
  <c r="W37" i="12" l="1"/>
  <c r="W9" i="12" s="1"/>
  <c r="W69" i="12"/>
  <c r="W14" i="12" s="1"/>
  <c r="W31" i="12"/>
  <c r="W8" i="12" s="1"/>
  <c r="W63" i="12"/>
  <c r="W13" i="12" s="1"/>
  <c r="W50" i="12"/>
  <c r="W11" i="12" s="1"/>
  <c r="W55" i="12"/>
  <c r="W12" i="12" s="1"/>
  <c r="W27" i="12"/>
  <c r="W7" i="12" s="1"/>
  <c r="W72" i="12"/>
  <c r="W15" i="12" s="1"/>
  <c r="W43" i="12"/>
  <c r="W10" i="12" s="1"/>
  <c r="X72" i="4"/>
  <c r="X123" i="4" s="1"/>
  <c r="X63" i="4"/>
  <c r="X15" i="4" s="1"/>
  <c r="X60" i="4"/>
  <c r="X14" i="4" s="1"/>
  <c r="X54" i="4"/>
  <c r="X13" i="4" s="1"/>
  <c r="X46" i="4"/>
  <c r="X12" i="4" s="1"/>
  <c r="X41" i="4"/>
  <c r="X11" i="4" s="1"/>
  <c r="X34" i="4"/>
  <c r="X10" i="4" s="1"/>
  <c r="X28" i="4"/>
  <c r="X9" i="4" s="1"/>
  <c r="X22" i="4"/>
  <c r="X8" i="4" s="1"/>
  <c r="X18" i="4"/>
  <c r="X7" i="4" s="1"/>
  <c r="X6" i="4"/>
  <c r="W5" i="12" l="1"/>
  <c r="X67" i="4"/>
  <c r="X5" i="4"/>
  <c r="G5" i="3"/>
  <c r="F5" i="3"/>
  <c r="E5" i="3"/>
  <c r="D5" i="3"/>
  <c r="C5" i="3"/>
  <c r="H5" i="3" l="1"/>
  <c r="I5" i="3"/>
  <c r="J5" i="3"/>
  <c r="K5" i="3"/>
  <c r="L5" i="3"/>
  <c r="H55" i="2" l="1"/>
  <c r="I55" i="2"/>
  <c r="J55" i="2"/>
  <c r="K55" i="2"/>
  <c r="L55" i="2"/>
  <c r="H56" i="2"/>
  <c r="I56" i="2"/>
  <c r="J56" i="2"/>
  <c r="K56" i="2"/>
  <c r="L56" i="2"/>
  <c r="AC15" i="8" l="1"/>
  <c r="AC14" i="8"/>
  <c r="AC13" i="8"/>
  <c r="AC12" i="8"/>
  <c r="AC11" i="8"/>
  <c r="AC10" i="8"/>
  <c r="AC9" i="8"/>
  <c r="AC8" i="8"/>
  <c r="AC7" i="8"/>
  <c r="AC6" i="8"/>
  <c r="AC5" i="8" l="1"/>
  <c r="AM5" i="3"/>
  <c r="AM5" i="2"/>
  <c r="AM55" i="2" l="1"/>
  <c r="AM56" i="2"/>
  <c r="AZ7" i="6" l="1"/>
  <c r="AZ8" i="6"/>
  <c r="AZ9" i="6"/>
  <c r="AZ10" i="6"/>
  <c r="AZ11" i="6"/>
  <c r="AZ12" i="6"/>
  <c r="AZ13" i="6"/>
  <c r="AZ14" i="6"/>
  <c r="AZ15" i="6"/>
  <c r="AY6" i="4"/>
  <c r="AY7" i="4"/>
  <c r="AY8" i="4"/>
  <c r="AY9" i="4"/>
  <c r="AY10" i="4"/>
  <c r="AY11" i="4"/>
  <c r="AY12" i="4"/>
  <c r="AY13" i="4"/>
  <c r="AY14" i="4"/>
  <c r="AY15" i="4"/>
  <c r="AZ66" i="6"/>
  <c r="AZ67" i="6" s="1"/>
  <c r="AW66" i="5"/>
  <c r="AW67" i="5" s="1"/>
  <c r="AZ4" i="6" l="1"/>
  <c r="AY5" i="4"/>
  <c r="M16" i="6"/>
  <c r="N16" i="6"/>
  <c r="O16" i="6"/>
  <c r="P16" i="6"/>
  <c r="Q16" i="6"/>
  <c r="R16" i="6"/>
  <c r="S16" i="6"/>
  <c r="T16" i="6"/>
  <c r="U16" i="6"/>
  <c r="V16" i="6"/>
  <c r="M26" i="6"/>
  <c r="M50" i="11" s="1"/>
  <c r="N26" i="6"/>
  <c r="N50" i="11" s="1"/>
  <c r="O26" i="6"/>
  <c r="O50" i="11" s="1"/>
  <c r="P26" i="6"/>
  <c r="P50" i="11" s="1"/>
  <c r="Q26" i="6"/>
  <c r="Q50" i="11" s="1"/>
  <c r="R26" i="6"/>
  <c r="R50" i="11" s="1"/>
  <c r="S26" i="6"/>
  <c r="S50" i="11" s="1"/>
  <c r="T26" i="6"/>
  <c r="T50" i="11" s="1"/>
  <c r="U26" i="6"/>
  <c r="U50" i="11" s="1"/>
  <c r="V26" i="6"/>
  <c r="V50" i="11" s="1"/>
  <c r="M27" i="6"/>
  <c r="M27" i="11" s="1"/>
  <c r="N27" i="6"/>
  <c r="N27" i="11" s="1"/>
  <c r="O27" i="6"/>
  <c r="O27" i="11" s="1"/>
  <c r="P27" i="6"/>
  <c r="P27" i="11" s="1"/>
  <c r="Q27" i="6"/>
  <c r="Q27" i="11" s="1"/>
  <c r="R27" i="6"/>
  <c r="R27" i="11" s="1"/>
  <c r="S27" i="6"/>
  <c r="S27" i="11" s="1"/>
  <c r="T27" i="6"/>
  <c r="T27" i="11" s="1"/>
  <c r="U27" i="6"/>
  <c r="U27" i="11" s="1"/>
  <c r="V27" i="6"/>
  <c r="V27" i="11" s="1"/>
  <c r="M28" i="6"/>
  <c r="M37" i="11" s="1"/>
  <c r="N28" i="6"/>
  <c r="N37" i="11" s="1"/>
  <c r="O28" i="6"/>
  <c r="O37" i="11" s="1"/>
  <c r="P28" i="6"/>
  <c r="P37" i="11" s="1"/>
  <c r="Q28" i="6"/>
  <c r="Q37" i="11" s="1"/>
  <c r="R28" i="6"/>
  <c r="R37" i="11" s="1"/>
  <c r="S28" i="6"/>
  <c r="S37" i="11" s="1"/>
  <c r="T28" i="6"/>
  <c r="T37" i="11" s="1"/>
  <c r="U28" i="6"/>
  <c r="U37" i="11" s="1"/>
  <c r="V28" i="6"/>
  <c r="V37" i="11" s="1"/>
  <c r="M29" i="6"/>
  <c r="M28" i="11" s="1"/>
  <c r="N29" i="6"/>
  <c r="N28" i="11" s="1"/>
  <c r="O29" i="6"/>
  <c r="O28" i="11" s="1"/>
  <c r="P29" i="6"/>
  <c r="P28" i="11" s="1"/>
  <c r="Q29" i="6"/>
  <c r="Q28" i="11" s="1"/>
  <c r="R29" i="6"/>
  <c r="R28" i="11" s="1"/>
  <c r="S29" i="6"/>
  <c r="S28" i="11" s="1"/>
  <c r="T29" i="6"/>
  <c r="T28" i="11" s="1"/>
  <c r="U29" i="6"/>
  <c r="U28" i="11" s="1"/>
  <c r="V29" i="6"/>
  <c r="V28" i="11" s="1"/>
  <c r="M30" i="6"/>
  <c r="M72" i="11" s="1"/>
  <c r="N30" i="6"/>
  <c r="N72" i="11" s="1"/>
  <c r="O30" i="6"/>
  <c r="O72" i="11" s="1"/>
  <c r="P30" i="6"/>
  <c r="P72" i="11" s="1"/>
  <c r="Q30" i="6"/>
  <c r="Q72" i="11" s="1"/>
  <c r="R30" i="6"/>
  <c r="R72" i="11" s="1"/>
  <c r="S30" i="6"/>
  <c r="S72" i="11" s="1"/>
  <c r="T30" i="6"/>
  <c r="T72" i="11" s="1"/>
  <c r="U30" i="6"/>
  <c r="U72" i="11" s="1"/>
  <c r="V30" i="6"/>
  <c r="V72" i="11" s="1"/>
  <c r="M31" i="6"/>
  <c r="M29" i="11" s="1"/>
  <c r="N31" i="6"/>
  <c r="N29" i="11" s="1"/>
  <c r="O31" i="6"/>
  <c r="O29" i="11" s="1"/>
  <c r="P31" i="6"/>
  <c r="P29" i="11" s="1"/>
  <c r="Q31" i="6"/>
  <c r="Q29" i="11" s="1"/>
  <c r="R31" i="6"/>
  <c r="R29" i="11" s="1"/>
  <c r="S31" i="6"/>
  <c r="S29" i="11" s="1"/>
  <c r="T31" i="6"/>
  <c r="T29" i="11" s="1"/>
  <c r="U31" i="6"/>
  <c r="U29" i="11" s="1"/>
  <c r="V31" i="6"/>
  <c r="V29" i="11" s="1"/>
  <c r="M32" i="6"/>
  <c r="M31" i="11" s="1"/>
  <c r="N32" i="6"/>
  <c r="N31" i="11" s="1"/>
  <c r="O32" i="6"/>
  <c r="O31" i="11" s="1"/>
  <c r="P32" i="6"/>
  <c r="P31" i="11" s="1"/>
  <c r="Q32" i="6"/>
  <c r="Q31" i="11" s="1"/>
  <c r="R32" i="6"/>
  <c r="R31" i="11" s="1"/>
  <c r="S32" i="6"/>
  <c r="S31" i="11" s="1"/>
  <c r="T32" i="6"/>
  <c r="T31" i="11" s="1"/>
  <c r="U32" i="6"/>
  <c r="U31" i="11" s="1"/>
  <c r="V32" i="6"/>
  <c r="V31" i="11" s="1"/>
  <c r="M33" i="6"/>
  <c r="M55" i="11" s="1"/>
  <c r="N33" i="6"/>
  <c r="N55" i="11" s="1"/>
  <c r="O33" i="6"/>
  <c r="O55" i="11" s="1"/>
  <c r="P33" i="6"/>
  <c r="P55" i="11" s="1"/>
  <c r="Q33" i="6"/>
  <c r="Q55" i="11" s="1"/>
  <c r="R33" i="6"/>
  <c r="R55" i="11" s="1"/>
  <c r="S33" i="6"/>
  <c r="S55" i="11" s="1"/>
  <c r="T33" i="6"/>
  <c r="T55" i="11" s="1"/>
  <c r="U33" i="6"/>
  <c r="U55" i="11" s="1"/>
  <c r="V33" i="6"/>
  <c r="V55" i="11" s="1"/>
  <c r="M34" i="6"/>
  <c r="M63" i="11" s="1"/>
  <c r="N34" i="6"/>
  <c r="N63" i="11" s="1"/>
  <c r="O34" i="6"/>
  <c r="O63" i="11" s="1"/>
  <c r="P34" i="6"/>
  <c r="P63" i="11" s="1"/>
  <c r="Q34" i="6"/>
  <c r="Q63" i="11" s="1"/>
  <c r="R34" i="6"/>
  <c r="R63" i="11" s="1"/>
  <c r="S34" i="6"/>
  <c r="S63" i="11" s="1"/>
  <c r="T34" i="6"/>
  <c r="T63" i="11" s="1"/>
  <c r="U34" i="6"/>
  <c r="U63" i="11" s="1"/>
  <c r="V34" i="6"/>
  <c r="V63" i="11" s="1"/>
  <c r="M35" i="6"/>
  <c r="M38" i="11" s="1"/>
  <c r="N35" i="6"/>
  <c r="N38" i="11" s="1"/>
  <c r="O35" i="6"/>
  <c r="O38" i="11" s="1"/>
  <c r="P35" i="6"/>
  <c r="P38" i="11" s="1"/>
  <c r="Q35" i="6"/>
  <c r="Q38" i="11" s="1"/>
  <c r="R35" i="6"/>
  <c r="R38" i="11" s="1"/>
  <c r="S35" i="6"/>
  <c r="S38" i="11" s="1"/>
  <c r="T35" i="6"/>
  <c r="T38" i="11" s="1"/>
  <c r="U35" i="6"/>
  <c r="U38" i="11" s="1"/>
  <c r="V35" i="6"/>
  <c r="V38" i="11" s="1"/>
  <c r="M36" i="6"/>
  <c r="M56" i="11" s="1"/>
  <c r="N36" i="6"/>
  <c r="N56" i="11" s="1"/>
  <c r="O36" i="6"/>
  <c r="O56" i="11" s="1"/>
  <c r="P36" i="6"/>
  <c r="P56" i="11" s="1"/>
  <c r="Q36" i="6"/>
  <c r="Q56" i="11" s="1"/>
  <c r="R36" i="6"/>
  <c r="R56" i="11" s="1"/>
  <c r="S36" i="6"/>
  <c r="S56" i="11" s="1"/>
  <c r="T36" i="6"/>
  <c r="T56" i="11" s="1"/>
  <c r="U36" i="6"/>
  <c r="U56" i="11" s="1"/>
  <c r="V36" i="6"/>
  <c r="V56" i="11" s="1"/>
  <c r="M37" i="6"/>
  <c r="M43" i="11" s="1"/>
  <c r="N37" i="6"/>
  <c r="N43" i="11" s="1"/>
  <c r="O37" i="6"/>
  <c r="O43" i="11" s="1"/>
  <c r="P37" i="6"/>
  <c r="P43" i="11" s="1"/>
  <c r="Q37" i="6"/>
  <c r="Q43" i="11" s="1"/>
  <c r="R37" i="6"/>
  <c r="R43" i="11" s="1"/>
  <c r="S37" i="6"/>
  <c r="S43" i="11" s="1"/>
  <c r="T37" i="6"/>
  <c r="T43" i="11" s="1"/>
  <c r="U37" i="6"/>
  <c r="U43" i="11" s="1"/>
  <c r="V37" i="6"/>
  <c r="V43" i="11" s="1"/>
  <c r="M38" i="6"/>
  <c r="M32" i="11" s="1"/>
  <c r="N38" i="6"/>
  <c r="N32" i="11" s="1"/>
  <c r="O38" i="6"/>
  <c r="O32" i="11" s="1"/>
  <c r="P38" i="6"/>
  <c r="P32" i="11" s="1"/>
  <c r="Q38" i="6"/>
  <c r="Q32" i="11" s="1"/>
  <c r="R38" i="6"/>
  <c r="R32" i="11" s="1"/>
  <c r="S38" i="6"/>
  <c r="S32" i="11" s="1"/>
  <c r="T38" i="6"/>
  <c r="T32" i="11" s="1"/>
  <c r="U38" i="6"/>
  <c r="U32" i="11" s="1"/>
  <c r="V38" i="6"/>
  <c r="V32" i="11" s="1"/>
  <c r="M39" i="6"/>
  <c r="M44" i="11" s="1"/>
  <c r="N39" i="6"/>
  <c r="N44" i="11" s="1"/>
  <c r="O39" i="6"/>
  <c r="O44" i="11" s="1"/>
  <c r="P39" i="6"/>
  <c r="P44" i="11" s="1"/>
  <c r="Q39" i="6"/>
  <c r="Q44" i="11" s="1"/>
  <c r="R39" i="6"/>
  <c r="R44" i="11" s="1"/>
  <c r="S39" i="6"/>
  <c r="S44" i="11" s="1"/>
  <c r="T39" i="6"/>
  <c r="T44" i="11" s="1"/>
  <c r="U39" i="6"/>
  <c r="U44" i="11" s="1"/>
  <c r="V39" i="6"/>
  <c r="V44" i="11" s="1"/>
  <c r="M40" i="6"/>
  <c r="M39" i="11" s="1"/>
  <c r="N40" i="6"/>
  <c r="N39" i="11" s="1"/>
  <c r="O40" i="6"/>
  <c r="O39" i="11" s="1"/>
  <c r="P40" i="6"/>
  <c r="P39" i="11" s="1"/>
  <c r="Q40" i="6"/>
  <c r="Q39" i="11" s="1"/>
  <c r="R40" i="6"/>
  <c r="R39" i="11" s="1"/>
  <c r="S40" i="6"/>
  <c r="S39" i="11" s="1"/>
  <c r="T40" i="6"/>
  <c r="T39" i="11" s="1"/>
  <c r="U40" i="6"/>
  <c r="U39" i="11" s="1"/>
  <c r="V40" i="6"/>
  <c r="V39" i="11" s="1"/>
  <c r="M41" i="6"/>
  <c r="M33" i="11" s="1"/>
  <c r="N41" i="6"/>
  <c r="N33" i="11" s="1"/>
  <c r="O41" i="6"/>
  <c r="O33" i="11" s="1"/>
  <c r="P41" i="6"/>
  <c r="P33" i="11" s="1"/>
  <c r="Q41" i="6"/>
  <c r="Q33" i="11" s="1"/>
  <c r="R41" i="6"/>
  <c r="R33" i="11" s="1"/>
  <c r="S41" i="6"/>
  <c r="S33" i="11" s="1"/>
  <c r="T41" i="6"/>
  <c r="T33" i="11" s="1"/>
  <c r="U41" i="6"/>
  <c r="U33" i="11" s="1"/>
  <c r="V41" i="6"/>
  <c r="V33" i="11" s="1"/>
  <c r="M42" i="6"/>
  <c r="M45" i="11" s="1"/>
  <c r="N42" i="6"/>
  <c r="N45" i="11" s="1"/>
  <c r="O42" i="6"/>
  <c r="O45" i="11" s="1"/>
  <c r="P42" i="6"/>
  <c r="P45" i="11" s="1"/>
  <c r="Q42" i="6"/>
  <c r="Q45" i="11" s="1"/>
  <c r="R42" i="6"/>
  <c r="R45" i="11" s="1"/>
  <c r="S42" i="6"/>
  <c r="S45" i="11" s="1"/>
  <c r="T42" i="6"/>
  <c r="T45" i="11" s="1"/>
  <c r="U42" i="6"/>
  <c r="U45" i="11" s="1"/>
  <c r="V42" i="6"/>
  <c r="V45" i="11" s="1"/>
  <c r="M43" i="6"/>
  <c r="M34" i="11" s="1"/>
  <c r="N43" i="6"/>
  <c r="N34" i="11" s="1"/>
  <c r="O43" i="6"/>
  <c r="O34" i="11" s="1"/>
  <c r="P43" i="6"/>
  <c r="P34" i="11" s="1"/>
  <c r="Q43" i="6"/>
  <c r="Q34" i="11" s="1"/>
  <c r="R43" i="6"/>
  <c r="R34" i="11" s="1"/>
  <c r="S43" i="6"/>
  <c r="S34" i="11" s="1"/>
  <c r="T43" i="6"/>
  <c r="T34" i="11" s="1"/>
  <c r="U43" i="6"/>
  <c r="U34" i="11" s="1"/>
  <c r="V43" i="6"/>
  <c r="V34" i="11" s="1"/>
  <c r="M44" i="6"/>
  <c r="M46" i="11" s="1"/>
  <c r="N44" i="6"/>
  <c r="N46" i="11" s="1"/>
  <c r="O44" i="6"/>
  <c r="O46" i="11" s="1"/>
  <c r="P44" i="6"/>
  <c r="P46" i="11" s="1"/>
  <c r="Q44" i="6"/>
  <c r="Q46" i="11" s="1"/>
  <c r="R44" i="6"/>
  <c r="R46" i="11" s="1"/>
  <c r="S44" i="6"/>
  <c r="S46" i="11" s="1"/>
  <c r="T44" i="6"/>
  <c r="T46" i="11" s="1"/>
  <c r="U44" i="6"/>
  <c r="U46" i="11" s="1"/>
  <c r="V44" i="6"/>
  <c r="V46" i="11" s="1"/>
  <c r="M45" i="6"/>
  <c r="M69" i="11" s="1"/>
  <c r="N45" i="6"/>
  <c r="N69" i="11" s="1"/>
  <c r="O45" i="6"/>
  <c r="O69" i="11" s="1"/>
  <c r="P45" i="6"/>
  <c r="P69" i="11" s="1"/>
  <c r="Q45" i="6"/>
  <c r="Q69" i="11" s="1"/>
  <c r="R45" i="6"/>
  <c r="R69" i="11" s="1"/>
  <c r="S45" i="6"/>
  <c r="S69" i="11" s="1"/>
  <c r="T45" i="6"/>
  <c r="T69" i="11" s="1"/>
  <c r="U45" i="6"/>
  <c r="U69" i="11" s="1"/>
  <c r="V45" i="6"/>
  <c r="V69" i="11" s="1"/>
  <c r="M46" i="6"/>
  <c r="M64" i="11" s="1"/>
  <c r="N46" i="6"/>
  <c r="N64" i="11" s="1"/>
  <c r="O46" i="6"/>
  <c r="O64" i="11" s="1"/>
  <c r="P46" i="6"/>
  <c r="P64" i="11" s="1"/>
  <c r="Q46" i="6"/>
  <c r="Q64" i="11" s="1"/>
  <c r="R46" i="6"/>
  <c r="R64" i="11" s="1"/>
  <c r="S46" i="6"/>
  <c r="S64" i="11" s="1"/>
  <c r="T46" i="6"/>
  <c r="T64" i="11" s="1"/>
  <c r="U46" i="6"/>
  <c r="U64" i="11" s="1"/>
  <c r="V46" i="6"/>
  <c r="V64" i="11" s="1"/>
  <c r="M47" i="6"/>
  <c r="M70" i="11" s="1"/>
  <c r="N47" i="6"/>
  <c r="N70" i="11" s="1"/>
  <c r="O47" i="6"/>
  <c r="O70" i="11" s="1"/>
  <c r="P47" i="6"/>
  <c r="P70" i="11" s="1"/>
  <c r="Q47" i="6"/>
  <c r="Q70" i="11" s="1"/>
  <c r="R47" i="6"/>
  <c r="R70" i="11" s="1"/>
  <c r="S47" i="6"/>
  <c r="S70" i="11" s="1"/>
  <c r="T47" i="6"/>
  <c r="T70" i="11" s="1"/>
  <c r="U47" i="6"/>
  <c r="U70" i="11" s="1"/>
  <c r="V47" i="6"/>
  <c r="V70" i="11" s="1"/>
  <c r="M48" i="6"/>
  <c r="M73" i="11" s="1"/>
  <c r="N48" i="6"/>
  <c r="N73" i="11" s="1"/>
  <c r="O48" i="6"/>
  <c r="O73" i="11" s="1"/>
  <c r="P48" i="6"/>
  <c r="P73" i="11" s="1"/>
  <c r="Q48" i="6"/>
  <c r="Q73" i="11" s="1"/>
  <c r="R48" i="6"/>
  <c r="R73" i="11" s="1"/>
  <c r="S48" i="6"/>
  <c r="S73" i="11" s="1"/>
  <c r="T48" i="6"/>
  <c r="T73" i="11" s="1"/>
  <c r="U48" i="6"/>
  <c r="U73" i="11" s="1"/>
  <c r="V48" i="6"/>
  <c r="V73" i="11" s="1"/>
  <c r="M49" i="6"/>
  <c r="M65" i="11" s="1"/>
  <c r="N49" i="6"/>
  <c r="N65" i="11" s="1"/>
  <c r="O49" i="6"/>
  <c r="O65" i="11" s="1"/>
  <c r="P49" i="6"/>
  <c r="P65" i="11" s="1"/>
  <c r="Q49" i="6"/>
  <c r="Q65" i="11" s="1"/>
  <c r="R49" i="6"/>
  <c r="R65" i="11" s="1"/>
  <c r="S49" i="6"/>
  <c r="S65" i="11" s="1"/>
  <c r="T49" i="6"/>
  <c r="T65" i="11" s="1"/>
  <c r="U49" i="6"/>
  <c r="U65" i="11" s="1"/>
  <c r="V49" i="6"/>
  <c r="V65" i="11" s="1"/>
  <c r="M50" i="6"/>
  <c r="M74" i="11" s="1"/>
  <c r="N50" i="6"/>
  <c r="N74" i="11" s="1"/>
  <c r="O50" i="6"/>
  <c r="O74" i="11" s="1"/>
  <c r="P50" i="6"/>
  <c r="P74" i="11" s="1"/>
  <c r="Q50" i="6"/>
  <c r="Q74" i="11" s="1"/>
  <c r="R50" i="6"/>
  <c r="R74" i="11" s="1"/>
  <c r="S50" i="6"/>
  <c r="S74" i="11" s="1"/>
  <c r="T50" i="6"/>
  <c r="T74" i="11" s="1"/>
  <c r="U50" i="6"/>
  <c r="U74" i="11" s="1"/>
  <c r="V50" i="6"/>
  <c r="V74" i="11" s="1"/>
  <c r="M51" i="6"/>
  <c r="M57" i="11" s="1"/>
  <c r="N51" i="6"/>
  <c r="N57" i="11" s="1"/>
  <c r="O51" i="6"/>
  <c r="O57" i="11" s="1"/>
  <c r="P51" i="6"/>
  <c r="P57" i="11" s="1"/>
  <c r="Q51" i="6"/>
  <c r="Q57" i="11" s="1"/>
  <c r="R51" i="6"/>
  <c r="R57" i="11" s="1"/>
  <c r="S51" i="6"/>
  <c r="S57" i="11" s="1"/>
  <c r="T51" i="6"/>
  <c r="T57" i="11" s="1"/>
  <c r="U51" i="6"/>
  <c r="U57" i="11" s="1"/>
  <c r="V51" i="6"/>
  <c r="V57" i="11" s="1"/>
  <c r="M52" i="6"/>
  <c r="M47" i="11" s="1"/>
  <c r="N52" i="6"/>
  <c r="N47" i="11" s="1"/>
  <c r="O52" i="6"/>
  <c r="O47" i="11" s="1"/>
  <c r="P52" i="6"/>
  <c r="P47" i="11" s="1"/>
  <c r="Q52" i="6"/>
  <c r="Q47" i="11" s="1"/>
  <c r="R52" i="6"/>
  <c r="R47" i="11" s="1"/>
  <c r="S52" i="6"/>
  <c r="S47" i="11" s="1"/>
  <c r="T52" i="6"/>
  <c r="T47" i="11" s="1"/>
  <c r="U52" i="6"/>
  <c r="U47" i="11" s="1"/>
  <c r="V52" i="6"/>
  <c r="V47" i="11" s="1"/>
  <c r="M53" i="6"/>
  <c r="M58" i="11" s="1"/>
  <c r="N53" i="6"/>
  <c r="N58" i="11" s="1"/>
  <c r="O53" i="6"/>
  <c r="O58" i="11" s="1"/>
  <c r="P53" i="6"/>
  <c r="P58" i="11" s="1"/>
  <c r="Q53" i="6"/>
  <c r="Q58" i="11" s="1"/>
  <c r="R53" i="6"/>
  <c r="R58" i="11" s="1"/>
  <c r="S53" i="6"/>
  <c r="S58" i="11" s="1"/>
  <c r="T53" i="6"/>
  <c r="T58" i="11" s="1"/>
  <c r="U53" i="6"/>
  <c r="U58" i="11" s="1"/>
  <c r="V53" i="6"/>
  <c r="V58" i="11" s="1"/>
  <c r="M54" i="6"/>
  <c r="M35" i="11" s="1"/>
  <c r="N54" i="6"/>
  <c r="N35" i="11" s="1"/>
  <c r="O54" i="6"/>
  <c r="O35" i="11" s="1"/>
  <c r="P54" i="6"/>
  <c r="P35" i="11" s="1"/>
  <c r="Q54" i="6"/>
  <c r="Q35" i="11" s="1"/>
  <c r="R54" i="6"/>
  <c r="R35" i="11" s="1"/>
  <c r="S54" i="6"/>
  <c r="S35" i="11" s="1"/>
  <c r="T54" i="6"/>
  <c r="T35" i="11" s="1"/>
  <c r="U54" i="6"/>
  <c r="U35" i="11" s="1"/>
  <c r="V54" i="6"/>
  <c r="V35" i="11" s="1"/>
  <c r="M55" i="6"/>
  <c r="M48" i="11" s="1"/>
  <c r="N55" i="6"/>
  <c r="N48" i="11" s="1"/>
  <c r="O55" i="6"/>
  <c r="O48" i="11" s="1"/>
  <c r="P55" i="6"/>
  <c r="P48" i="11" s="1"/>
  <c r="Q55" i="6"/>
  <c r="Q48" i="11" s="1"/>
  <c r="R55" i="6"/>
  <c r="R48" i="11" s="1"/>
  <c r="S55" i="6"/>
  <c r="S48" i="11" s="1"/>
  <c r="T55" i="6"/>
  <c r="T48" i="11" s="1"/>
  <c r="U55" i="6"/>
  <c r="U48" i="11" s="1"/>
  <c r="V55" i="6"/>
  <c r="V48" i="11" s="1"/>
  <c r="M56" i="6"/>
  <c r="M40" i="11" s="1"/>
  <c r="N56" i="6"/>
  <c r="N40" i="11" s="1"/>
  <c r="O56" i="6"/>
  <c r="O40" i="11" s="1"/>
  <c r="P56" i="6"/>
  <c r="P40" i="11" s="1"/>
  <c r="Q56" i="6"/>
  <c r="Q40" i="11" s="1"/>
  <c r="R56" i="6"/>
  <c r="R40" i="11" s="1"/>
  <c r="S56" i="6"/>
  <c r="S40" i="11" s="1"/>
  <c r="T56" i="6"/>
  <c r="T40" i="11" s="1"/>
  <c r="U56" i="6"/>
  <c r="U40" i="11" s="1"/>
  <c r="V56" i="6"/>
  <c r="V40" i="11" s="1"/>
  <c r="M57" i="6"/>
  <c r="M41" i="11" s="1"/>
  <c r="N57" i="6"/>
  <c r="N41" i="11" s="1"/>
  <c r="O57" i="6"/>
  <c r="O41" i="11" s="1"/>
  <c r="P57" i="6"/>
  <c r="P41" i="11" s="1"/>
  <c r="Q57" i="6"/>
  <c r="Q41" i="11" s="1"/>
  <c r="R57" i="6"/>
  <c r="R41" i="11" s="1"/>
  <c r="S57" i="6"/>
  <c r="S41" i="11" s="1"/>
  <c r="T57" i="6"/>
  <c r="T41" i="11" s="1"/>
  <c r="U57" i="6"/>
  <c r="U41" i="11" s="1"/>
  <c r="V57" i="6"/>
  <c r="V41" i="11" s="1"/>
  <c r="M58" i="6"/>
  <c r="M51" i="11" s="1"/>
  <c r="N58" i="6"/>
  <c r="N51" i="11" s="1"/>
  <c r="O58" i="6"/>
  <c r="O51" i="11" s="1"/>
  <c r="P58" i="6"/>
  <c r="P51" i="11" s="1"/>
  <c r="Q58" i="6"/>
  <c r="Q51" i="11" s="1"/>
  <c r="R58" i="6"/>
  <c r="R51" i="11" s="1"/>
  <c r="S58" i="6"/>
  <c r="S51" i="11" s="1"/>
  <c r="T58" i="6"/>
  <c r="T51" i="11" s="1"/>
  <c r="U58" i="6"/>
  <c r="U51" i="11" s="1"/>
  <c r="V58" i="6"/>
  <c r="V51" i="11" s="1"/>
  <c r="M59" i="6"/>
  <c r="M52" i="11" s="1"/>
  <c r="N59" i="6"/>
  <c r="N52" i="11" s="1"/>
  <c r="O59" i="6"/>
  <c r="O52" i="11" s="1"/>
  <c r="P59" i="6"/>
  <c r="P52" i="11" s="1"/>
  <c r="Q59" i="6"/>
  <c r="Q52" i="11" s="1"/>
  <c r="R59" i="6"/>
  <c r="R52" i="11" s="1"/>
  <c r="S59" i="6"/>
  <c r="S52" i="11" s="1"/>
  <c r="T59" i="6"/>
  <c r="T52" i="11" s="1"/>
  <c r="U59" i="6"/>
  <c r="U52" i="11" s="1"/>
  <c r="V59" i="6"/>
  <c r="V52" i="11" s="1"/>
  <c r="M60" i="6"/>
  <c r="M53" i="11" s="1"/>
  <c r="N60" i="6"/>
  <c r="N53" i="11" s="1"/>
  <c r="O60" i="6"/>
  <c r="O53" i="11" s="1"/>
  <c r="P60" i="6"/>
  <c r="P53" i="11" s="1"/>
  <c r="Q60" i="6"/>
  <c r="Q53" i="11" s="1"/>
  <c r="R60" i="6"/>
  <c r="R53" i="11" s="1"/>
  <c r="S60" i="6"/>
  <c r="S53" i="11" s="1"/>
  <c r="T60" i="6"/>
  <c r="T53" i="11" s="1"/>
  <c r="U60" i="6"/>
  <c r="U53" i="11" s="1"/>
  <c r="V60" i="6"/>
  <c r="V53" i="11" s="1"/>
  <c r="M61" i="6"/>
  <c r="M59" i="11" s="1"/>
  <c r="N61" i="6"/>
  <c r="N59" i="11" s="1"/>
  <c r="O61" i="6"/>
  <c r="O59" i="11" s="1"/>
  <c r="P61" i="6"/>
  <c r="P59" i="11" s="1"/>
  <c r="Q61" i="6"/>
  <c r="Q59" i="11" s="1"/>
  <c r="R61" i="6"/>
  <c r="R59" i="11" s="1"/>
  <c r="S61" i="6"/>
  <c r="S59" i="11" s="1"/>
  <c r="T61" i="6"/>
  <c r="T59" i="11" s="1"/>
  <c r="U61" i="6"/>
  <c r="U59" i="11" s="1"/>
  <c r="V61" i="6"/>
  <c r="V59" i="11" s="1"/>
  <c r="M62" i="6"/>
  <c r="M60" i="11" s="1"/>
  <c r="N62" i="6"/>
  <c r="N60" i="11" s="1"/>
  <c r="O62" i="6"/>
  <c r="O60" i="11" s="1"/>
  <c r="P62" i="6"/>
  <c r="P60" i="11" s="1"/>
  <c r="Q62" i="6"/>
  <c r="Q60" i="11" s="1"/>
  <c r="R62" i="6"/>
  <c r="R60" i="11" s="1"/>
  <c r="S62" i="6"/>
  <c r="S60" i="11" s="1"/>
  <c r="T62" i="6"/>
  <c r="T60" i="11" s="1"/>
  <c r="U62" i="6"/>
  <c r="U60" i="11" s="1"/>
  <c r="V62" i="6"/>
  <c r="V60" i="11" s="1"/>
  <c r="M63" i="6"/>
  <c r="M61" i="11" s="1"/>
  <c r="N63" i="6"/>
  <c r="N61" i="11" s="1"/>
  <c r="O63" i="6"/>
  <c r="O61" i="11" s="1"/>
  <c r="P63" i="6"/>
  <c r="P61" i="11" s="1"/>
  <c r="Q63" i="6"/>
  <c r="Q61" i="11" s="1"/>
  <c r="R63" i="6"/>
  <c r="R61" i="11" s="1"/>
  <c r="S63" i="6"/>
  <c r="S61" i="11" s="1"/>
  <c r="T63" i="6"/>
  <c r="T61" i="11" s="1"/>
  <c r="U63" i="6"/>
  <c r="U61" i="11" s="1"/>
  <c r="V63" i="6"/>
  <c r="V61" i="11" s="1"/>
  <c r="M64" i="6"/>
  <c r="M66" i="11" s="1"/>
  <c r="N64" i="6"/>
  <c r="N66" i="11" s="1"/>
  <c r="O64" i="6"/>
  <c r="O66" i="11" s="1"/>
  <c r="P64" i="6"/>
  <c r="P66" i="11" s="1"/>
  <c r="Q64" i="6"/>
  <c r="Q66" i="11" s="1"/>
  <c r="R64" i="6"/>
  <c r="R66" i="11" s="1"/>
  <c r="S64" i="6"/>
  <c r="S66" i="11" s="1"/>
  <c r="T64" i="6"/>
  <c r="T66" i="11" s="1"/>
  <c r="U64" i="6"/>
  <c r="U66" i="11" s="1"/>
  <c r="V64" i="6"/>
  <c r="V66" i="11" s="1"/>
  <c r="M65" i="6"/>
  <c r="M67" i="11" s="1"/>
  <c r="N65" i="6"/>
  <c r="N67" i="11" s="1"/>
  <c r="O65" i="6"/>
  <c r="O67" i="11" s="1"/>
  <c r="P65" i="6"/>
  <c r="P67" i="11" s="1"/>
  <c r="Q65" i="6"/>
  <c r="Q67" i="11" s="1"/>
  <c r="R65" i="6"/>
  <c r="R67" i="11" s="1"/>
  <c r="S65" i="6"/>
  <c r="S67" i="11" s="1"/>
  <c r="T65" i="6"/>
  <c r="T67" i="11" s="1"/>
  <c r="U65" i="6"/>
  <c r="U67" i="11" s="1"/>
  <c r="V65" i="6"/>
  <c r="V67" i="11" s="1"/>
  <c r="N66" i="6" l="1"/>
  <c r="N67" i="6" s="1"/>
  <c r="V66" i="6"/>
  <c r="V67" i="6" s="1"/>
  <c r="Q66" i="6"/>
  <c r="Q67" i="6" s="1"/>
  <c r="O66" i="6"/>
  <c r="O67" i="6" s="1"/>
  <c r="U66" i="6"/>
  <c r="U67" i="6" s="1"/>
  <c r="M66" i="6"/>
  <c r="M67" i="6" s="1"/>
  <c r="T66" i="6"/>
  <c r="T67" i="6" s="1"/>
  <c r="S66" i="6"/>
  <c r="S67" i="6" s="1"/>
  <c r="R66" i="6"/>
  <c r="R67" i="6" s="1"/>
  <c r="P66" i="6"/>
  <c r="P67" i="6" s="1"/>
  <c r="U68" i="11"/>
  <c r="U13" i="11" s="1"/>
  <c r="Q68" i="11"/>
  <c r="Q13" i="11" s="1"/>
  <c r="M68" i="11"/>
  <c r="M13" i="11" s="1"/>
  <c r="U42" i="11"/>
  <c r="U9" i="11" s="1"/>
  <c r="Q42" i="11"/>
  <c r="Q9" i="11" s="1"/>
  <c r="M42" i="11"/>
  <c r="M9" i="11" s="1"/>
  <c r="S62" i="11"/>
  <c r="S12" i="11" s="1"/>
  <c r="O62" i="11"/>
  <c r="O12" i="11" s="1"/>
  <c r="U54" i="11"/>
  <c r="U11" i="11" s="1"/>
  <c r="Q54" i="11"/>
  <c r="Q11" i="11" s="1"/>
  <c r="M54" i="11"/>
  <c r="M11" i="11" s="1"/>
  <c r="S30" i="11"/>
  <c r="S7" i="11" s="1"/>
  <c r="O30" i="11"/>
  <c r="O7" i="11" s="1"/>
  <c r="S71" i="11"/>
  <c r="S14" i="11" s="1"/>
  <c r="O71" i="11"/>
  <c r="O14" i="11" s="1"/>
  <c r="S36" i="11"/>
  <c r="S8" i="11" s="1"/>
  <c r="O36" i="11"/>
  <c r="O8" i="11" s="1"/>
  <c r="U26" i="11"/>
  <c r="U6" i="11" s="1"/>
  <c r="Q26" i="11"/>
  <c r="Q6" i="11" s="1"/>
  <c r="M26" i="11"/>
  <c r="M6" i="11" s="1"/>
  <c r="S49" i="11"/>
  <c r="S10" i="11" s="1"/>
  <c r="O49" i="11"/>
  <c r="O10" i="11" s="1"/>
  <c r="T68" i="11"/>
  <c r="T13" i="11" s="1"/>
  <c r="P68" i="11"/>
  <c r="P13" i="11" s="1"/>
  <c r="T42" i="11"/>
  <c r="T9" i="11" s="1"/>
  <c r="P42" i="11"/>
  <c r="P9" i="11" s="1"/>
  <c r="V62" i="11"/>
  <c r="V12" i="11" s="1"/>
  <c r="R62" i="11"/>
  <c r="R12" i="11" s="1"/>
  <c r="N62" i="11"/>
  <c r="N12" i="11" s="1"/>
  <c r="T54" i="11"/>
  <c r="T11" i="11" s="1"/>
  <c r="P54" i="11"/>
  <c r="P11" i="11" s="1"/>
  <c r="V30" i="11"/>
  <c r="V7" i="11" s="1"/>
  <c r="R30" i="11"/>
  <c r="R7" i="11" s="1"/>
  <c r="N30" i="11"/>
  <c r="N7" i="11" s="1"/>
  <c r="V71" i="11"/>
  <c r="V14" i="11" s="1"/>
  <c r="R71" i="11"/>
  <c r="R14" i="11" s="1"/>
  <c r="N71" i="11"/>
  <c r="N14" i="11" s="1"/>
  <c r="V36" i="11"/>
  <c r="V8" i="11" s="1"/>
  <c r="R36" i="11"/>
  <c r="R8" i="11" s="1"/>
  <c r="N36" i="11"/>
  <c r="N8" i="11" s="1"/>
  <c r="T26" i="11"/>
  <c r="T6" i="11" s="1"/>
  <c r="P26" i="11"/>
  <c r="P6" i="11" s="1"/>
  <c r="V49" i="11"/>
  <c r="V10" i="11" s="1"/>
  <c r="R49" i="11"/>
  <c r="R10" i="11" s="1"/>
  <c r="N49" i="11"/>
  <c r="N10" i="11" s="1"/>
  <c r="S68" i="11"/>
  <c r="S13" i="11" s="1"/>
  <c r="O68" i="11"/>
  <c r="O13" i="11" s="1"/>
  <c r="S42" i="11"/>
  <c r="S9" i="11" s="1"/>
  <c r="O42" i="11"/>
  <c r="O9" i="11" s="1"/>
  <c r="U62" i="11"/>
  <c r="U12" i="11" s="1"/>
  <c r="Q62" i="11"/>
  <c r="Q12" i="11" s="1"/>
  <c r="M62" i="11"/>
  <c r="M12" i="11" s="1"/>
  <c r="S54" i="11"/>
  <c r="S11" i="11" s="1"/>
  <c r="O54" i="11"/>
  <c r="O11" i="11" s="1"/>
  <c r="U30" i="11"/>
  <c r="U7" i="11" s="1"/>
  <c r="Q30" i="11"/>
  <c r="Q7" i="11" s="1"/>
  <c r="M30" i="11"/>
  <c r="M7" i="11" s="1"/>
  <c r="U71" i="11"/>
  <c r="U14" i="11" s="1"/>
  <c r="Q71" i="11"/>
  <c r="Q14" i="11" s="1"/>
  <c r="M71" i="11"/>
  <c r="M14" i="11" s="1"/>
  <c r="U36" i="11"/>
  <c r="U8" i="11" s="1"/>
  <c r="Q36" i="11"/>
  <c r="Q8" i="11" s="1"/>
  <c r="M36" i="11"/>
  <c r="M8" i="11" s="1"/>
  <c r="S26" i="11"/>
  <c r="S6" i="11" s="1"/>
  <c r="O26" i="11"/>
  <c r="O6" i="11" s="1"/>
  <c r="U49" i="11"/>
  <c r="U10" i="11" s="1"/>
  <c r="Q49" i="11"/>
  <c r="Q10" i="11" s="1"/>
  <c r="M49" i="11"/>
  <c r="M10" i="11" s="1"/>
  <c r="V68" i="11"/>
  <c r="V13" i="11" s="1"/>
  <c r="R68" i="11"/>
  <c r="R13" i="11" s="1"/>
  <c r="N68" i="11"/>
  <c r="N13" i="11" s="1"/>
  <c r="V42" i="11"/>
  <c r="V9" i="11" s="1"/>
  <c r="R42" i="11"/>
  <c r="R9" i="11" s="1"/>
  <c r="N42" i="11"/>
  <c r="N9" i="11" s="1"/>
  <c r="T62" i="11"/>
  <c r="T12" i="11" s="1"/>
  <c r="P62" i="11"/>
  <c r="P12" i="11" s="1"/>
  <c r="V54" i="11"/>
  <c r="V11" i="11" s="1"/>
  <c r="R54" i="11"/>
  <c r="R11" i="11" s="1"/>
  <c r="N54" i="11"/>
  <c r="N11" i="11" s="1"/>
  <c r="T30" i="11"/>
  <c r="T7" i="11" s="1"/>
  <c r="P30" i="11"/>
  <c r="P7" i="11" s="1"/>
  <c r="T71" i="11"/>
  <c r="T14" i="11" s="1"/>
  <c r="P71" i="11"/>
  <c r="P14" i="11" s="1"/>
  <c r="T36" i="11"/>
  <c r="T8" i="11" s="1"/>
  <c r="P36" i="11"/>
  <c r="P8" i="11" s="1"/>
  <c r="V26" i="11"/>
  <c r="V6" i="11" s="1"/>
  <c r="R26" i="11"/>
  <c r="R6" i="11" s="1"/>
  <c r="N26" i="11"/>
  <c r="N6" i="11" s="1"/>
  <c r="T49" i="11"/>
  <c r="T10" i="11" s="1"/>
  <c r="P49" i="11"/>
  <c r="P10" i="11" s="1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M55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J56" i="2"/>
  <c r="AK56" i="2"/>
  <c r="AL56" i="2"/>
  <c r="AH56" i="2"/>
  <c r="AI56" i="2"/>
  <c r="AX66" i="6" l="1"/>
  <c r="AX67" i="6" s="1"/>
  <c r="AY66" i="6"/>
  <c r="AY67" i="6" s="1"/>
  <c r="AD46" i="6" l="1"/>
  <c r="AD64" i="11" s="1"/>
  <c r="AE46" i="6"/>
  <c r="AE64" i="11" s="1"/>
  <c r="AF46" i="6"/>
  <c r="AF64" i="11" s="1"/>
  <c r="AG46" i="6"/>
  <c r="AG64" i="11" s="1"/>
  <c r="AD47" i="6"/>
  <c r="AD70" i="11" s="1"/>
  <c r="AE47" i="6"/>
  <c r="AE70" i="11" s="1"/>
  <c r="AF47" i="6"/>
  <c r="AF70" i="11" s="1"/>
  <c r="AG47" i="6"/>
  <c r="AG70" i="11" s="1"/>
  <c r="AD48" i="6"/>
  <c r="AD73" i="11" s="1"/>
  <c r="AE48" i="6"/>
  <c r="AE73" i="11" s="1"/>
  <c r="AF48" i="6"/>
  <c r="AF73" i="11" s="1"/>
  <c r="AG48" i="6"/>
  <c r="AG73" i="11" s="1"/>
  <c r="AD49" i="6"/>
  <c r="AD65" i="11" s="1"/>
  <c r="AE49" i="6"/>
  <c r="AE65" i="11" s="1"/>
  <c r="AF49" i="6"/>
  <c r="AF65" i="11" s="1"/>
  <c r="AG49" i="6"/>
  <c r="AG65" i="11" s="1"/>
  <c r="AD50" i="6"/>
  <c r="AD74" i="11" s="1"/>
  <c r="AE50" i="6"/>
  <c r="AE74" i="11" s="1"/>
  <c r="AF50" i="6"/>
  <c r="AF74" i="11" s="1"/>
  <c r="AG50" i="6"/>
  <c r="AG74" i="11" s="1"/>
  <c r="Z46" i="6"/>
  <c r="Z64" i="11" s="1"/>
  <c r="AA46" i="6"/>
  <c r="AA64" i="11" s="1"/>
  <c r="AB46" i="6"/>
  <c r="AB64" i="11" s="1"/>
  <c r="Z47" i="6"/>
  <c r="Z70" i="11" s="1"/>
  <c r="AA47" i="6"/>
  <c r="AA70" i="11" s="1"/>
  <c r="AB47" i="6"/>
  <c r="AB70" i="11" s="1"/>
  <c r="Z48" i="6"/>
  <c r="Z73" i="11" s="1"/>
  <c r="AA48" i="6"/>
  <c r="AA73" i="11" s="1"/>
  <c r="AB48" i="6"/>
  <c r="AB73" i="11" s="1"/>
  <c r="Z49" i="6"/>
  <c r="Z65" i="11" s="1"/>
  <c r="AA49" i="6"/>
  <c r="AA65" i="11" s="1"/>
  <c r="AB49" i="6"/>
  <c r="AB65" i="11" s="1"/>
  <c r="Z50" i="6"/>
  <c r="Z74" i="11" s="1"/>
  <c r="AA50" i="6"/>
  <c r="AA74" i="11" s="1"/>
  <c r="AB50" i="6"/>
  <c r="AB74" i="11" s="1"/>
  <c r="AD51" i="6"/>
  <c r="AD57" i="11" s="1"/>
  <c r="AE51" i="6"/>
  <c r="AE57" i="11" s="1"/>
  <c r="AF51" i="6"/>
  <c r="AF57" i="11" s="1"/>
  <c r="AG51" i="6"/>
  <c r="AG57" i="11" s="1"/>
  <c r="AD52" i="6"/>
  <c r="AD47" i="11" s="1"/>
  <c r="AE52" i="6"/>
  <c r="AE47" i="11" s="1"/>
  <c r="AF52" i="6"/>
  <c r="AF47" i="11" s="1"/>
  <c r="AG52" i="6"/>
  <c r="AG47" i="11" s="1"/>
  <c r="AD53" i="6"/>
  <c r="AD58" i="11" s="1"/>
  <c r="AE53" i="6"/>
  <c r="AE58" i="11" s="1"/>
  <c r="AF53" i="6"/>
  <c r="AF58" i="11" s="1"/>
  <c r="AG53" i="6"/>
  <c r="AG58" i="11" s="1"/>
  <c r="AD54" i="6"/>
  <c r="AD35" i="11" s="1"/>
  <c r="AE54" i="6"/>
  <c r="AE35" i="11" s="1"/>
  <c r="AF54" i="6"/>
  <c r="AF35" i="11" s="1"/>
  <c r="AG54" i="6"/>
  <c r="AG35" i="11" s="1"/>
  <c r="AD55" i="6"/>
  <c r="AD48" i="11" s="1"/>
  <c r="AE55" i="6"/>
  <c r="AE48" i="11" s="1"/>
  <c r="AF55" i="6"/>
  <c r="AF48" i="11" s="1"/>
  <c r="AG55" i="6"/>
  <c r="AG48" i="11" s="1"/>
  <c r="AD56" i="6"/>
  <c r="AD40" i="11" s="1"/>
  <c r="AE56" i="6"/>
  <c r="AE40" i="11" s="1"/>
  <c r="AF56" i="6"/>
  <c r="AF40" i="11" s="1"/>
  <c r="AG56" i="6"/>
  <c r="AG40" i="11" s="1"/>
  <c r="AD57" i="6"/>
  <c r="AD41" i="11" s="1"/>
  <c r="AE57" i="6"/>
  <c r="AE41" i="11" s="1"/>
  <c r="AF57" i="6"/>
  <c r="AF41" i="11" s="1"/>
  <c r="AG57" i="6"/>
  <c r="AG41" i="11" s="1"/>
  <c r="AD58" i="6"/>
  <c r="AD51" i="11" s="1"/>
  <c r="AE58" i="6"/>
  <c r="AE51" i="11" s="1"/>
  <c r="AF58" i="6"/>
  <c r="AF51" i="11" s="1"/>
  <c r="AG58" i="6"/>
  <c r="AG51" i="11" s="1"/>
  <c r="AD59" i="6"/>
  <c r="AD52" i="11" s="1"/>
  <c r="AE59" i="6"/>
  <c r="AE52" i="11" s="1"/>
  <c r="AF59" i="6"/>
  <c r="AF52" i="11" s="1"/>
  <c r="AG59" i="6"/>
  <c r="AG52" i="11" s="1"/>
  <c r="AD60" i="6"/>
  <c r="AD53" i="11" s="1"/>
  <c r="AE60" i="6"/>
  <c r="AE53" i="11" s="1"/>
  <c r="AF60" i="6"/>
  <c r="AF53" i="11" s="1"/>
  <c r="AG60" i="6"/>
  <c r="AG53" i="11" s="1"/>
  <c r="AD61" i="6"/>
  <c r="AD59" i="11" s="1"/>
  <c r="AE61" i="6"/>
  <c r="AE59" i="11" s="1"/>
  <c r="AF61" i="6"/>
  <c r="AF59" i="11" s="1"/>
  <c r="AG61" i="6"/>
  <c r="AG59" i="11" s="1"/>
  <c r="AD62" i="6"/>
  <c r="AD60" i="11" s="1"/>
  <c r="AE62" i="6"/>
  <c r="AE60" i="11" s="1"/>
  <c r="AF62" i="6"/>
  <c r="AF60" i="11" s="1"/>
  <c r="AG62" i="6"/>
  <c r="AG60" i="11" s="1"/>
  <c r="AD63" i="6"/>
  <c r="AD61" i="11" s="1"/>
  <c r="AE63" i="6"/>
  <c r="AE61" i="11" s="1"/>
  <c r="AF63" i="6"/>
  <c r="AF61" i="11" s="1"/>
  <c r="AG63" i="6"/>
  <c r="AG61" i="11" s="1"/>
  <c r="AD64" i="6"/>
  <c r="AD66" i="11" s="1"/>
  <c r="AE64" i="6"/>
  <c r="AE66" i="11" s="1"/>
  <c r="AF64" i="6"/>
  <c r="AF66" i="11" s="1"/>
  <c r="AG64" i="6"/>
  <c r="AG66" i="11" s="1"/>
  <c r="AD65" i="6"/>
  <c r="AD67" i="11" s="1"/>
  <c r="AE65" i="6"/>
  <c r="AE67" i="11" s="1"/>
  <c r="AF65" i="6"/>
  <c r="AF67" i="11" s="1"/>
  <c r="AG65" i="6"/>
  <c r="AG67" i="11" s="1"/>
  <c r="Z51" i="6"/>
  <c r="Z57" i="11" s="1"/>
  <c r="AA51" i="6"/>
  <c r="AA57" i="11" s="1"/>
  <c r="AB51" i="6"/>
  <c r="AB57" i="11" s="1"/>
  <c r="Z52" i="6"/>
  <c r="Z47" i="11" s="1"/>
  <c r="AA52" i="6"/>
  <c r="AA47" i="11" s="1"/>
  <c r="AB52" i="6"/>
  <c r="AB47" i="11" s="1"/>
  <c r="Z53" i="6"/>
  <c r="Z58" i="11" s="1"/>
  <c r="AA53" i="6"/>
  <c r="AA58" i="11" s="1"/>
  <c r="AB53" i="6"/>
  <c r="AB58" i="11" s="1"/>
  <c r="Z54" i="6"/>
  <c r="Z35" i="11" s="1"/>
  <c r="AA54" i="6"/>
  <c r="AA35" i="11" s="1"/>
  <c r="AB54" i="6"/>
  <c r="AB35" i="11" s="1"/>
  <c r="Z55" i="6"/>
  <c r="Z48" i="11" s="1"/>
  <c r="AA55" i="6"/>
  <c r="AA48" i="11" s="1"/>
  <c r="AB55" i="6"/>
  <c r="AB48" i="11" s="1"/>
  <c r="Z56" i="6"/>
  <c r="Z40" i="11" s="1"/>
  <c r="AA56" i="6"/>
  <c r="AA40" i="11" s="1"/>
  <c r="AB56" i="6"/>
  <c r="AB40" i="11" s="1"/>
  <c r="Z57" i="6"/>
  <c r="Z41" i="11" s="1"/>
  <c r="AA57" i="6"/>
  <c r="AA41" i="11" s="1"/>
  <c r="AB57" i="6"/>
  <c r="AB41" i="11" s="1"/>
  <c r="Z58" i="6"/>
  <c r="Z51" i="11" s="1"/>
  <c r="AA58" i="6"/>
  <c r="AA51" i="11" s="1"/>
  <c r="AB58" i="6"/>
  <c r="AB51" i="11" s="1"/>
  <c r="Z59" i="6"/>
  <c r="Z52" i="11" s="1"/>
  <c r="AA59" i="6"/>
  <c r="AA52" i="11" s="1"/>
  <c r="AB59" i="6"/>
  <c r="AB52" i="11" s="1"/>
  <c r="Z60" i="6"/>
  <c r="Z53" i="11" s="1"/>
  <c r="AA60" i="6"/>
  <c r="AA53" i="11" s="1"/>
  <c r="AB60" i="6"/>
  <c r="AB53" i="11" s="1"/>
  <c r="Z61" i="6"/>
  <c r="Z59" i="11" s="1"/>
  <c r="AA61" i="6"/>
  <c r="AA59" i="11" s="1"/>
  <c r="AB61" i="6"/>
  <c r="AB59" i="11" s="1"/>
  <c r="Z62" i="6"/>
  <c r="Z60" i="11" s="1"/>
  <c r="AA62" i="6"/>
  <c r="AA60" i="11" s="1"/>
  <c r="AB62" i="6"/>
  <c r="AB60" i="11" s="1"/>
  <c r="Z63" i="6"/>
  <c r="Z61" i="11" s="1"/>
  <c r="AA63" i="6"/>
  <c r="AA61" i="11" s="1"/>
  <c r="AB63" i="6"/>
  <c r="AB61" i="11" s="1"/>
  <c r="Z64" i="6"/>
  <c r="Z66" i="11" s="1"/>
  <c r="AA64" i="6"/>
  <c r="AA66" i="11" s="1"/>
  <c r="AB64" i="6"/>
  <c r="AB66" i="11" s="1"/>
  <c r="Z65" i="6"/>
  <c r="Z67" i="11" s="1"/>
  <c r="AA65" i="6"/>
  <c r="AA67" i="11" s="1"/>
  <c r="AB65" i="6"/>
  <c r="AB67" i="11" s="1"/>
  <c r="AE45" i="6"/>
  <c r="AE69" i="11" s="1"/>
  <c r="AE68" i="11" s="1"/>
  <c r="AE13" i="11" s="1"/>
  <c r="AF45" i="6"/>
  <c r="AF69" i="11" s="1"/>
  <c r="AF68" i="11" s="1"/>
  <c r="AF13" i="11" s="1"/>
  <c r="AG45" i="6"/>
  <c r="AG69" i="11" s="1"/>
  <c r="AD45" i="6"/>
  <c r="AD69" i="11" s="1"/>
  <c r="AD68" i="11" s="1"/>
  <c r="AD13" i="11" s="1"/>
  <c r="AB45" i="6"/>
  <c r="AB69" i="11" s="1"/>
  <c r="Z45" i="6"/>
  <c r="Z69" i="11" s="1"/>
  <c r="AD26" i="6"/>
  <c r="AD50" i="11" s="1"/>
  <c r="AE26" i="6"/>
  <c r="AE50" i="11" s="1"/>
  <c r="AF26" i="6"/>
  <c r="AF50" i="11" s="1"/>
  <c r="AG26" i="6"/>
  <c r="AG50" i="11" s="1"/>
  <c r="AD27" i="6"/>
  <c r="AD27" i="11" s="1"/>
  <c r="AE27" i="6"/>
  <c r="AE27" i="11" s="1"/>
  <c r="AF27" i="6"/>
  <c r="AF27" i="11" s="1"/>
  <c r="AG27" i="6"/>
  <c r="AG27" i="11" s="1"/>
  <c r="AD28" i="6"/>
  <c r="AD37" i="11" s="1"/>
  <c r="AE28" i="6"/>
  <c r="AE37" i="11" s="1"/>
  <c r="AF28" i="6"/>
  <c r="AF37" i="11" s="1"/>
  <c r="AG28" i="6"/>
  <c r="AG37" i="11" s="1"/>
  <c r="AD29" i="6"/>
  <c r="AD28" i="11" s="1"/>
  <c r="AE29" i="6"/>
  <c r="AE28" i="11" s="1"/>
  <c r="AF29" i="6"/>
  <c r="AF28" i="11" s="1"/>
  <c r="AG29" i="6"/>
  <c r="AG28" i="11" s="1"/>
  <c r="AD30" i="6"/>
  <c r="AD72" i="11" s="1"/>
  <c r="AE30" i="6"/>
  <c r="AE72" i="11" s="1"/>
  <c r="AF30" i="6"/>
  <c r="AF72" i="11" s="1"/>
  <c r="AG30" i="6"/>
  <c r="AG72" i="11" s="1"/>
  <c r="AD31" i="6"/>
  <c r="AD29" i="11" s="1"/>
  <c r="AE31" i="6"/>
  <c r="AE29" i="11" s="1"/>
  <c r="AF31" i="6"/>
  <c r="AF29" i="11" s="1"/>
  <c r="AG31" i="6"/>
  <c r="AG29" i="11" s="1"/>
  <c r="AD32" i="6"/>
  <c r="AD31" i="11" s="1"/>
  <c r="AE32" i="6"/>
  <c r="AE31" i="11" s="1"/>
  <c r="AF32" i="6"/>
  <c r="AF31" i="11" s="1"/>
  <c r="AG32" i="6"/>
  <c r="AG31" i="11" s="1"/>
  <c r="AD33" i="6"/>
  <c r="AD55" i="11" s="1"/>
  <c r="AE33" i="6"/>
  <c r="AE55" i="11" s="1"/>
  <c r="AF33" i="6"/>
  <c r="AF55" i="11" s="1"/>
  <c r="AG33" i="6"/>
  <c r="AG55" i="11" s="1"/>
  <c r="AD34" i="6"/>
  <c r="AD63" i="11" s="1"/>
  <c r="AE34" i="6"/>
  <c r="AE63" i="11" s="1"/>
  <c r="AF34" i="6"/>
  <c r="AF63" i="11" s="1"/>
  <c r="AG34" i="6"/>
  <c r="AG63" i="11" s="1"/>
  <c r="AD35" i="6"/>
  <c r="AD38" i="11" s="1"/>
  <c r="AE35" i="6"/>
  <c r="AE38" i="11" s="1"/>
  <c r="AF35" i="6"/>
  <c r="AF38" i="11" s="1"/>
  <c r="AG35" i="6"/>
  <c r="AG38" i="11" s="1"/>
  <c r="AD36" i="6"/>
  <c r="AD56" i="11" s="1"/>
  <c r="AE36" i="6"/>
  <c r="AE56" i="11" s="1"/>
  <c r="AF36" i="6"/>
  <c r="AF56" i="11" s="1"/>
  <c r="AG36" i="6"/>
  <c r="AG56" i="11" s="1"/>
  <c r="AD37" i="6"/>
  <c r="AD43" i="11" s="1"/>
  <c r="AE37" i="6"/>
  <c r="AE43" i="11" s="1"/>
  <c r="AF37" i="6"/>
  <c r="AF43" i="11" s="1"/>
  <c r="AG37" i="6"/>
  <c r="AG43" i="11" s="1"/>
  <c r="AD38" i="6"/>
  <c r="AD32" i="11" s="1"/>
  <c r="AE38" i="6"/>
  <c r="AE32" i="11" s="1"/>
  <c r="AF38" i="6"/>
  <c r="AF32" i="11" s="1"/>
  <c r="AG38" i="6"/>
  <c r="AG32" i="11" s="1"/>
  <c r="AD39" i="6"/>
  <c r="AD44" i="11" s="1"/>
  <c r="AE39" i="6"/>
  <c r="AE44" i="11" s="1"/>
  <c r="AF39" i="6"/>
  <c r="AF44" i="11" s="1"/>
  <c r="AG39" i="6"/>
  <c r="AG44" i="11" s="1"/>
  <c r="AD40" i="6"/>
  <c r="AD39" i="11" s="1"/>
  <c r="AE40" i="6"/>
  <c r="AE39" i="11" s="1"/>
  <c r="AF40" i="6"/>
  <c r="AF39" i="11" s="1"/>
  <c r="AG40" i="6"/>
  <c r="AG39" i="11" s="1"/>
  <c r="AD41" i="6"/>
  <c r="AD33" i="11" s="1"/>
  <c r="AE41" i="6"/>
  <c r="AE33" i="11" s="1"/>
  <c r="AF41" i="6"/>
  <c r="AF33" i="11" s="1"/>
  <c r="AG41" i="6"/>
  <c r="AG33" i="11" s="1"/>
  <c r="AD42" i="6"/>
  <c r="AD45" i="11" s="1"/>
  <c r="AE42" i="6"/>
  <c r="AE45" i="11" s="1"/>
  <c r="AF42" i="6"/>
  <c r="AF45" i="11" s="1"/>
  <c r="AG42" i="6"/>
  <c r="AG45" i="11" s="1"/>
  <c r="AD43" i="6"/>
  <c r="AD34" i="11" s="1"/>
  <c r="AE43" i="6"/>
  <c r="AE34" i="11" s="1"/>
  <c r="AF43" i="6"/>
  <c r="AF34" i="11" s="1"/>
  <c r="AG43" i="6"/>
  <c r="AG34" i="11" s="1"/>
  <c r="AD44" i="6"/>
  <c r="AD46" i="11" s="1"/>
  <c r="AE44" i="6"/>
  <c r="AE46" i="11" s="1"/>
  <c r="AF44" i="6"/>
  <c r="AF46" i="11" s="1"/>
  <c r="AG44" i="6"/>
  <c r="AG46" i="11" s="1"/>
  <c r="Z26" i="6"/>
  <c r="Z50" i="11" s="1"/>
  <c r="AA26" i="6"/>
  <c r="AA50" i="11" s="1"/>
  <c r="AA49" i="11" s="1"/>
  <c r="AA10" i="11" s="1"/>
  <c r="AB26" i="6"/>
  <c r="AB50" i="11" s="1"/>
  <c r="Z27" i="6"/>
  <c r="Z27" i="11" s="1"/>
  <c r="AA27" i="6"/>
  <c r="AA27" i="11" s="1"/>
  <c r="AB27" i="6"/>
  <c r="AB27" i="11" s="1"/>
  <c r="Z28" i="6"/>
  <c r="Z37" i="11" s="1"/>
  <c r="AA28" i="6"/>
  <c r="AA37" i="11" s="1"/>
  <c r="AB28" i="6"/>
  <c r="AB37" i="11" s="1"/>
  <c r="Z29" i="6"/>
  <c r="Z28" i="11" s="1"/>
  <c r="AA29" i="6"/>
  <c r="AA28" i="11" s="1"/>
  <c r="AB29" i="6"/>
  <c r="AB28" i="11" s="1"/>
  <c r="Z30" i="6"/>
  <c r="Z72" i="11" s="1"/>
  <c r="Z71" i="11" s="1"/>
  <c r="Z14" i="11" s="1"/>
  <c r="AA30" i="6"/>
  <c r="AA72" i="11" s="1"/>
  <c r="AA71" i="11" s="1"/>
  <c r="AA14" i="11" s="1"/>
  <c r="AB30" i="6"/>
  <c r="AB72" i="11" s="1"/>
  <c r="AB71" i="11" s="1"/>
  <c r="AB14" i="11" s="1"/>
  <c r="Z31" i="6"/>
  <c r="Z29" i="11" s="1"/>
  <c r="AB31" i="6"/>
  <c r="AB29" i="11" s="1"/>
  <c r="Z32" i="6"/>
  <c r="Z31" i="11" s="1"/>
  <c r="AA32" i="6"/>
  <c r="AA31" i="11" s="1"/>
  <c r="AB32" i="6"/>
  <c r="AB31" i="11" s="1"/>
  <c r="Z33" i="6"/>
  <c r="Z55" i="11" s="1"/>
  <c r="AA33" i="6"/>
  <c r="AA55" i="11" s="1"/>
  <c r="AB33" i="6"/>
  <c r="AB55" i="11" s="1"/>
  <c r="Z34" i="6"/>
  <c r="Z63" i="11" s="1"/>
  <c r="AA34" i="6"/>
  <c r="AA63" i="11" s="1"/>
  <c r="AB34" i="6"/>
  <c r="AB63" i="11" s="1"/>
  <c r="Z35" i="6"/>
  <c r="Z38" i="11" s="1"/>
  <c r="AA35" i="6"/>
  <c r="AA38" i="11" s="1"/>
  <c r="AB35" i="6"/>
  <c r="AB38" i="11" s="1"/>
  <c r="Z36" i="6"/>
  <c r="Z56" i="11" s="1"/>
  <c r="AA36" i="6"/>
  <c r="AA56" i="11" s="1"/>
  <c r="AB36" i="6"/>
  <c r="AB56" i="11" s="1"/>
  <c r="Z37" i="6"/>
  <c r="Z43" i="11" s="1"/>
  <c r="AA37" i="6"/>
  <c r="AA43" i="11" s="1"/>
  <c r="AB37" i="6"/>
  <c r="AB43" i="11" s="1"/>
  <c r="Z38" i="6"/>
  <c r="Z32" i="11" s="1"/>
  <c r="AA38" i="6"/>
  <c r="AA32" i="11" s="1"/>
  <c r="AB38" i="6"/>
  <c r="AB32" i="11" s="1"/>
  <c r="Z39" i="6"/>
  <c r="Z44" i="11" s="1"/>
  <c r="AA39" i="6"/>
  <c r="AA44" i="11" s="1"/>
  <c r="AB39" i="6"/>
  <c r="AB44" i="11" s="1"/>
  <c r="Z40" i="6"/>
  <c r="Z39" i="11" s="1"/>
  <c r="AA40" i="6"/>
  <c r="AA39" i="11" s="1"/>
  <c r="AB40" i="6"/>
  <c r="AB39" i="11" s="1"/>
  <c r="Z41" i="6"/>
  <c r="Z33" i="11" s="1"/>
  <c r="AA41" i="6"/>
  <c r="AA33" i="11" s="1"/>
  <c r="AB41" i="6"/>
  <c r="AB33" i="11" s="1"/>
  <c r="Z42" i="6"/>
  <c r="Z45" i="11" s="1"/>
  <c r="AA42" i="6"/>
  <c r="AA45" i="11" s="1"/>
  <c r="AB42" i="6"/>
  <c r="AB45" i="11" s="1"/>
  <c r="Z43" i="6"/>
  <c r="Z34" i="11" s="1"/>
  <c r="AA43" i="6"/>
  <c r="AA34" i="11" s="1"/>
  <c r="AB43" i="6"/>
  <c r="AB34" i="11" s="1"/>
  <c r="Z44" i="6"/>
  <c r="Z46" i="11" s="1"/>
  <c r="AA44" i="6"/>
  <c r="AA46" i="11" s="1"/>
  <c r="AB44" i="6"/>
  <c r="AB46" i="11" s="1"/>
  <c r="AE16" i="6"/>
  <c r="AF16" i="6"/>
  <c r="AG16" i="6"/>
  <c r="AD16" i="6"/>
  <c r="AB16" i="6"/>
  <c r="Z16" i="6"/>
  <c r="AA45" i="6"/>
  <c r="AA69" i="11" s="1"/>
  <c r="AA68" i="11" s="1"/>
  <c r="AA13" i="11" s="1"/>
  <c r="AB62" i="11" l="1"/>
  <c r="AB12" i="11" s="1"/>
  <c r="AE71" i="11"/>
  <c r="AE14" i="11" s="1"/>
  <c r="AF66" i="6"/>
  <c r="AF67" i="6" s="1"/>
  <c r="AF71" i="11"/>
  <c r="AF14" i="11" s="1"/>
  <c r="AD71" i="11"/>
  <c r="AD14" i="11" s="1"/>
  <c r="AD66" i="6"/>
  <c r="AD67" i="6" s="1"/>
  <c r="AG71" i="11"/>
  <c r="AG14" i="11" s="1"/>
  <c r="AA62" i="11"/>
  <c r="AA12" i="11" s="1"/>
  <c r="Z49" i="11"/>
  <c r="Z10" i="11" s="1"/>
  <c r="AG68" i="11"/>
  <c r="AG13" i="11" s="1"/>
  <c r="AE66" i="6"/>
  <c r="AE67" i="6" s="1"/>
  <c r="Z62" i="11"/>
  <c r="Z12" i="11" s="1"/>
  <c r="AE62" i="11"/>
  <c r="AE12" i="11" s="1"/>
  <c r="AD62" i="11"/>
  <c r="AD12" i="11" s="1"/>
  <c r="AD49" i="11"/>
  <c r="AD10" i="11" s="1"/>
  <c r="Z68" i="11"/>
  <c r="Z13" i="11" s="1"/>
  <c r="AE49" i="11"/>
  <c r="AE10" i="11" s="1"/>
  <c r="AG62" i="11"/>
  <c r="AG12" i="11" s="1"/>
  <c r="AG49" i="11"/>
  <c r="AG10" i="11" s="1"/>
  <c r="AF62" i="11"/>
  <c r="AF12" i="11" s="1"/>
  <c r="AF49" i="11"/>
  <c r="AF10" i="11" s="1"/>
  <c r="AG66" i="6"/>
  <c r="AG67" i="6" s="1"/>
  <c r="AB49" i="11"/>
  <c r="AB10" i="11" s="1"/>
  <c r="AB68" i="11"/>
  <c r="AB13" i="11" s="1"/>
  <c r="AA42" i="11"/>
  <c r="AA9" i="11" s="1"/>
  <c r="AA54" i="11"/>
  <c r="AA11" i="11" s="1"/>
  <c r="Z30" i="11"/>
  <c r="Z7" i="11" s="1"/>
  <c r="AB26" i="11"/>
  <c r="AB6" i="11" s="1"/>
  <c r="AE42" i="11"/>
  <c r="AE9" i="11" s="1"/>
  <c r="AE54" i="11"/>
  <c r="AE11" i="11" s="1"/>
  <c r="AE30" i="11"/>
  <c r="AE7" i="11" s="1"/>
  <c r="AE36" i="11"/>
  <c r="AE8" i="11" s="1"/>
  <c r="AE26" i="11"/>
  <c r="AE6" i="11" s="1"/>
  <c r="Z42" i="11"/>
  <c r="Z9" i="11" s="1"/>
  <c r="Z54" i="11"/>
  <c r="Z11" i="11" s="1"/>
  <c r="AB36" i="11"/>
  <c r="AB8" i="11" s="1"/>
  <c r="AA26" i="11"/>
  <c r="AA6" i="11" s="1"/>
  <c r="AD42" i="11"/>
  <c r="AD9" i="11" s="1"/>
  <c r="AD54" i="11"/>
  <c r="AD11" i="11" s="1"/>
  <c r="AD30" i="11"/>
  <c r="AD7" i="11" s="1"/>
  <c r="AD36" i="11"/>
  <c r="AD8" i="11" s="1"/>
  <c r="AD26" i="11"/>
  <c r="AD6" i="11" s="1"/>
  <c r="AB30" i="11"/>
  <c r="AB7" i="11" s="1"/>
  <c r="AA36" i="11"/>
  <c r="AA8" i="11" s="1"/>
  <c r="Z26" i="11"/>
  <c r="Z6" i="11" s="1"/>
  <c r="AG42" i="11"/>
  <c r="AG9" i="11" s="1"/>
  <c r="AG54" i="11"/>
  <c r="AG11" i="11" s="1"/>
  <c r="AG30" i="11"/>
  <c r="AG7" i="11" s="1"/>
  <c r="AG36" i="11"/>
  <c r="AG8" i="11" s="1"/>
  <c r="AG26" i="11"/>
  <c r="AG6" i="11" s="1"/>
  <c r="AB42" i="11"/>
  <c r="AB9" i="11" s="1"/>
  <c r="AB54" i="11"/>
  <c r="AB11" i="11" s="1"/>
  <c r="AA30" i="11"/>
  <c r="AA7" i="11" s="1"/>
  <c r="Z36" i="11"/>
  <c r="Z8" i="11" s="1"/>
  <c r="AF42" i="11"/>
  <c r="AF9" i="11" s="1"/>
  <c r="AF54" i="11"/>
  <c r="AF11" i="11" s="1"/>
  <c r="AF30" i="11"/>
  <c r="AF7" i="11" s="1"/>
  <c r="AF36" i="11"/>
  <c r="AF8" i="11" s="1"/>
  <c r="AF26" i="11"/>
  <c r="AF6" i="11" s="1"/>
  <c r="AB66" i="6"/>
  <c r="AB67" i="6" s="1"/>
  <c r="Z66" i="6"/>
  <c r="Z67" i="6" s="1"/>
  <c r="AV17" i="4"/>
  <c r="AV19" i="4"/>
  <c r="AU28" i="12" s="1"/>
  <c r="AV20" i="4"/>
  <c r="AU29" i="12" s="1"/>
  <c r="AV21" i="4"/>
  <c r="AU30" i="12" s="1"/>
  <c r="AV23" i="4"/>
  <c r="AU32" i="12" s="1"/>
  <c r="AV24" i="4"/>
  <c r="AU33" i="12" s="1"/>
  <c r="AV25" i="4"/>
  <c r="AU34" i="12" s="1"/>
  <c r="AV26" i="4"/>
  <c r="AU35" i="12" s="1"/>
  <c r="AV27" i="4"/>
  <c r="AU36" i="12" s="1"/>
  <c r="AV29" i="4"/>
  <c r="AU38" i="12" s="1"/>
  <c r="AV30" i="4"/>
  <c r="AU39" i="12" s="1"/>
  <c r="AV31" i="4"/>
  <c r="AU40" i="12" s="1"/>
  <c r="AV32" i="4"/>
  <c r="AU41" i="12" s="1"/>
  <c r="AV33" i="4"/>
  <c r="AU42" i="12" s="1"/>
  <c r="AV35" i="4"/>
  <c r="AU44" i="12" s="1"/>
  <c r="AV36" i="4"/>
  <c r="AU45" i="12" s="1"/>
  <c r="AV37" i="4"/>
  <c r="AU46" i="12" s="1"/>
  <c r="AV38" i="4"/>
  <c r="AU47" i="12" s="1"/>
  <c r="AV39" i="4"/>
  <c r="AU48" i="12" s="1"/>
  <c r="AV40" i="4"/>
  <c r="AU49" i="12" s="1"/>
  <c r="AV42" i="4"/>
  <c r="AU51" i="12" s="1"/>
  <c r="AV43" i="4"/>
  <c r="AU52" i="12" s="1"/>
  <c r="AV44" i="4"/>
  <c r="AU53" i="12" s="1"/>
  <c r="AV45" i="4"/>
  <c r="AU54" i="12" s="1"/>
  <c r="AV47" i="4"/>
  <c r="AU56" i="12" s="1"/>
  <c r="AV48" i="4"/>
  <c r="AU57" i="12" s="1"/>
  <c r="AV49" i="4"/>
  <c r="AU58" i="12" s="1"/>
  <c r="AV50" i="4"/>
  <c r="AU59" i="12" s="1"/>
  <c r="AV51" i="4"/>
  <c r="AU60" i="12" s="1"/>
  <c r="AV52" i="4"/>
  <c r="AU61" i="12" s="1"/>
  <c r="AV53" i="4"/>
  <c r="AU62" i="12" s="1"/>
  <c r="AV55" i="4"/>
  <c r="AU64" i="12" s="1"/>
  <c r="AV56" i="4"/>
  <c r="AU65" i="12" s="1"/>
  <c r="AV57" i="4"/>
  <c r="AU66" i="12" s="1"/>
  <c r="AV58" i="4"/>
  <c r="AU67" i="12" s="1"/>
  <c r="AV59" i="4"/>
  <c r="AU68" i="12" s="1"/>
  <c r="AV61" i="4"/>
  <c r="AU70" i="12" s="1"/>
  <c r="AV62" i="4"/>
  <c r="AU71" i="12" s="1"/>
  <c r="AV64" i="4"/>
  <c r="AU73" i="12" s="1"/>
  <c r="AV65" i="4"/>
  <c r="AU74" i="12" s="1"/>
  <c r="AV66" i="4"/>
  <c r="AU75" i="12" s="1"/>
  <c r="AV6" i="4" l="1"/>
  <c r="AU27" i="12"/>
  <c r="AU7" i="12" s="1"/>
  <c r="AU72" i="12"/>
  <c r="AU15" i="12" s="1"/>
  <c r="AU43" i="12"/>
  <c r="AU10" i="12" s="1"/>
  <c r="AU37" i="12"/>
  <c r="AU9" i="12" s="1"/>
  <c r="AU55" i="12"/>
  <c r="AU12" i="12" s="1"/>
  <c r="AU50" i="12"/>
  <c r="AU11" i="12" s="1"/>
  <c r="AU31" i="12"/>
  <c r="AU8" i="12" s="1"/>
  <c r="AU69" i="12"/>
  <c r="AU14" i="12" s="1"/>
  <c r="AU63" i="12"/>
  <c r="AU13" i="12" s="1"/>
  <c r="AV60" i="4"/>
  <c r="AV14" i="4" s="1"/>
  <c r="AV41" i="4"/>
  <c r="AV11" i="4" s="1"/>
  <c r="AV46" i="4"/>
  <c r="AV12" i="4" s="1"/>
  <c r="AV63" i="4"/>
  <c r="AV15" i="4" s="1"/>
  <c r="AV28" i="4"/>
  <c r="AV9" i="4" s="1"/>
  <c r="AV18" i="4"/>
  <c r="AV7" i="4" s="1"/>
  <c r="AV54" i="4"/>
  <c r="AV13" i="4" s="1"/>
  <c r="AV34" i="4"/>
  <c r="AV10" i="4" s="1"/>
  <c r="AV22" i="4"/>
  <c r="AV8" i="4" s="1"/>
  <c r="AU66" i="5"/>
  <c r="AU67" i="5" s="1"/>
  <c r="AV66" i="5"/>
  <c r="AV67" i="5" s="1"/>
  <c r="AV67" i="4" l="1"/>
  <c r="AU5" i="12"/>
  <c r="AV5" i="4"/>
  <c r="AX6" i="4"/>
  <c r="AY7" i="6"/>
  <c r="AY8" i="6"/>
  <c r="AY9" i="6"/>
  <c r="AY10" i="6"/>
  <c r="AY11" i="6"/>
  <c r="AY12" i="6"/>
  <c r="AY13" i="6"/>
  <c r="AY14" i="6"/>
  <c r="AY15" i="6"/>
  <c r="AV7" i="5"/>
  <c r="AV8" i="5"/>
  <c r="AV9" i="5"/>
  <c r="AV10" i="5"/>
  <c r="AV11" i="5"/>
  <c r="AV12" i="5"/>
  <c r="AV13" i="5"/>
  <c r="AV14" i="5"/>
  <c r="AV15" i="5"/>
  <c r="AX8" i="4" l="1"/>
  <c r="AX14" i="4"/>
  <c r="AX12" i="4"/>
  <c r="AX9" i="4"/>
  <c r="AX11" i="4"/>
  <c r="AX13" i="4"/>
  <c r="AX15" i="4"/>
  <c r="AX7" i="4"/>
  <c r="AX10" i="4"/>
  <c r="AY4" i="6"/>
  <c r="AV4" i="5"/>
  <c r="AW66" i="6"/>
  <c r="AV66" i="6"/>
  <c r="AV67" i="6" s="1"/>
  <c r="AU66" i="6"/>
  <c r="AU67" i="6" s="1"/>
  <c r="AT66" i="6"/>
  <c r="AT67" i="6" s="1"/>
  <c r="AS66" i="6"/>
  <c r="AS67" i="6" s="1"/>
  <c r="AR66" i="6"/>
  <c r="AR67" i="6" s="1"/>
  <c r="AO65" i="6"/>
  <c r="AL67" i="11" s="1"/>
  <c r="AM65" i="6"/>
  <c r="AK67" i="11" s="1"/>
  <c r="AK65" i="6"/>
  <c r="AJ67" i="11" s="1"/>
  <c r="AJ65" i="6"/>
  <c r="AI67" i="11" s="1"/>
  <c r="AI65" i="6"/>
  <c r="AH67" i="11" s="1"/>
  <c r="AC65" i="6"/>
  <c r="AC67" i="11" s="1"/>
  <c r="Y65" i="6"/>
  <c r="Y67" i="11" s="1"/>
  <c r="X65" i="6"/>
  <c r="X67" i="11" s="1"/>
  <c r="W65" i="6"/>
  <c r="W67" i="11" s="1"/>
  <c r="AO64" i="6"/>
  <c r="AL66" i="11" s="1"/>
  <c r="AM64" i="6"/>
  <c r="AK66" i="11" s="1"/>
  <c r="AK64" i="6"/>
  <c r="AJ66" i="11" s="1"/>
  <c r="AJ64" i="6"/>
  <c r="AI66" i="11" s="1"/>
  <c r="AI64" i="6"/>
  <c r="AH66" i="11" s="1"/>
  <c r="AC64" i="6"/>
  <c r="AC66" i="11" s="1"/>
  <c r="Y64" i="6"/>
  <c r="Y66" i="11" s="1"/>
  <c r="X64" i="6"/>
  <c r="X66" i="11" s="1"/>
  <c r="W64" i="6"/>
  <c r="W66" i="11" s="1"/>
  <c r="AO63" i="6"/>
  <c r="AL61" i="11" s="1"/>
  <c r="AM63" i="6"/>
  <c r="AK61" i="11" s="1"/>
  <c r="AK63" i="6"/>
  <c r="AJ61" i="11" s="1"/>
  <c r="AJ63" i="6"/>
  <c r="AI61" i="11" s="1"/>
  <c r="AI63" i="6"/>
  <c r="AH61" i="11" s="1"/>
  <c r="AC63" i="6"/>
  <c r="AC61" i="11" s="1"/>
  <c r="Y63" i="6"/>
  <c r="Y61" i="11" s="1"/>
  <c r="X63" i="6"/>
  <c r="X61" i="11" s="1"/>
  <c r="W63" i="6"/>
  <c r="W61" i="11" s="1"/>
  <c r="AO62" i="6"/>
  <c r="AL60" i="11" s="1"/>
  <c r="AM62" i="6"/>
  <c r="AK60" i="11" s="1"/>
  <c r="AK62" i="6"/>
  <c r="AJ60" i="11" s="1"/>
  <c r="AJ62" i="6"/>
  <c r="AI60" i="11" s="1"/>
  <c r="AI62" i="6"/>
  <c r="AH60" i="11" s="1"/>
  <c r="AC62" i="6"/>
  <c r="AC60" i="11" s="1"/>
  <c r="Y62" i="6"/>
  <c r="Y60" i="11" s="1"/>
  <c r="X62" i="6"/>
  <c r="X60" i="11" s="1"/>
  <c r="W62" i="6"/>
  <c r="W60" i="11" s="1"/>
  <c r="AO61" i="6"/>
  <c r="AL59" i="11" s="1"/>
  <c r="AM61" i="6"/>
  <c r="AK59" i="11" s="1"/>
  <c r="AK61" i="6"/>
  <c r="AJ59" i="11" s="1"/>
  <c r="AJ61" i="6"/>
  <c r="AI59" i="11" s="1"/>
  <c r="AI61" i="6"/>
  <c r="AH59" i="11" s="1"/>
  <c r="AC61" i="6"/>
  <c r="AC59" i="11" s="1"/>
  <c r="Y61" i="6"/>
  <c r="Y59" i="11" s="1"/>
  <c r="X61" i="6"/>
  <c r="X59" i="11" s="1"/>
  <c r="W61" i="6"/>
  <c r="W59" i="11" s="1"/>
  <c r="AO60" i="6"/>
  <c r="AL53" i="11" s="1"/>
  <c r="AM60" i="6"/>
  <c r="AK53" i="11" s="1"/>
  <c r="AK60" i="6"/>
  <c r="AJ53" i="11" s="1"/>
  <c r="AJ60" i="6"/>
  <c r="AI53" i="11" s="1"/>
  <c r="AI60" i="6"/>
  <c r="AH53" i="11" s="1"/>
  <c r="AC60" i="6"/>
  <c r="AC53" i="11" s="1"/>
  <c r="Y60" i="6"/>
  <c r="Y53" i="11" s="1"/>
  <c r="X60" i="6"/>
  <c r="X53" i="11" s="1"/>
  <c r="W60" i="6"/>
  <c r="W53" i="11" s="1"/>
  <c r="AO59" i="6"/>
  <c r="AL52" i="11" s="1"/>
  <c r="AM59" i="6"/>
  <c r="AK52" i="11" s="1"/>
  <c r="AK59" i="6"/>
  <c r="AJ52" i="11" s="1"/>
  <c r="AJ59" i="6"/>
  <c r="AI52" i="11" s="1"/>
  <c r="AI59" i="6"/>
  <c r="AH52" i="11" s="1"/>
  <c r="AC59" i="6"/>
  <c r="AC52" i="11" s="1"/>
  <c r="Y59" i="6"/>
  <c r="Y52" i="11" s="1"/>
  <c r="X59" i="6"/>
  <c r="X52" i="11" s="1"/>
  <c r="W59" i="6"/>
  <c r="W52" i="11" s="1"/>
  <c r="AO58" i="6"/>
  <c r="AL51" i="11" s="1"/>
  <c r="AM58" i="6"/>
  <c r="AK51" i="11" s="1"/>
  <c r="AK58" i="6"/>
  <c r="AJ51" i="11" s="1"/>
  <c r="AJ58" i="6"/>
  <c r="AI51" i="11" s="1"/>
  <c r="AI58" i="6"/>
  <c r="AH51" i="11" s="1"/>
  <c r="AC58" i="6"/>
  <c r="AC51" i="11" s="1"/>
  <c r="Y58" i="6"/>
  <c r="Y51" i="11" s="1"/>
  <c r="X58" i="6"/>
  <c r="X51" i="11" s="1"/>
  <c r="W58" i="6"/>
  <c r="W51" i="11" s="1"/>
  <c r="AO57" i="6"/>
  <c r="AL41" i="11" s="1"/>
  <c r="AM57" i="6"/>
  <c r="AK41" i="11" s="1"/>
  <c r="AK57" i="6"/>
  <c r="AJ41" i="11" s="1"/>
  <c r="AJ57" i="6"/>
  <c r="AI41" i="11" s="1"/>
  <c r="AI57" i="6"/>
  <c r="AH41" i="11" s="1"/>
  <c r="AC57" i="6"/>
  <c r="AC41" i="11" s="1"/>
  <c r="Y57" i="6"/>
  <c r="Y41" i="11" s="1"/>
  <c r="X57" i="6"/>
  <c r="X41" i="11" s="1"/>
  <c r="W57" i="6"/>
  <c r="W41" i="11" s="1"/>
  <c r="AO56" i="6"/>
  <c r="AL40" i="11" s="1"/>
  <c r="AM56" i="6"/>
  <c r="AK40" i="11" s="1"/>
  <c r="AK56" i="6"/>
  <c r="AJ40" i="11" s="1"/>
  <c r="AJ56" i="6"/>
  <c r="AI40" i="11" s="1"/>
  <c r="AI56" i="6"/>
  <c r="AH40" i="11" s="1"/>
  <c r="AC56" i="6"/>
  <c r="AC40" i="11" s="1"/>
  <c r="Y56" i="6"/>
  <c r="Y40" i="11" s="1"/>
  <c r="X56" i="6"/>
  <c r="X40" i="11" s="1"/>
  <c r="W56" i="6"/>
  <c r="W40" i="11" s="1"/>
  <c r="AO55" i="6"/>
  <c r="AL48" i="11" s="1"/>
  <c r="AM55" i="6"/>
  <c r="AK48" i="11" s="1"/>
  <c r="AK55" i="6"/>
  <c r="AJ48" i="11" s="1"/>
  <c r="AJ55" i="6"/>
  <c r="AI48" i="11" s="1"/>
  <c r="AI55" i="6"/>
  <c r="AH48" i="11" s="1"/>
  <c r="AC55" i="6"/>
  <c r="AC48" i="11" s="1"/>
  <c r="Y55" i="6"/>
  <c r="Y48" i="11" s="1"/>
  <c r="X55" i="6"/>
  <c r="X48" i="11" s="1"/>
  <c r="W55" i="6"/>
  <c r="W48" i="11" s="1"/>
  <c r="AO54" i="6"/>
  <c r="AL35" i="11" s="1"/>
  <c r="AM54" i="6"/>
  <c r="AK35" i="11" s="1"/>
  <c r="AK54" i="6"/>
  <c r="AJ35" i="11" s="1"/>
  <c r="AJ54" i="6"/>
  <c r="AI35" i="11" s="1"/>
  <c r="AI54" i="6"/>
  <c r="AH35" i="11" s="1"/>
  <c r="AC54" i="6"/>
  <c r="AC35" i="11" s="1"/>
  <c r="Y54" i="6"/>
  <c r="Y35" i="11" s="1"/>
  <c r="X54" i="6"/>
  <c r="X35" i="11" s="1"/>
  <c r="W54" i="6"/>
  <c r="W35" i="11" s="1"/>
  <c r="AO53" i="6"/>
  <c r="AL58" i="11" s="1"/>
  <c r="AM53" i="6"/>
  <c r="AK58" i="11" s="1"/>
  <c r="AK53" i="6"/>
  <c r="AJ58" i="11" s="1"/>
  <c r="AJ53" i="6"/>
  <c r="AI58" i="11" s="1"/>
  <c r="AI53" i="6"/>
  <c r="AH58" i="11" s="1"/>
  <c r="AC53" i="6"/>
  <c r="AC58" i="11" s="1"/>
  <c r="Y53" i="6"/>
  <c r="Y58" i="11" s="1"/>
  <c r="X53" i="6"/>
  <c r="X58" i="11" s="1"/>
  <c r="W53" i="6"/>
  <c r="W58" i="11" s="1"/>
  <c r="AO52" i="6"/>
  <c r="AL47" i="11" s="1"/>
  <c r="AM52" i="6"/>
  <c r="AK47" i="11" s="1"/>
  <c r="AK52" i="6"/>
  <c r="AJ47" i="11" s="1"/>
  <c r="AJ52" i="6"/>
  <c r="AI47" i="11" s="1"/>
  <c r="AI52" i="6"/>
  <c r="AH47" i="11" s="1"/>
  <c r="AC52" i="6"/>
  <c r="AC47" i="11" s="1"/>
  <c r="Y52" i="6"/>
  <c r="Y47" i="11" s="1"/>
  <c r="X52" i="6"/>
  <c r="X47" i="11" s="1"/>
  <c r="W52" i="6"/>
  <c r="W47" i="11" s="1"/>
  <c r="AO51" i="6"/>
  <c r="AL57" i="11" s="1"/>
  <c r="AM51" i="6"/>
  <c r="AK57" i="11" s="1"/>
  <c r="AK51" i="6"/>
  <c r="AJ57" i="11" s="1"/>
  <c r="AJ51" i="6"/>
  <c r="AI57" i="11" s="1"/>
  <c r="AI51" i="6"/>
  <c r="AH57" i="11" s="1"/>
  <c r="AC51" i="6"/>
  <c r="AC57" i="11" s="1"/>
  <c r="Y51" i="6"/>
  <c r="Y57" i="11" s="1"/>
  <c r="X51" i="6"/>
  <c r="X57" i="11" s="1"/>
  <c r="W51" i="6"/>
  <c r="W57" i="11" s="1"/>
  <c r="AO50" i="6"/>
  <c r="AL74" i="11" s="1"/>
  <c r="AM50" i="6"/>
  <c r="AK74" i="11" s="1"/>
  <c r="AK50" i="6"/>
  <c r="AJ74" i="11" s="1"/>
  <c r="AJ50" i="6"/>
  <c r="AI74" i="11" s="1"/>
  <c r="AI50" i="6"/>
  <c r="AH74" i="11" s="1"/>
  <c r="AC50" i="6"/>
  <c r="AC74" i="11" s="1"/>
  <c r="Y50" i="6"/>
  <c r="Y74" i="11" s="1"/>
  <c r="X50" i="6"/>
  <c r="X74" i="11" s="1"/>
  <c r="W50" i="6"/>
  <c r="W74" i="11" s="1"/>
  <c r="AO49" i="6"/>
  <c r="AL65" i="11" s="1"/>
  <c r="AM49" i="6"/>
  <c r="AK65" i="11" s="1"/>
  <c r="AK49" i="6"/>
  <c r="AJ65" i="11" s="1"/>
  <c r="AJ49" i="6"/>
  <c r="AI65" i="11" s="1"/>
  <c r="AI49" i="6"/>
  <c r="AH65" i="11" s="1"/>
  <c r="AC49" i="6"/>
  <c r="AC65" i="11" s="1"/>
  <c r="Y49" i="6"/>
  <c r="Y65" i="11" s="1"/>
  <c r="X49" i="6"/>
  <c r="X65" i="11" s="1"/>
  <c r="W49" i="6"/>
  <c r="W65" i="11" s="1"/>
  <c r="AO48" i="6"/>
  <c r="AL73" i="11" s="1"/>
  <c r="AM48" i="6"/>
  <c r="AK73" i="11" s="1"/>
  <c r="AK48" i="6"/>
  <c r="AJ73" i="11" s="1"/>
  <c r="AJ48" i="6"/>
  <c r="AI73" i="11" s="1"/>
  <c r="AI48" i="6"/>
  <c r="AH73" i="11" s="1"/>
  <c r="AC48" i="6"/>
  <c r="AC73" i="11" s="1"/>
  <c r="Y48" i="6"/>
  <c r="Y73" i="11" s="1"/>
  <c r="X48" i="6"/>
  <c r="X73" i="11" s="1"/>
  <c r="W48" i="6"/>
  <c r="W73" i="11" s="1"/>
  <c r="AO47" i="6"/>
  <c r="AL70" i="11" s="1"/>
  <c r="AM47" i="6"/>
  <c r="AK70" i="11" s="1"/>
  <c r="AK47" i="6"/>
  <c r="AJ70" i="11" s="1"/>
  <c r="AJ47" i="6"/>
  <c r="AI70" i="11" s="1"/>
  <c r="AI47" i="6"/>
  <c r="AH70" i="11" s="1"/>
  <c r="AC47" i="6"/>
  <c r="AC70" i="11" s="1"/>
  <c r="Y47" i="6"/>
  <c r="Y70" i="11" s="1"/>
  <c r="X47" i="6"/>
  <c r="X70" i="11" s="1"/>
  <c r="W47" i="6"/>
  <c r="W70" i="11" s="1"/>
  <c r="AO46" i="6"/>
  <c r="AL64" i="11" s="1"/>
  <c r="AM46" i="6"/>
  <c r="AK64" i="11" s="1"/>
  <c r="AK46" i="6"/>
  <c r="AJ64" i="11" s="1"/>
  <c r="AJ46" i="6"/>
  <c r="AI64" i="11" s="1"/>
  <c r="AI46" i="6"/>
  <c r="AH64" i="11" s="1"/>
  <c r="AC46" i="6"/>
  <c r="AC64" i="11" s="1"/>
  <c r="Y46" i="6"/>
  <c r="Y64" i="11" s="1"/>
  <c r="X46" i="6"/>
  <c r="X64" i="11" s="1"/>
  <c r="W46" i="6"/>
  <c r="W64" i="11" s="1"/>
  <c r="AO45" i="6"/>
  <c r="AL69" i="11" s="1"/>
  <c r="AL68" i="11" s="1"/>
  <c r="AL13" i="11" s="1"/>
  <c r="AM45" i="6"/>
  <c r="AK69" i="11" s="1"/>
  <c r="AK45" i="6"/>
  <c r="AJ69" i="11" s="1"/>
  <c r="AJ45" i="6"/>
  <c r="AI69" i="11" s="1"/>
  <c r="AI45" i="6"/>
  <c r="AH69" i="11" s="1"/>
  <c r="AC45" i="6"/>
  <c r="AC69" i="11" s="1"/>
  <c r="Y45" i="6"/>
  <c r="X45" i="6"/>
  <c r="W45" i="6"/>
  <c r="W69" i="11" s="1"/>
  <c r="W68" i="11" s="1"/>
  <c r="W13" i="11" s="1"/>
  <c r="V14" i="6"/>
  <c r="U14" i="6"/>
  <c r="T14" i="6"/>
  <c r="S14" i="6"/>
  <c r="R14" i="6"/>
  <c r="Q14" i="6"/>
  <c r="O14" i="6"/>
  <c r="N14" i="6"/>
  <c r="M14" i="6"/>
  <c r="AO44" i="6"/>
  <c r="AL46" i="11" s="1"/>
  <c r="AM44" i="6"/>
  <c r="AK46" i="11" s="1"/>
  <c r="AK44" i="6"/>
  <c r="AJ46" i="11" s="1"/>
  <c r="AJ44" i="6"/>
  <c r="AI46" i="11" s="1"/>
  <c r="AI44" i="6"/>
  <c r="AH46" i="11" s="1"/>
  <c r="AC44" i="6"/>
  <c r="AC46" i="11" s="1"/>
  <c r="Y44" i="6"/>
  <c r="Y46" i="11" s="1"/>
  <c r="X44" i="6"/>
  <c r="X46" i="11" s="1"/>
  <c r="W44" i="6"/>
  <c r="W46" i="11" s="1"/>
  <c r="AO43" i="6"/>
  <c r="AL34" i="11" s="1"/>
  <c r="AM43" i="6"/>
  <c r="AK34" i="11" s="1"/>
  <c r="AK43" i="6"/>
  <c r="AJ34" i="11" s="1"/>
  <c r="AJ43" i="6"/>
  <c r="AI34" i="11" s="1"/>
  <c r="AI43" i="6"/>
  <c r="AH34" i="11" s="1"/>
  <c r="AC43" i="6"/>
  <c r="AC34" i="11" s="1"/>
  <c r="Y43" i="6"/>
  <c r="Y34" i="11" s="1"/>
  <c r="X43" i="6"/>
  <c r="X34" i="11" s="1"/>
  <c r="W43" i="6"/>
  <c r="W34" i="11" s="1"/>
  <c r="AO42" i="6"/>
  <c r="AL45" i="11" s="1"/>
  <c r="AM42" i="6"/>
  <c r="AK45" i="11" s="1"/>
  <c r="AK42" i="6"/>
  <c r="AJ45" i="11" s="1"/>
  <c r="AJ42" i="6"/>
  <c r="AI45" i="11" s="1"/>
  <c r="AI42" i="6"/>
  <c r="AH45" i="11" s="1"/>
  <c r="AC42" i="6"/>
  <c r="AC45" i="11" s="1"/>
  <c r="Y42" i="6"/>
  <c r="Y45" i="11" s="1"/>
  <c r="X42" i="6"/>
  <c r="X45" i="11" s="1"/>
  <c r="W42" i="6"/>
  <c r="W45" i="11" s="1"/>
  <c r="AO41" i="6"/>
  <c r="AL33" i="11" s="1"/>
  <c r="AM41" i="6"/>
  <c r="AK33" i="11" s="1"/>
  <c r="AK41" i="6"/>
  <c r="AJ33" i="11" s="1"/>
  <c r="AJ41" i="6"/>
  <c r="AI33" i="11" s="1"/>
  <c r="AI41" i="6"/>
  <c r="AH33" i="11" s="1"/>
  <c r="AC41" i="6"/>
  <c r="AC33" i="11" s="1"/>
  <c r="Y41" i="6"/>
  <c r="Y33" i="11" s="1"/>
  <c r="X41" i="6"/>
  <c r="X33" i="11" s="1"/>
  <c r="W41" i="6"/>
  <c r="W33" i="11" s="1"/>
  <c r="AO40" i="6"/>
  <c r="AL39" i="11" s="1"/>
  <c r="AM40" i="6"/>
  <c r="AK39" i="11" s="1"/>
  <c r="AK40" i="6"/>
  <c r="AJ39" i="11" s="1"/>
  <c r="AJ40" i="6"/>
  <c r="AI39" i="11" s="1"/>
  <c r="AI40" i="6"/>
  <c r="AH39" i="11" s="1"/>
  <c r="AC40" i="6"/>
  <c r="AC39" i="11" s="1"/>
  <c r="Y40" i="6"/>
  <c r="Y39" i="11" s="1"/>
  <c r="X40" i="6"/>
  <c r="X39" i="11" s="1"/>
  <c r="W40" i="6"/>
  <c r="W39" i="11" s="1"/>
  <c r="AO39" i="6"/>
  <c r="AL44" i="11" s="1"/>
  <c r="AM39" i="6"/>
  <c r="AK44" i="11" s="1"/>
  <c r="AK39" i="6"/>
  <c r="AJ44" i="11" s="1"/>
  <c r="AJ39" i="6"/>
  <c r="AI44" i="11" s="1"/>
  <c r="AI39" i="6"/>
  <c r="AH44" i="11" s="1"/>
  <c r="AC39" i="6"/>
  <c r="AC44" i="11" s="1"/>
  <c r="Y39" i="6"/>
  <c r="Y44" i="11" s="1"/>
  <c r="X39" i="6"/>
  <c r="X44" i="11" s="1"/>
  <c r="W39" i="6"/>
  <c r="W44" i="11" s="1"/>
  <c r="AO38" i="6"/>
  <c r="AL32" i="11" s="1"/>
  <c r="AM38" i="6"/>
  <c r="AK32" i="11" s="1"/>
  <c r="AK38" i="6"/>
  <c r="AJ32" i="11" s="1"/>
  <c r="AJ38" i="6"/>
  <c r="AI32" i="11" s="1"/>
  <c r="AI38" i="6"/>
  <c r="AH32" i="11" s="1"/>
  <c r="AC38" i="6"/>
  <c r="AC32" i="11" s="1"/>
  <c r="Y38" i="6"/>
  <c r="Y32" i="11" s="1"/>
  <c r="X38" i="6"/>
  <c r="X32" i="11" s="1"/>
  <c r="W38" i="6"/>
  <c r="W32" i="11" s="1"/>
  <c r="AO37" i="6"/>
  <c r="AL43" i="11" s="1"/>
  <c r="AM37" i="6"/>
  <c r="AK43" i="11" s="1"/>
  <c r="AK37" i="6"/>
  <c r="AJ43" i="11" s="1"/>
  <c r="AJ37" i="6"/>
  <c r="AI43" i="11" s="1"/>
  <c r="AI37" i="6"/>
  <c r="AH43" i="11" s="1"/>
  <c r="AC37" i="6"/>
  <c r="AC43" i="11" s="1"/>
  <c r="Y37" i="6"/>
  <c r="Y43" i="11" s="1"/>
  <c r="X37" i="6"/>
  <c r="W37" i="6"/>
  <c r="W43" i="11" s="1"/>
  <c r="V10" i="6"/>
  <c r="T10" i="6"/>
  <c r="R10" i="6"/>
  <c r="N10" i="6"/>
  <c r="AO36" i="6"/>
  <c r="AL56" i="11" s="1"/>
  <c r="AM36" i="6"/>
  <c r="AK56" i="11" s="1"/>
  <c r="AK36" i="6"/>
  <c r="AJ56" i="11" s="1"/>
  <c r="AJ36" i="6"/>
  <c r="AI56" i="11" s="1"/>
  <c r="AI36" i="6"/>
  <c r="AH56" i="11" s="1"/>
  <c r="AC36" i="6"/>
  <c r="AC56" i="11" s="1"/>
  <c r="Y36" i="6"/>
  <c r="Y56" i="11" s="1"/>
  <c r="X36" i="6"/>
  <c r="X56" i="11" s="1"/>
  <c r="W36" i="6"/>
  <c r="W56" i="11" s="1"/>
  <c r="AO35" i="6"/>
  <c r="AL38" i="11" s="1"/>
  <c r="AM35" i="6"/>
  <c r="AK38" i="11" s="1"/>
  <c r="AK35" i="6"/>
  <c r="AJ38" i="11" s="1"/>
  <c r="AJ35" i="6"/>
  <c r="AI38" i="11" s="1"/>
  <c r="AI35" i="6"/>
  <c r="AH38" i="11" s="1"/>
  <c r="AC35" i="6"/>
  <c r="AC38" i="11" s="1"/>
  <c r="Y35" i="6"/>
  <c r="Y38" i="11" s="1"/>
  <c r="X35" i="6"/>
  <c r="X38" i="11" s="1"/>
  <c r="W35" i="6"/>
  <c r="W38" i="11" s="1"/>
  <c r="AO34" i="6"/>
  <c r="AL63" i="11" s="1"/>
  <c r="AM34" i="6"/>
  <c r="AK34" i="6"/>
  <c r="AJ34" i="6"/>
  <c r="AI34" i="6"/>
  <c r="AH63" i="11" s="1"/>
  <c r="AC34" i="6"/>
  <c r="Y34" i="6"/>
  <c r="X34" i="6"/>
  <c r="W34" i="6"/>
  <c r="W63" i="11" s="1"/>
  <c r="U13" i="6"/>
  <c r="T13" i="6"/>
  <c r="R13" i="6"/>
  <c r="Q13" i="6"/>
  <c r="N13" i="6"/>
  <c r="M13" i="6"/>
  <c r="AO33" i="6"/>
  <c r="AL55" i="11" s="1"/>
  <c r="AM33" i="6"/>
  <c r="AK55" i="11" s="1"/>
  <c r="AK33" i="6"/>
  <c r="AJ55" i="11" s="1"/>
  <c r="AJ33" i="6"/>
  <c r="AI33" i="6"/>
  <c r="AH55" i="11" s="1"/>
  <c r="AC33" i="6"/>
  <c r="AC55" i="11" s="1"/>
  <c r="Y33" i="6"/>
  <c r="Y55" i="11" s="1"/>
  <c r="X33" i="6"/>
  <c r="W33" i="6"/>
  <c r="W55" i="11" s="1"/>
  <c r="V12" i="6"/>
  <c r="T12" i="6"/>
  <c r="P12" i="6"/>
  <c r="N12" i="6"/>
  <c r="AO32" i="6"/>
  <c r="AL31" i="11" s="1"/>
  <c r="AM32" i="6"/>
  <c r="AK31" i="11" s="1"/>
  <c r="AK32" i="6"/>
  <c r="AJ32" i="6"/>
  <c r="AI32" i="6"/>
  <c r="AH31" i="11" s="1"/>
  <c r="AC32" i="6"/>
  <c r="AC31" i="11" s="1"/>
  <c r="Y32" i="6"/>
  <c r="Y31" i="11" s="1"/>
  <c r="X32" i="6"/>
  <c r="X31" i="11" s="1"/>
  <c r="W32" i="6"/>
  <c r="W31" i="11" s="1"/>
  <c r="Q8" i="6"/>
  <c r="M8" i="6"/>
  <c r="AO31" i="6"/>
  <c r="AL29" i="11" s="1"/>
  <c r="AM31" i="6"/>
  <c r="AK29" i="11" s="1"/>
  <c r="AK31" i="6"/>
  <c r="AJ29" i="11" s="1"/>
  <c r="AJ31" i="6"/>
  <c r="AI29" i="11" s="1"/>
  <c r="AI31" i="6"/>
  <c r="AH29" i="11" s="1"/>
  <c r="AC31" i="6"/>
  <c r="AC29" i="11" s="1"/>
  <c r="Y31" i="6"/>
  <c r="Y29" i="11" s="1"/>
  <c r="X31" i="6"/>
  <c r="X29" i="11" s="1"/>
  <c r="W31" i="6"/>
  <c r="W29" i="11" s="1"/>
  <c r="AO30" i="6"/>
  <c r="AL72" i="11" s="1"/>
  <c r="AM30" i="6"/>
  <c r="AK72" i="11" s="1"/>
  <c r="AK30" i="6"/>
  <c r="AJ72" i="11" s="1"/>
  <c r="AJ30" i="6"/>
  <c r="AI30" i="6"/>
  <c r="AH72" i="11" s="1"/>
  <c r="AC30" i="6"/>
  <c r="AC72" i="11" s="1"/>
  <c r="Y30" i="6"/>
  <c r="X30" i="6"/>
  <c r="X72" i="11" s="1"/>
  <c r="W30" i="6"/>
  <c r="U15" i="6"/>
  <c r="S15" i="6"/>
  <c r="Q15" i="6"/>
  <c r="O15" i="6"/>
  <c r="M15" i="6"/>
  <c r="AO29" i="6"/>
  <c r="AL28" i="11" s="1"/>
  <c r="AM29" i="6"/>
  <c r="AK28" i="11" s="1"/>
  <c r="AK29" i="6"/>
  <c r="AJ28" i="11" s="1"/>
  <c r="AJ29" i="6"/>
  <c r="AI28" i="11" s="1"/>
  <c r="AI29" i="6"/>
  <c r="AH28" i="11" s="1"/>
  <c r="AC29" i="6"/>
  <c r="AC28" i="11" s="1"/>
  <c r="Y29" i="6"/>
  <c r="Y28" i="11" s="1"/>
  <c r="X29" i="6"/>
  <c r="X28" i="11" s="1"/>
  <c r="W29" i="6"/>
  <c r="W28" i="11" s="1"/>
  <c r="AO28" i="6"/>
  <c r="AL37" i="11" s="1"/>
  <c r="AM28" i="6"/>
  <c r="AK37" i="11" s="1"/>
  <c r="AK28" i="6"/>
  <c r="AJ28" i="6"/>
  <c r="AI28" i="6"/>
  <c r="AH37" i="11" s="1"/>
  <c r="AC28" i="6"/>
  <c r="AC37" i="11" s="1"/>
  <c r="Y28" i="6"/>
  <c r="X28" i="6"/>
  <c r="X37" i="11" s="1"/>
  <c r="W28" i="6"/>
  <c r="W37" i="11" s="1"/>
  <c r="U9" i="6"/>
  <c r="Q9" i="6"/>
  <c r="M9" i="6"/>
  <c r="AO27" i="6"/>
  <c r="AL27" i="11" s="1"/>
  <c r="AM27" i="6"/>
  <c r="AK27" i="11" s="1"/>
  <c r="AK27" i="6"/>
  <c r="AJ27" i="11" s="1"/>
  <c r="AJ27" i="6"/>
  <c r="AI27" i="6"/>
  <c r="AH27" i="11" s="1"/>
  <c r="AC27" i="6"/>
  <c r="AC27" i="11" s="1"/>
  <c r="Y27" i="6"/>
  <c r="Y27" i="11" s="1"/>
  <c r="X27" i="6"/>
  <c r="X27" i="11" s="1"/>
  <c r="W27" i="6"/>
  <c r="W27" i="11" s="1"/>
  <c r="AO26" i="6"/>
  <c r="AL50" i="11" s="1"/>
  <c r="AM26" i="6"/>
  <c r="AK50" i="11" s="1"/>
  <c r="AK26" i="6"/>
  <c r="AJ50" i="11" s="1"/>
  <c r="AJ26" i="6"/>
  <c r="AI26" i="6"/>
  <c r="AH50" i="11" s="1"/>
  <c r="AC26" i="6"/>
  <c r="AC50" i="11" s="1"/>
  <c r="Y26" i="6"/>
  <c r="X26" i="6"/>
  <c r="X50" i="11" s="1"/>
  <c r="W26" i="6"/>
  <c r="U11" i="6"/>
  <c r="S11" i="6"/>
  <c r="Q11" i="6"/>
  <c r="O11" i="6"/>
  <c r="M11" i="6"/>
  <c r="AO25" i="6"/>
  <c r="AL25" i="11" s="1"/>
  <c r="AM25" i="6"/>
  <c r="AK25" i="11" s="1"/>
  <c r="AK25" i="6"/>
  <c r="AJ25" i="11" s="1"/>
  <c r="AJ25" i="6"/>
  <c r="AI25" i="11" s="1"/>
  <c r="AI25" i="6"/>
  <c r="AH25" i="11" s="1"/>
  <c r="AG25" i="6"/>
  <c r="AG25" i="11" s="1"/>
  <c r="AF25" i="6"/>
  <c r="AF25" i="11" s="1"/>
  <c r="AE25" i="6"/>
  <c r="AE25" i="11" s="1"/>
  <c r="AD25" i="6"/>
  <c r="AD25" i="11" s="1"/>
  <c r="AC25" i="6"/>
  <c r="AC25" i="11" s="1"/>
  <c r="AB25" i="6"/>
  <c r="AB25" i="11" s="1"/>
  <c r="AA25" i="6"/>
  <c r="AA25" i="11" s="1"/>
  <c r="Z25" i="6"/>
  <c r="Z25" i="11" s="1"/>
  <c r="Y25" i="6"/>
  <c r="Y25" i="11" s="1"/>
  <c r="X25" i="6"/>
  <c r="X25" i="11" s="1"/>
  <c r="W25" i="6"/>
  <c r="W25" i="11" s="1"/>
  <c r="V25" i="6"/>
  <c r="V25" i="11" s="1"/>
  <c r="U25" i="6"/>
  <c r="U25" i="11" s="1"/>
  <c r="T25" i="6"/>
  <c r="T25" i="11" s="1"/>
  <c r="S25" i="6"/>
  <c r="S25" i="11" s="1"/>
  <c r="R25" i="6"/>
  <c r="R25" i="11" s="1"/>
  <c r="Q25" i="6"/>
  <c r="Q25" i="11" s="1"/>
  <c r="P25" i="6"/>
  <c r="P25" i="11" s="1"/>
  <c r="O25" i="6"/>
  <c r="O25" i="11" s="1"/>
  <c r="N25" i="6"/>
  <c r="N25" i="11" s="1"/>
  <c r="M25" i="6"/>
  <c r="M25" i="11" s="1"/>
  <c r="AO24" i="6"/>
  <c r="AL19" i="11" s="1"/>
  <c r="AM24" i="6"/>
  <c r="AK19" i="11" s="1"/>
  <c r="AK24" i="6"/>
  <c r="AJ19" i="11" s="1"/>
  <c r="AJ24" i="6"/>
  <c r="AI19" i="11" s="1"/>
  <c r="AI24" i="6"/>
  <c r="AH19" i="11" s="1"/>
  <c r="AG24" i="6"/>
  <c r="AG19" i="11" s="1"/>
  <c r="AF24" i="6"/>
  <c r="AF19" i="11" s="1"/>
  <c r="AE24" i="6"/>
  <c r="AE19" i="11" s="1"/>
  <c r="AD24" i="6"/>
  <c r="AD19" i="11" s="1"/>
  <c r="AC24" i="6"/>
  <c r="AC19" i="11" s="1"/>
  <c r="AB24" i="6"/>
  <c r="AB19" i="11" s="1"/>
  <c r="AA24" i="6"/>
  <c r="AA19" i="11" s="1"/>
  <c r="Z24" i="6"/>
  <c r="Z19" i="11" s="1"/>
  <c r="Y24" i="6"/>
  <c r="Y19" i="11" s="1"/>
  <c r="X24" i="6"/>
  <c r="X19" i="11" s="1"/>
  <c r="W24" i="6"/>
  <c r="W19" i="11" s="1"/>
  <c r="V24" i="6"/>
  <c r="V19" i="11" s="1"/>
  <c r="U24" i="6"/>
  <c r="U19" i="11" s="1"/>
  <c r="T24" i="6"/>
  <c r="T19" i="11" s="1"/>
  <c r="S24" i="6"/>
  <c r="S19" i="11" s="1"/>
  <c r="R24" i="6"/>
  <c r="R19" i="11" s="1"/>
  <c r="Q24" i="6"/>
  <c r="Q19" i="11" s="1"/>
  <c r="P24" i="6"/>
  <c r="P19" i="11" s="1"/>
  <c r="O24" i="6"/>
  <c r="O19" i="11" s="1"/>
  <c r="N24" i="6"/>
  <c r="N19" i="11" s="1"/>
  <c r="M24" i="6"/>
  <c r="M19" i="11" s="1"/>
  <c r="AO23" i="6"/>
  <c r="AL21" i="11" s="1"/>
  <c r="AM23" i="6"/>
  <c r="AK21" i="11" s="1"/>
  <c r="AK23" i="6"/>
  <c r="AJ21" i="11" s="1"/>
  <c r="AJ23" i="6"/>
  <c r="AI21" i="11" s="1"/>
  <c r="AI23" i="6"/>
  <c r="AH21" i="11" s="1"/>
  <c r="AG23" i="6"/>
  <c r="AG21" i="11" s="1"/>
  <c r="AF23" i="6"/>
  <c r="AF21" i="11" s="1"/>
  <c r="AE23" i="6"/>
  <c r="AE21" i="11" s="1"/>
  <c r="AD23" i="6"/>
  <c r="AD21" i="11" s="1"/>
  <c r="AC23" i="6"/>
  <c r="AC21" i="11" s="1"/>
  <c r="AB23" i="6"/>
  <c r="AB21" i="11" s="1"/>
  <c r="AA23" i="6"/>
  <c r="AA21" i="11" s="1"/>
  <c r="Z23" i="6"/>
  <c r="Z21" i="11" s="1"/>
  <c r="Y23" i="6"/>
  <c r="Y21" i="11" s="1"/>
  <c r="X23" i="6"/>
  <c r="X21" i="11" s="1"/>
  <c r="W23" i="6"/>
  <c r="W21" i="11" s="1"/>
  <c r="V23" i="6"/>
  <c r="V21" i="11" s="1"/>
  <c r="U23" i="6"/>
  <c r="U21" i="11" s="1"/>
  <c r="T23" i="6"/>
  <c r="T21" i="11" s="1"/>
  <c r="S23" i="6"/>
  <c r="S21" i="11" s="1"/>
  <c r="R23" i="6"/>
  <c r="R21" i="11" s="1"/>
  <c r="Q23" i="6"/>
  <c r="Q21" i="11" s="1"/>
  <c r="P23" i="6"/>
  <c r="P21" i="11" s="1"/>
  <c r="O23" i="6"/>
  <c r="O21" i="11" s="1"/>
  <c r="N23" i="6"/>
  <c r="N21" i="11" s="1"/>
  <c r="M23" i="6"/>
  <c r="M21" i="11" s="1"/>
  <c r="AO22" i="6"/>
  <c r="AL24" i="11" s="1"/>
  <c r="AM22" i="6"/>
  <c r="AK24" i="11" s="1"/>
  <c r="AK22" i="6"/>
  <c r="AJ24" i="11" s="1"/>
  <c r="AJ22" i="6"/>
  <c r="AI24" i="11" s="1"/>
  <c r="AI22" i="6"/>
  <c r="AH24" i="11" s="1"/>
  <c r="AG22" i="6"/>
  <c r="AG24" i="11" s="1"/>
  <c r="AF22" i="6"/>
  <c r="AF24" i="11" s="1"/>
  <c r="AE22" i="6"/>
  <c r="AE24" i="11" s="1"/>
  <c r="AD22" i="6"/>
  <c r="AD24" i="11" s="1"/>
  <c r="AC22" i="6"/>
  <c r="AC24" i="11" s="1"/>
  <c r="AB22" i="6"/>
  <c r="AB24" i="11" s="1"/>
  <c r="AA22" i="6"/>
  <c r="AA24" i="11" s="1"/>
  <c r="Z22" i="6"/>
  <c r="Z24" i="11" s="1"/>
  <c r="Y22" i="6"/>
  <c r="Y24" i="11" s="1"/>
  <c r="X22" i="6"/>
  <c r="X24" i="11" s="1"/>
  <c r="W22" i="6"/>
  <c r="W24" i="11" s="1"/>
  <c r="V22" i="6"/>
  <c r="V24" i="11" s="1"/>
  <c r="U22" i="6"/>
  <c r="U24" i="11" s="1"/>
  <c r="T22" i="6"/>
  <c r="T24" i="11" s="1"/>
  <c r="S22" i="6"/>
  <c r="S24" i="11" s="1"/>
  <c r="R22" i="6"/>
  <c r="R24" i="11" s="1"/>
  <c r="Q22" i="6"/>
  <c r="Q24" i="11" s="1"/>
  <c r="P22" i="6"/>
  <c r="P24" i="11" s="1"/>
  <c r="O22" i="6"/>
  <c r="O24" i="11" s="1"/>
  <c r="N22" i="6"/>
  <c r="N24" i="11" s="1"/>
  <c r="M22" i="6"/>
  <c r="M24" i="11" s="1"/>
  <c r="AO21" i="6"/>
  <c r="AL23" i="11" s="1"/>
  <c r="AM21" i="6"/>
  <c r="AK23" i="11" s="1"/>
  <c r="AK21" i="6"/>
  <c r="AJ23" i="11" s="1"/>
  <c r="AJ21" i="6"/>
  <c r="AI23" i="11" s="1"/>
  <c r="AI21" i="6"/>
  <c r="AH23" i="11" s="1"/>
  <c r="AG21" i="6"/>
  <c r="AG23" i="11" s="1"/>
  <c r="AF21" i="6"/>
  <c r="AF23" i="11" s="1"/>
  <c r="AE21" i="6"/>
  <c r="AE23" i="11" s="1"/>
  <c r="AD21" i="6"/>
  <c r="AD23" i="11" s="1"/>
  <c r="AC21" i="6"/>
  <c r="AC23" i="11" s="1"/>
  <c r="AB21" i="6"/>
  <c r="AB23" i="11" s="1"/>
  <c r="AA21" i="6"/>
  <c r="AA23" i="11" s="1"/>
  <c r="Z21" i="6"/>
  <c r="Z23" i="11" s="1"/>
  <c r="Y21" i="6"/>
  <c r="Y23" i="11" s="1"/>
  <c r="X21" i="6"/>
  <c r="X23" i="11" s="1"/>
  <c r="W21" i="6"/>
  <c r="W23" i="11" s="1"/>
  <c r="V21" i="6"/>
  <c r="V23" i="11" s="1"/>
  <c r="U21" i="6"/>
  <c r="U23" i="11" s="1"/>
  <c r="T21" i="6"/>
  <c r="T23" i="11" s="1"/>
  <c r="S21" i="6"/>
  <c r="S23" i="11" s="1"/>
  <c r="R21" i="6"/>
  <c r="R23" i="11" s="1"/>
  <c r="Q21" i="6"/>
  <c r="Q23" i="11" s="1"/>
  <c r="P21" i="6"/>
  <c r="P23" i="11" s="1"/>
  <c r="O21" i="6"/>
  <c r="O23" i="11" s="1"/>
  <c r="N21" i="6"/>
  <c r="N23" i="11" s="1"/>
  <c r="M21" i="6"/>
  <c r="M23" i="11" s="1"/>
  <c r="AO20" i="6"/>
  <c r="AL22" i="11" s="1"/>
  <c r="AM20" i="6"/>
  <c r="AK22" i="11" s="1"/>
  <c r="AK20" i="6"/>
  <c r="AJ22" i="11" s="1"/>
  <c r="AJ20" i="6"/>
  <c r="AI22" i="11" s="1"/>
  <c r="AI20" i="6"/>
  <c r="AH22" i="11" s="1"/>
  <c r="AG20" i="6"/>
  <c r="AG22" i="11" s="1"/>
  <c r="AF20" i="6"/>
  <c r="AF22" i="11" s="1"/>
  <c r="AE20" i="6"/>
  <c r="AE22" i="11" s="1"/>
  <c r="AD20" i="6"/>
  <c r="AD22" i="11" s="1"/>
  <c r="AC20" i="6"/>
  <c r="AC22" i="11" s="1"/>
  <c r="AB20" i="6"/>
  <c r="AB22" i="11" s="1"/>
  <c r="AA20" i="6"/>
  <c r="AA22" i="11" s="1"/>
  <c r="Z20" i="6"/>
  <c r="Z22" i="11" s="1"/>
  <c r="Y20" i="6"/>
  <c r="Y22" i="11" s="1"/>
  <c r="X20" i="6"/>
  <c r="X22" i="11" s="1"/>
  <c r="W20" i="6"/>
  <c r="W22" i="11" s="1"/>
  <c r="V20" i="6"/>
  <c r="V22" i="11" s="1"/>
  <c r="U20" i="6"/>
  <c r="U22" i="11" s="1"/>
  <c r="T20" i="6"/>
  <c r="T22" i="11" s="1"/>
  <c r="S20" i="6"/>
  <c r="S22" i="11" s="1"/>
  <c r="R20" i="6"/>
  <c r="R22" i="11" s="1"/>
  <c r="Q20" i="6"/>
  <c r="Q22" i="11" s="1"/>
  <c r="P20" i="6"/>
  <c r="P22" i="11" s="1"/>
  <c r="O20" i="6"/>
  <c r="O22" i="11" s="1"/>
  <c r="N20" i="6"/>
  <c r="N22" i="11" s="1"/>
  <c r="M20" i="6"/>
  <c r="M22" i="11" s="1"/>
  <c r="AO19" i="6"/>
  <c r="AL20" i="11" s="1"/>
  <c r="AM19" i="6"/>
  <c r="AK20" i="11" s="1"/>
  <c r="AK19" i="6"/>
  <c r="AJ20" i="11" s="1"/>
  <c r="AJ19" i="6"/>
  <c r="AI20" i="11" s="1"/>
  <c r="AI19" i="6"/>
  <c r="AH20" i="11" s="1"/>
  <c r="AG19" i="6"/>
  <c r="AG20" i="11" s="1"/>
  <c r="AF19" i="6"/>
  <c r="AF20" i="11" s="1"/>
  <c r="AE19" i="6"/>
  <c r="AE20" i="11" s="1"/>
  <c r="AD19" i="6"/>
  <c r="AD20" i="11" s="1"/>
  <c r="AC19" i="6"/>
  <c r="AC20" i="11" s="1"/>
  <c r="AB19" i="6"/>
  <c r="AB20" i="11" s="1"/>
  <c r="Z19" i="6"/>
  <c r="Z20" i="11" s="1"/>
  <c r="Y19" i="6"/>
  <c r="Y20" i="11" s="1"/>
  <c r="X19" i="6"/>
  <c r="X20" i="11" s="1"/>
  <c r="W19" i="6"/>
  <c r="W20" i="11" s="1"/>
  <c r="V19" i="6"/>
  <c r="V20" i="11" s="1"/>
  <c r="U19" i="6"/>
  <c r="U20" i="11" s="1"/>
  <c r="T19" i="6"/>
  <c r="T20" i="11" s="1"/>
  <c r="S19" i="6"/>
  <c r="S20" i="11" s="1"/>
  <c r="R19" i="6"/>
  <c r="R20" i="11" s="1"/>
  <c r="Q19" i="6"/>
  <c r="Q20" i="11" s="1"/>
  <c r="P19" i="6"/>
  <c r="P20" i="11" s="1"/>
  <c r="O19" i="6"/>
  <c r="O20" i="11" s="1"/>
  <c r="N19" i="6"/>
  <c r="N20" i="11" s="1"/>
  <c r="M19" i="6"/>
  <c r="M20" i="11" s="1"/>
  <c r="AO18" i="6"/>
  <c r="AL18" i="11" s="1"/>
  <c r="AM18" i="6"/>
  <c r="AK18" i="11" s="1"/>
  <c r="AK18" i="6"/>
  <c r="AJ18" i="11" s="1"/>
  <c r="AJ18" i="6"/>
  <c r="AI18" i="11" s="1"/>
  <c r="AI18" i="6"/>
  <c r="AH18" i="11" s="1"/>
  <c r="AG18" i="6"/>
  <c r="AG18" i="11" s="1"/>
  <c r="AF18" i="6"/>
  <c r="AF18" i="11" s="1"/>
  <c r="AE18" i="6"/>
  <c r="AE18" i="11" s="1"/>
  <c r="AD18" i="6"/>
  <c r="AD18" i="11" s="1"/>
  <c r="AC18" i="6"/>
  <c r="AC18" i="11" s="1"/>
  <c r="AB18" i="6"/>
  <c r="AB18" i="11" s="1"/>
  <c r="AA18" i="6"/>
  <c r="AA18" i="11" s="1"/>
  <c r="Z18" i="6"/>
  <c r="Z18" i="11" s="1"/>
  <c r="Y18" i="6"/>
  <c r="Y18" i="11" s="1"/>
  <c r="X18" i="6"/>
  <c r="X18" i="11" s="1"/>
  <c r="W18" i="6"/>
  <c r="W18" i="11" s="1"/>
  <c r="V18" i="6"/>
  <c r="V18" i="11" s="1"/>
  <c r="U18" i="6"/>
  <c r="U18" i="11" s="1"/>
  <c r="T18" i="6"/>
  <c r="T18" i="11" s="1"/>
  <c r="S18" i="6"/>
  <c r="S18" i="11" s="1"/>
  <c r="R18" i="6"/>
  <c r="R18" i="11" s="1"/>
  <c r="Q18" i="6"/>
  <c r="Q18" i="11" s="1"/>
  <c r="P18" i="6"/>
  <c r="P18" i="11" s="1"/>
  <c r="O18" i="6"/>
  <c r="O18" i="11" s="1"/>
  <c r="N18" i="6"/>
  <c r="N18" i="11" s="1"/>
  <c r="M18" i="6"/>
  <c r="M18" i="11" s="1"/>
  <c r="AO17" i="6"/>
  <c r="AL17" i="11" s="1"/>
  <c r="AM17" i="6"/>
  <c r="AK17" i="11" s="1"/>
  <c r="AK17" i="6"/>
  <c r="AJ17" i="11" s="1"/>
  <c r="AJ17" i="6"/>
  <c r="AI17" i="11" s="1"/>
  <c r="AI17" i="6"/>
  <c r="AH17" i="11" s="1"/>
  <c r="AG17" i="6"/>
  <c r="AG17" i="11" s="1"/>
  <c r="AF17" i="6"/>
  <c r="AF17" i="11" s="1"/>
  <c r="AE17" i="6"/>
  <c r="AE17" i="11" s="1"/>
  <c r="AD17" i="6"/>
  <c r="AD17" i="11" s="1"/>
  <c r="AC17" i="6"/>
  <c r="AC17" i="11" s="1"/>
  <c r="AB17" i="6"/>
  <c r="AB17" i="11" s="1"/>
  <c r="AA17" i="6"/>
  <c r="AA17" i="11" s="1"/>
  <c r="Z17" i="6"/>
  <c r="Z17" i="11" s="1"/>
  <c r="Y17" i="6"/>
  <c r="Y17" i="11" s="1"/>
  <c r="X17" i="6"/>
  <c r="X17" i="11" s="1"/>
  <c r="W17" i="6"/>
  <c r="W17" i="11" s="1"/>
  <c r="V17" i="6"/>
  <c r="V17" i="11" s="1"/>
  <c r="U17" i="6"/>
  <c r="U17" i="11" s="1"/>
  <c r="T17" i="6"/>
  <c r="T17" i="11" s="1"/>
  <c r="S17" i="6"/>
  <c r="S17" i="11" s="1"/>
  <c r="R17" i="6"/>
  <c r="R17" i="11" s="1"/>
  <c r="Q17" i="6"/>
  <c r="Q17" i="11" s="1"/>
  <c r="P17" i="6"/>
  <c r="P17" i="11" s="1"/>
  <c r="O17" i="6"/>
  <c r="O17" i="11" s="1"/>
  <c r="N17" i="6"/>
  <c r="N17" i="11" s="1"/>
  <c r="M17" i="6"/>
  <c r="M17" i="11" s="1"/>
  <c r="AQ16" i="6"/>
  <c r="AQ66" i="6" s="1"/>
  <c r="AQ67" i="6" s="1"/>
  <c r="AP16" i="6"/>
  <c r="AP66" i="6" s="1"/>
  <c r="AP67" i="6" s="1"/>
  <c r="AW15" i="6"/>
  <c r="AV15" i="6"/>
  <c r="AU15" i="6"/>
  <c r="AT15" i="6"/>
  <c r="AS15" i="6"/>
  <c r="AR15" i="6"/>
  <c r="AQ15" i="6"/>
  <c r="AP15" i="6"/>
  <c r="AG15" i="6"/>
  <c r="AF15" i="6"/>
  <c r="AE15" i="6"/>
  <c r="AD15" i="6"/>
  <c r="AB15" i="6"/>
  <c r="AA15" i="6"/>
  <c r="Z15" i="6"/>
  <c r="V15" i="6"/>
  <c r="T15" i="6"/>
  <c r="R15" i="6"/>
  <c r="P15" i="6"/>
  <c r="N15" i="6"/>
  <c r="AW14" i="6"/>
  <c r="AV14" i="6"/>
  <c r="AU14" i="6"/>
  <c r="AT14" i="6"/>
  <c r="AS14" i="6"/>
  <c r="AR14" i="6"/>
  <c r="AQ14" i="6"/>
  <c r="AP14" i="6"/>
  <c r="AO14" i="6"/>
  <c r="AK14" i="6"/>
  <c r="AG14" i="6"/>
  <c r="AF14" i="6"/>
  <c r="AE14" i="6"/>
  <c r="AD14" i="6"/>
  <c r="AB14" i="6"/>
  <c r="AA14" i="6"/>
  <c r="Z14" i="6"/>
  <c r="P14" i="6"/>
  <c r="AW13" i="6"/>
  <c r="AV13" i="6"/>
  <c r="AU13" i="6"/>
  <c r="AT13" i="6"/>
  <c r="AS13" i="6"/>
  <c r="AR13" i="6"/>
  <c r="AQ13" i="6"/>
  <c r="AP13" i="6"/>
  <c r="AG13" i="6"/>
  <c r="AF13" i="6"/>
  <c r="AE13" i="6"/>
  <c r="AD13" i="6"/>
  <c r="AB13" i="6"/>
  <c r="AA13" i="6"/>
  <c r="Z13" i="6"/>
  <c r="V13" i="6"/>
  <c r="S13" i="6"/>
  <c r="P13" i="6"/>
  <c r="O13" i="6"/>
  <c r="AW12" i="6"/>
  <c r="AV12" i="6"/>
  <c r="AU12" i="6"/>
  <c r="AT12" i="6"/>
  <c r="AS12" i="6"/>
  <c r="AR12" i="6"/>
  <c r="AQ12" i="6"/>
  <c r="AP12" i="6"/>
  <c r="AG12" i="6"/>
  <c r="AF12" i="6"/>
  <c r="AE12" i="6"/>
  <c r="AD12" i="6"/>
  <c r="AB12" i="6"/>
  <c r="AA12" i="6"/>
  <c r="Z12" i="6"/>
  <c r="U12" i="6"/>
  <c r="S12" i="6"/>
  <c r="R12" i="6"/>
  <c r="O12" i="6"/>
  <c r="AW11" i="6"/>
  <c r="AV11" i="6"/>
  <c r="AU11" i="6"/>
  <c r="AT11" i="6"/>
  <c r="AS11" i="6"/>
  <c r="AR11" i="6"/>
  <c r="AQ11" i="6"/>
  <c r="AP11" i="6"/>
  <c r="AG11" i="6"/>
  <c r="AF11" i="6"/>
  <c r="AE11" i="6"/>
  <c r="AD11" i="6"/>
  <c r="AB11" i="6"/>
  <c r="AA11" i="6"/>
  <c r="Z11" i="6"/>
  <c r="V11" i="6"/>
  <c r="T11" i="6"/>
  <c r="R11" i="6"/>
  <c r="P11" i="6"/>
  <c r="N11" i="6"/>
  <c r="AW10" i="6"/>
  <c r="AV10" i="6"/>
  <c r="AU10" i="6"/>
  <c r="AT10" i="6"/>
  <c r="AS10" i="6"/>
  <c r="AR10" i="6"/>
  <c r="AQ10" i="6"/>
  <c r="AP10" i="6"/>
  <c r="AG10" i="6"/>
  <c r="AF10" i="6"/>
  <c r="AE10" i="6"/>
  <c r="AD10" i="6"/>
  <c r="AB10" i="6"/>
  <c r="AA10" i="6"/>
  <c r="Z10" i="6"/>
  <c r="P10" i="6"/>
  <c r="AW9" i="6"/>
  <c r="AV9" i="6"/>
  <c r="AU9" i="6"/>
  <c r="AT9" i="6"/>
  <c r="AS9" i="6"/>
  <c r="AR9" i="6"/>
  <c r="AQ9" i="6"/>
  <c r="AP9" i="6"/>
  <c r="AG9" i="6"/>
  <c r="AF9" i="6"/>
  <c r="AE9" i="6"/>
  <c r="AD9" i="6"/>
  <c r="AB9" i="6"/>
  <c r="AA9" i="6"/>
  <c r="Z9" i="6"/>
  <c r="W9" i="6"/>
  <c r="V9" i="6"/>
  <c r="S9" i="6"/>
  <c r="P9" i="6"/>
  <c r="O9" i="6"/>
  <c r="AW8" i="6"/>
  <c r="AV8" i="6"/>
  <c r="AU8" i="6"/>
  <c r="AT8" i="6"/>
  <c r="AS8" i="6"/>
  <c r="AR8" i="6"/>
  <c r="AQ8" i="6"/>
  <c r="AP8" i="6"/>
  <c r="AG8" i="6"/>
  <c r="AF8" i="6"/>
  <c r="AE8" i="6"/>
  <c r="AD8" i="6"/>
  <c r="AB8" i="6"/>
  <c r="AA8" i="6"/>
  <c r="Z8" i="6"/>
  <c r="V8" i="6"/>
  <c r="U8" i="6"/>
  <c r="S8" i="6"/>
  <c r="R8" i="6"/>
  <c r="P8" i="6"/>
  <c r="O8" i="6"/>
  <c r="N8" i="6"/>
  <c r="AW7" i="6"/>
  <c r="AV7" i="6"/>
  <c r="AU7" i="6"/>
  <c r="AT7" i="6"/>
  <c r="AS7" i="6"/>
  <c r="AR7" i="6"/>
  <c r="AQ7" i="6"/>
  <c r="AP7" i="6"/>
  <c r="AG7" i="6"/>
  <c r="AF7" i="6"/>
  <c r="AE7" i="6"/>
  <c r="AD7" i="6"/>
  <c r="AB7" i="6"/>
  <c r="Z7" i="6"/>
  <c r="U7" i="6"/>
  <c r="S7" i="6"/>
  <c r="Q7" i="6"/>
  <c r="O7" i="6"/>
  <c r="M7" i="6"/>
  <c r="AI14" i="6" l="1"/>
  <c r="AL36" i="11"/>
  <c r="AL8" i="11" s="1"/>
  <c r="Y12" i="6"/>
  <c r="AI11" i="6"/>
  <c r="W7" i="6"/>
  <c r="AK11" i="6"/>
  <c r="AC7" i="6"/>
  <c r="AC49" i="11"/>
  <c r="AC10" i="11" s="1"/>
  <c r="AK71" i="11"/>
  <c r="AK14" i="11" s="1"/>
  <c r="AC30" i="11"/>
  <c r="AC7" i="11" s="1"/>
  <c r="AJ54" i="11"/>
  <c r="AJ11" i="11" s="1"/>
  <c r="AL42" i="11"/>
  <c r="AL9" i="11" s="1"/>
  <c r="AK68" i="11"/>
  <c r="AK13" i="11" s="1"/>
  <c r="X30" i="11"/>
  <c r="X7" i="11" s="1"/>
  <c r="AC12" i="6"/>
  <c r="AC15" i="6"/>
  <c r="AO9" i="6"/>
  <c r="AI7" i="6"/>
  <c r="X11" i="6"/>
  <c r="W12" i="6"/>
  <c r="X71" i="11"/>
  <c r="X14" i="11" s="1"/>
  <c r="W13" i="6"/>
  <c r="AH49" i="11"/>
  <c r="AH10" i="11" s="1"/>
  <c r="AI10" i="6"/>
  <c r="AM7" i="6"/>
  <c r="AK10" i="6"/>
  <c r="AO12" i="6"/>
  <c r="AK15" i="6"/>
  <c r="AO8" i="6"/>
  <c r="AL26" i="11"/>
  <c r="AL6" i="11" s="1"/>
  <c r="W14" i="6"/>
  <c r="W42" i="11"/>
  <c r="W9" i="11" s="1"/>
  <c r="X15" i="6"/>
  <c r="AM11" i="6"/>
  <c r="W36" i="11"/>
  <c r="W8" i="11" s="1"/>
  <c r="AO7" i="6"/>
  <c r="W8" i="6"/>
  <c r="AM10" i="6"/>
  <c r="AC14" i="6"/>
  <c r="W26" i="11"/>
  <c r="W6" i="11" s="1"/>
  <c r="AC8" i="6"/>
  <c r="AK7" i="6"/>
  <c r="AJ10" i="6"/>
  <c r="AJ14" i="6"/>
  <c r="AI15" i="6"/>
  <c r="AI9" i="6"/>
  <c r="AO10" i="6"/>
  <c r="AI13" i="6"/>
  <c r="W54" i="11"/>
  <c r="W11" i="11" s="1"/>
  <c r="AL54" i="11"/>
  <c r="AL11" i="11" s="1"/>
  <c r="Y8" i="6"/>
  <c r="AI8" i="6"/>
  <c r="AI12" i="6"/>
  <c r="AO13" i="6"/>
  <c r="AM15" i="6"/>
  <c r="AC10" i="6"/>
  <c r="AM14" i="6"/>
  <c r="AM8" i="6"/>
  <c r="AC11" i="6"/>
  <c r="AO11" i="6"/>
  <c r="AM12" i="6"/>
  <c r="AO15" i="6"/>
  <c r="AK49" i="11"/>
  <c r="AK10" i="11" s="1"/>
  <c r="AC71" i="11"/>
  <c r="AC14" i="11" s="1"/>
  <c r="AK30" i="11"/>
  <c r="AK7" i="11" s="1"/>
  <c r="Y54" i="11"/>
  <c r="Y11" i="11" s="1"/>
  <c r="AH42" i="11"/>
  <c r="AH9" i="11" s="1"/>
  <c r="AC68" i="11"/>
  <c r="AC13" i="11" s="1"/>
  <c r="W10" i="6"/>
  <c r="AL49" i="11"/>
  <c r="AL10" i="11" s="1"/>
  <c r="Y7" i="6"/>
  <c r="X49" i="11"/>
  <c r="X10" i="11" s="1"/>
  <c r="AH36" i="11"/>
  <c r="AH8" i="11" s="1"/>
  <c r="AH26" i="11"/>
  <c r="AH6" i="11" s="1"/>
  <c r="AJ49" i="11"/>
  <c r="AJ10" i="11" s="1"/>
  <c r="X36" i="11"/>
  <c r="X8" i="11" s="1"/>
  <c r="AJ71" i="11"/>
  <c r="AJ14" i="11" s="1"/>
  <c r="Y30" i="11"/>
  <c r="Y7" i="11" s="1"/>
  <c r="O16" i="11"/>
  <c r="O5" i="11" s="1"/>
  <c r="O4" i="11" s="1"/>
  <c r="S16" i="11"/>
  <c r="S5" i="11" s="1"/>
  <c r="S4" i="11" s="1"/>
  <c r="W16" i="11"/>
  <c r="W5" i="11" s="1"/>
  <c r="AE16" i="11"/>
  <c r="AE5" i="11" s="1"/>
  <c r="AE4" i="11" s="1"/>
  <c r="AI16" i="11"/>
  <c r="AI5" i="11" s="1"/>
  <c r="AC26" i="11"/>
  <c r="AC6" i="11" s="1"/>
  <c r="AK26" i="11"/>
  <c r="AK6" i="11" s="1"/>
  <c r="AC36" i="11"/>
  <c r="AC8" i="11" s="1"/>
  <c r="AK36" i="11"/>
  <c r="AK8" i="11" s="1"/>
  <c r="AH71" i="11"/>
  <c r="AH14" i="11" s="1"/>
  <c r="AL71" i="11"/>
  <c r="AL14" i="11" s="1"/>
  <c r="W30" i="11"/>
  <c r="W7" i="11" s="1"/>
  <c r="AH30" i="11"/>
  <c r="AH7" i="11" s="1"/>
  <c r="AL30" i="11"/>
  <c r="AL7" i="11" s="1"/>
  <c r="AC54" i="11"/>
  <c r="AC11" i="11" s="1"/>
  <c r="AK54" i="11"/>
  <c r="AK11" i="11" s="1"/>
  <c r="W62" i="11"/>
  <c r="W12" i="11" s="1"/>
  <c r="AH62" i="11"/>
  <c r="AH12" i="11" s="1"/>
  <c r="AL62" i="11"/>
  <c r="AL12" i="11" s="1"/>
  <c r="AJ68" i="11"/>
  <c r="AJ13" i="11" s="1"/>
  <c r="P16" i="11"/>
  <c r="P5" i="11" s="1"/>
  <c r="P4" i="11" s="1"/>
  <c r="AC42" i="11"/>
  <c r="AC9" i="11" s="1"/>
  <c r="N16" i="11"/>
  <c r="N5" i="11" s="1"/>
  <c r="N4" i="11" s="1"/>
  <c r="R16" i="11"/>
  <c r="R5" i="11" s="1"/>
  <c r="R4" i="11" s="1"/>
  <c r="V16" i="11"/>
  <c r="V5" i="11" s="1"/>
  <c r="V4" i="11" s="1"/>
  <c r="Z16" i="11"/>
  <c r="Z5" i="11" s="1"/>
  <c r="Z4" i="11" s="1"/>
  <c r="X16" i="11"/>
  <c r="X5" i="11" s="1"/>
  <c r="Y42" i="11"/>
  <c r="Y9" i="11" s="1"/>
  <c r="M16" i="11"/>
  <c r="M5" i="11" s="1"/>
  <c r="M4" i="11" s="1"/>
  <c r="U16" i="11"/>
  <c r="U5" i="11" s="1"/>
  <c r="U4" i="11" s="1"/>
  <c r="AC16" i="11"/>
  <c r="AC5" i="11" s="1"/>
  <c r="X26" i="11"/>
  <c r="X6" i="11" s="1"/>
  <c r="AK42" i="11"/>
  <c r="AK9" i="11" s="1"/>
  <c r="AD16" i="11"/>
  <c r="AD5" i="11" s="1"/>
  <c r="AD4" i="11" s="1"/>
  <c r="AH16" i="11"/>
  <c r="AH5" i="11" s="1"/>
  <c r="AL16" i="11"/>
  <c r="AL5" i="11" s="1"/>
  <c r="Y26" i="11"/>
  <c r="Y6" i="11" s="1"/>
  <c r="AF16" i="11"/>
  <c r="AF5" i="11" s="1"/>
  <c r="AF4" i="11" s="1"/>
  <c r="AK16" i="11"/>
  <c r="AK5" i="11" s="1"/>
  <c r="Q16" i="11"/>
  <c r="Q5" i="11" s="1"/>
  <c r="Q4" i="11" s="1"/>
  <c r="Y16" i="11"/>
  <c r="Y5" i="11" s="1"/>
  <c r="AG16" i="11"/>
  <c r="AG5" i="11" s="1"/>
  <c r="AG4" i="11" s="1"/>
  <c r="AJ26" i="11"/>
  <c r="AJ6" i="11" s="1"/>
  <c r="AI42" i="11"/>
  <c r="AI9" i="11" s="1"/>
  <c r="AH68" i="11"/>
  <c r="AH13" i="11" s="1"/>
  <c r="T16" i="11"/>
  <c r="T5" i="11" s="1"/>
  <c r="T4" i="11" s="1"/>
  <c r="AB16" i="11"/>
  <c r="AB5" i="11" s="1"/>
  <c r="AB4" i="11" s="1"/>
  <c r="AJ16" i="11"/>
  <c r="AJ5" i="11" s="1"/>
  <c r="AH54" i="11"/>
  <c r="AH11" i="11" s="1"/>
  <c r="AJ42" i="11"/>
  <c r="AJ9" i="11" s="1"/>
  <c r="AI68" i="11"/>
  <c r="AI13" i="11" s="1"/>
  <c r="Y11" i="6"/>
  <c r="Y50" i="11"/>
  <c r="Y49" i="11" s="1"/>
  <c r="Y10" i="11" s="1"/>
  <c r="AJ7" i="6"/>
  <c r="AI27" i="11"/>
  <c r="AI26" i="11" s="1"/>
  <c r="AI6" i="11" s="1"/>
  <c r="AJ9" i="6"/>
  <c r="AI37" i="11"/>
  <c r="AI36" i="11" s="1"/>
  <c r="AI8" i="11" s="1"/>
  <c r="Y15" i="6"/>
  <c r="Y72" i="11"/>
  <c r="Y71" i="11" s="1"/>
  <c r="Y14" i="11" s="1"/>
  <c r="AK8" i="6"/>
  <c r="AJ31" i="11"/>
  <c r="AJ30" i="11" s="1"/>
  <c r="AJ7" i="11" s="1"/>
  <c r="X12" i="6"/>
  <c r="X55" i="11"/>
  <c r="X54" i="11" s="1"/>
  <c r="X11" i="11" s="1"/>
  <c r="AJ12" i="6"/>
  <c r="AI55" i="11"/>
  <c r="AI54" i="11" s="1"/>
  <c r="AI11" i="11" s="1"/>
  <c r="Y13" i="6"/>
  <c r="Y63" i="11"/>
  <c r="Y62" i="11" s="1"/>
  <c r="Y12" i="11" s="1"/>
  <c r="AK13" i="6"/>
  <c r="AJ63" i="11"/>
  <c r="AJ62" i="11" s="1"/>
  <c r="AJ12" i="11" s="1"/>
  <c r="Y14" i="6"/>
  <c r="Y69" i="11"/>
  <c r="Y68" i="11" s="1"/>
  <c r="Y13" i="11" s="1"/>
  <c r="Y9" i="6"/>
  <c r="Y37" i="11"/>
  <c r="Y36" i="11" s="1"/>
  <c r="Y8" i="11" s="1"/>
  <c r="AK9" i="6"/>
  <c r="AJ37" i="11"/>
  <c r="AJ36" i="11" s="1"/>
  <c r="AJ8" i="11" s="1"/>
  <c r="AC13" i="6"/>
  <c r="AC63" i="11"/>
  <c r="AC62" i="11" s="1"/>
  <c r="AC12" i="11" s="1"/>
  <c r="AM13" i="6"/>
  <c r="AK63" i="11"/>
  <c r="AK62" i="11" s="1"/>
  <c r="AK12" i="11" s="1"/>
  <c r="W11" i="6"/>
  <c r="W50" i="11"/>
  <c r="W49" i="11" s="1"/>
  <c r="W10" i="11" s="1"/>
  <c r="W15" i="6"/>
  <c r="W72" i="11"/>
  <c r="W71" i="11" s="1"/>
  <c r="W14" i="11" s="1"/>
  <c r="X10" i="6"/>
  <c r="X43" i="11"/>
  <c r="X42" i="11" s="1"/>
  <c r="X9" i="11" s="1"/>
  <c r="AJ11" i="6"/>
  <c r="AI50" i="11"/>
  <c r="AI49" i="11" s="1"/>
  <c r="AI10" i="11" s="1"/>
  <c r="AJ15" i="6"/>
  <c r="AI72" i="11"/>
  <c r="AI71" i="11" s="1"/>
  <c r="AI14" i="11" s="1"/>
  <c r="AJ8" i="6"/>
  <c r="AI31" i="11"/>
  <c r="AI30" i="11" s="1"/>
  <c r="AI7" i="11" s="1"/>
  <c r="X13" i="6"/>
  <c r="X63" i="11"/>
  <c r="X62" i="11" s="1"/>
  <c r="X12" i="11" s="1"/>
  <c r="AJ13" i="6"/>
  <c r="AI63" i="11"/>
  <c r="AI62" i="11" s="1"/>
  <c r="AI12" i="11" s="1"/>
  <c r="X14" i="6"/>
  <c r="X69" i="11"/>
  <c r="X68" i="11" s="1"/>
  <c r="X13" i="11" s="1"/>
  <c r="AB4" i="6"/>
  <c r="N7" i="6"/>
  <c r="P7" i="6"/>
  <c r="R7" i="6"/>
  <c r="T7" i="6"/>
  <c r="V7" i="6"/>
  <c r="X7" i="6"/>
  <c r="T8" i="6"/>
  <c r="X8" i="6"/>
  <c r="N9" i="6"/>
  <c r="R9" i="6"/>
  <c r="T9" i="6"/>
  <c r="X9" i="6"/>
  <c r="AC9" i="6"/>
  <c r="AM9" i="6"/>
  <c r="AU4" i="6"/>
  <c r="M12" i="6"/>
  <c r="Q12" i="6"/>
  <c r="AK12" i="6"/>
  <c r="M10" i="6"/>
  <c r="O10" i="6"/>
  <c r="O4" i="6" s="1"/>
  <c r="Q10" i="6"/>
  <c r="S10" i="6"/>
  <c r="U10" i="6"/>
  <c r="Y10" i="6"/>
  <c r="AX5" i="4"/>
  <c r="AQ4" i="6"/>
  <c r="AK16" i="6"/>
  <c r="AK66" i="6" s="1"/>
  <c r="AK67" i="6" s="1"/>
  <c r="X16" i="6"/>
  <c r="X66" i="6" s="1"/>
  <c r="X67" i="6" s="1"/>
  <c r="AI16" i="6"/>
  <c r="AI66" i="6" s="1"/>
  <c r="AI67" i="6" s="1"/>
  <c r="AO16" i="6"/>
  <c r="AO66" i="6" s="1"/>
  <c r="AO67" i="6" s="1"/>
  <c r="AF4" i="6"/>
  <c r="Z4" i="6"/>
  <c r="AD4" i="6"/>
  <c r="AS4" i="6"/>
  <c r="AW4" i="6"/>
  <c r="W16" i="6"/>
  <c r="W66" i="6" s="1"/>
  <c r="W67" i="6" s="1"/>
  <c r="Y16" i="6"/>
  <c r="Y66" i="6" s="1"/>
  <c r="Y67" i="6" s="1"/>
  <c r="AC16" i="6"/>
  <c r="AC66" i="6" s="1"/>
  <c r="AC67" i="6" s="1"/>
  <c r="AJ16" i="6"/>
  <c r="AJ66" i="6" s="1"/>
  <c r="AJ67" i="6" s="1"/>
  <c r="AM16" i="6"/>
  <c r="AM66" i="6" s="1"/>
  <c r="AM67" i="6" s="1"/>
  <c r="AP4" i="6"/>
  <c r="AR4" i="6"/>
  <c r="AT4" i="6"/>
  <c r="AV4" i="6"/>
  <c r="AG4" i="6"/>
  <c r="AW67" i="6"/>
  <c r="AK5" i="2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Q4" i="6" l="1"/>
  <c r="AH4" i="11"/>
  <c r="AK4" i="11"/>
  <c r="AC4" i="11"/>
  <c r="AL4" i="11"/>
  <c r="AJ4" i="11"/>
  <c r="AI4" i="11"/>
  <c r="X4" i="11"/>
  <c r="W4" i="11"/>
  <c r="Y4" i="11"/>
  <c r="AO4" i="6"/>
  <c r="AK4" i="6"/>
  <c r="M4" i="6"/>
  <c r="AI4" i="6"/>
  <c r="R4" i="6"/>
  <c r="N4" i="6"/>
  <c r="T4" i="6"/>
  <c r="V4" i="6"/>
  <c r="S4" i="6"/>
  <c r="X4" i="6"/>
  <c r="Y4" i="6"/>
  <c r="AM4" i="6"/>
  <c r="AC4" i="6"/>
  <c r="U4" i="6"/>
  <c r="AJ4" i="6"/>
  <c r="AE4" i="6"/>
  <c r="W4" i="6"/>
  <c r="P4" i="6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AB71" i="5"/>
  <c r="AB70" i="5" s="1"/>
  <c r="AA71" i="5"/>
  <c r="AA70" i="5" s="1"/>
  <c r="Z71" i="5"/>
  <c r="Z70" i="5" s="1"/>
  <c r="AT66" i="5"/>
  <c r="AT67" i="5" s="1"/>
  <c r="AS66" i="5"/>
  <c r="AS67" i="5" s="1"/>
  <c r="AR66" i="5"/>
  <c r="AR67" i="5" s="1"/>
  <c r="AQ66" i="5"/>
  <c r="AQ67" i="5" s="1"/>
  <c r="AP66" i="5"/>
  <c r="AP67" i="5" s="1"/>
  <c r="AO66" i="5"/>
  <c r="AO67" i="5" s="1"/>
  <c r="AN66" i="5"/>
  <c r="AN67" i="5" s="1"/>
  <c r="AM66" i="5"/>
  <c r="AM67" i="5" s="1"/>
  <c r="AH65" i="5"/>
  <c r="AH67" i="10" s="1"/>
  <c r="AG65" i="5"/>
  <c r="AG67" i="10" s="1"/>
  <c r="AF65" i="5"/>
  <c r="AF67" i="10" s="1"/>
  <c r="AE65" i="5"/>
  <c r="AE67" i="10" s="1"/>
  <c r="AD65" i="5"/>
  <c r="AD67" i="10" s="1"/>
  <c r="AC65" i="5"/>
  <c r="AC67" i="10" s="1"/>
  <c r="AB65" i="5"/>
  <c r="AB67" i="10" s="1"/>
  <c r="AA65" i="5"/>
  <c r="AA67" i="10" s="1"/>
  <c r="Z65" i="5"/>
  <c r="Z67" i="10" s="1"/>
  <c r="Y65" i="5"/>
  <c r="Y67" i="10" s="1"/>
  <c r="X65" i="5"/>
  <c r="X67" i="10" s="1"/>
  <c r="V65" i="5"/>
  <c r="V67" i="10" s="1"/>
  <c r="U65" i="5"/>
  <c r="U67" i="10" s="1"/>
  <c r="T65" i="5"/>
  <c r="T67" i="10" s="1"/>
  <c r="S65" i="5"/>
  <c r="S67" i="10" s="1"/>
  <c r="R65" i="5"/>
  <c r="R67" i="10" s="1"/>
  <c r="Q65" i="5"/>
  <c r="Q67" i="10" s="1"/>
  <c r="P65" i="5"/>
  <c r="P67" i="10" s="1"/>
  <c r="O65" i="5"/>
  <c r="O67" i="10" s="1"/>
  <c r="N65" i="5"/>
  <c r="N67" i="10" s="1"/>
  <c r="M65" i="5"/>
  <c r="M67" i="10" s="1"/>
  <c r="AH64" i="5"/>
  <c r="AH66" i="10" s="1"/>
  <c r="AG64" i="5"/>
  <c r="AG66" i="10" s="1"/>
  <c r="AF64" i="5"/>
  <c r="AF66" i="10" s="1"/>
  <c r="AE64" i="5"/>
  <c r="AE66" i="10" s="1"/>
  <c r="AD64" i="5"/>
  <c r="AD66" i="10" s="1"/>
  <c r="AC64" i="5"/>
  <c r="AC66" i="10" s="1"/>
  <c r="AB64" i="5"/>
  <c r="AB66" i="10" s="1"/>
  <c r="AA64" i="5"/>
  <c r="AA66" i="10" s="1"/>
  <c r="Z64" i="5"/>
  <c r="Z66" i="10" s="1"/>
  <c r="Y64" i="5"/>
  <c r="Y66" i="10" s="1"/>
  <c r="X64" i="5"/>
  <c r="X66" i="10" s="1"/>
  <c r="V64" i="5"/>
  <c r="V66" i="10" s="1"/>
  <c r="U64" i="5"/>
  <c r="U66" i="10" s="1"/>
  <c r="T64" i="5"/>
  <c r="T66" i="10" s="1"/>
  <c r="S64" i="5"/>
  <c r="S66" i="10" s="1"/>
  <c r="R64" i="5"/>
  <c r="R66" i="10" s="1"/>
  <c r="Q64" i="5"/>
  <c r="Q66" i="10" s="1"/>
  <c r="P64" i="5"/>
  <c r="P66" i="10" s="1"/>
  <c r="O64" i="5"/>
  <c r="O66" i="10" s="1"/>
  <c r="N64" i="5"/>
  <c r="N66" i="10" s="1"/>
  <c r="M64" i="5"/>
  <c r="M66" i="10" s="1"/>
  <c r="AH63" i="5"/>
  <c r="AH61" i="10" s="1"/>
  <c r="AG63" i="5"/>
  <c r="AG61" i="10" s="1"/>
  <c r="AF63" i="5"/>
  <c r="AF61" i="10" s="1"/>
  <c r="AE63" i="5"/>
  <c r="AE61" i="10" s="1"/>
  <c r="AD63" i="5"/>
  <c r="AD61" i="10" s="1"/>
  <c r="AC63" i="5"/>
  <c r="AC61" i="10" s="1"/>
  <c r="AB63" i="5"/>
  <c r="AB61" i="10" s="1"/>
  <c r="AA63" i="5"/>
  <c r="AA61" i="10" s="1"/>
  <c r="Z63" i="5"/>
  <c r="Z61" i="10" s="1"/>
  <c r="Y63" i="5"/>
  <c r="Y61" i="10" s="1"/>
  <c r="X63" i="5"/>
  <c r="X61" i="10" s="1"/>
  <c r="V63" i="5"/>
  <c r="V61" i="10" s="1"/>
  <c r="U63" i="5"/>
  <c r="U61" i="10" s="1"/>
  <c r="T63" i="5"/>
  <c r="T61" i="10" s="1"/>
  <c r="S63" i="5"/>
  <c r="S61" i="10" s="1"/>
  <c r="R63" i="5"/>
  <c r="R61" i="10" s="1"/>
  <c r="Q63" i="5"/>
  <c r="Q61" i="10" s="1"/>
  <c r="P63" i="5"/>
  <c r="P61" i="10" s="1"/>
  <c r="O63" i="5"/>
  <c r="O61" i="10" s="1"/>
  <c r="N63" i="5"/>
  <c r="N61" i="10" s="1"/>
  <c r="M63" i="5"/>
  <c r="M61" i="10" s="1"/>
  <c r="AH62" i="5"/>
  <c r="AH60" i="10" s="1"/>
  <c r="AG62" i="5"/>
  <c r="AG60" i="10" s="1"/>
  <c r="AF62" i="5"/>
  <c r="AF60" i="10" s="1"/>
  <c r="AE62" i="5"/>
  <c r="AE60" i="10" s="1"/>
  <c r="AD62" i="5"/>
  <c r="AD60" i="10" s="1"/>
  <c r="AC62" i="5"/>
  <c r="AC60" i="10" s="1"/>
  <c r="AB62" i="5"/>
  <c r="AB60" i="10" s="1"/>
  <c r="AA62" i="5"/>
  <c r="AA60" i="10" s="1"/>
  <c r="Z62" i="5"/>
  <c r="Z60" i="10" s="1"/>
  <c r="Y62" i="5"/>
  <c r="Y60" i="10" s="1"/>
  <c r="X62" i="5"/>
  <c r="X60" i="10" s="1"/>
  <c r="V62" i="5"/>
  <c r="V60" i="10" s="1"/>
  <c r="U62" i="5"/>
  <c r="U60" i="10" s="1"/>
  <c r="T62" i="5"/>
  <c r="T60" i="10" s="1"/>
  <c r="S62" i="5"/>
  <c r="S60" i="10" s="1"/>
  <c r="R62" i="5"/>
  <c r="R60" i="10" s="1"/>
  <c r="Q62" i="5"/>
  <c r="Q60" i="10" s="1"/>
  <c r="P62" i="5"/>
  <c r="P60" i="10" s="1"/>
  <c r="O62" i="5"/>
  <c r="O60" i="10" s="1"/>
  <c r="N62" i="5"/>
  <c r="N60" i="10" s="1"/>
  <c r="M62" i="5"/>
  <c r="M60" i="10" s="1"/>
  <c r="AH61" i="5"/>
  <c r="AH59" i="10" s="1"/>
  <c r="AG61" i="5"/>
  <c r="AG59" i="10" s="1"/>
  <c r="AF61" i="5"/>
  <c r="AF59" i="10" s="1"/>
  <c r="AE61" i="5"/>
  <c r="AE59" i="10" s="1"/>
  <c r="AD61" i="5"/>
  <c r="AD59" i="10" s="1"/>
  <c r="AC61" i="5"/>
  <c r="AC59" i="10" s="1"/>
  <c r="AB61" i="5"/>
  <c r="AB59" i="10" s="1"/>
  <c r="AA61" i="5"/>
  <c r="AA59" i="10" s="1"/>
  <c r="Z61" i="5"/>
  <c r="Z59" i="10" s="1"/>
  <c r="Y61" i="5"/>
  <c r="Y59" i="10" s="1"/>
  <c r="X61" i="5"/>
  <c r="X59" i="10" s="1"/>
  <c r="V61" i="5"/>
  <c r="V59" i="10" s="1"/>
  <c r="U61" i="5"/>
  <c r="U59" i="10" s="1"/>
  <c r="T61" i="5"/>
  <c r="T59" i="10" s="1"/>
  <c r="S61" i="5"/>
  <c r="S59" i="10" s="1"/>
  <c r="R61" i="5"/>
  <c r="R59" i="10" s="1"/>
  <c r="Q61" i="5"/>
  <c r="Q59" i="10" s="1"/>
  <c r="P61" i="5"/>
  <c r="P59" i="10" s="1"/>
  <c r="O61" i="5"/>
  <c r="O59" i="10" s="1"/>
  <c r="N61" i="5"/>
  <c r="N59" i="10" s="1"/>
  <c r="M61" i="5"/>
  <c r="M59" i="10" s="1"/>
  <c r="AH60" i="5"/>
  <c r="AH53" i="10" s="1"/>
  <c r="AG60" i="5"/>
  <c r="AG53" i="10" s="1"/>
  <c r="AF60" i="5"/>
  <c r="AF53" i="10" s="1"/>
  <c r="AE60" i="5"/>
  <c r="AE53" i="10" s="1"/>
  <c r="AD60" i="5"/>
  <c r="AD53" i="10" s="1"/>
  <c r="AC60" i="5"/>
  <c r="AC53" i="10" s="1"/>
  <c r="AB60" i="5"/>
  <c r="AB53" i="10" s="1"/>
  <c r="AA60" i="5"/>
  <c r="AA53" i="10" s="1"/>
  <c r="Z60" i="5"/>
  <c r="Z53" i="10" s="1"/>
  <c r="Y60" i="5"/>
  <c r="Y53" i="10" s="1"/>
  <c r="X60" i="5"/>
  <c r="X53" i="10" s="1"/>
  <c r="V60" i="5"/>
  <c r="V53" i="10" s="1"/>
  <c r="U60" i="5"/>
  <c r="U53" i="10" s="1"/>
  <c r="T60" i="5"/>
  <c r="T53" i="10" s="1"/>
  <c r="S60" i="5"/>
  <c r="S53" i="10" s="1"/>
  <c r="R60" i="5"/>
  <c r="R53" i="10" s="1"/>
  <c r="Q60" i="5"/>
  <c r="Q53" i="10" s="1"/>
  <c r="P60" i="5"/>
  <c r="P53" i="10" s="1"/>
  <c r="O60" i="5"/>
  <c r="O53" i="10" s="1"/>
  <c r="N60" i="5"/>
  <c r="N53" i="10" s="1"/>
  <c r="M60" i="5"/>
  <c r="M53" i="10" s="1"/>
  <c r="AH59" i="5"/>
  <c r="AH52" i="10" s="1"/>
  <c r="AG59" i="5"/>
  <c r="AG52" i="10" s="1"/>
  <c r="AF59" i="5"/>
  <c r="AF52" i="10" s="1"/>
  <c r="AE59" i="5"/>
  <c r="AE52" i="10" s="1"/>
  <c r="AD59" i="5"/>
  <c r="AD52" i="10" s="1"/>
  <c r="AC59" i="5"/>
  <c r="AC52" i="10" s="1"/>
  <c r="AB59" i="5"/>
  <c r="AB52" i="10" s="1"/>
  <c r="AA59" i="5"/>
  <c r="AA52" i="10" s="1"/>
  <c r="Z59" i="5"/>
  <c r="Z52" i="10" s="1"/>
  <c r="Y59" i="5"/>
  <c r="Y52" i="10" s="1"/>
  <c r="X59" i="5"/>
  <c r="X52" i="10" s="1"/>
  <c r="V59" i="5"/>
  <c r="V52" i="10" s="1"/>
  <c r="U59" i="5"/>
  <c r="U52" i="10" s="1"/>
  <c r="T59" i="5"/>
  <c r="T52" i="10" s="1"/>
  <c r="S59" i="5"/>
  <c r="S52" i="10" s="1"/>
  <c r="R59" i="5"/>
  <c r="R52" i="10" s="1"/>
  <c r="Q59" i="5"/>
  <c r="P59" i="5"/>
  <c r="P52" i="10" s="1"/>
  <c r="O59" i="5"/>
  <c r="O52" i="10" s="1"/>
  <c r="N59" i="5"/>
  <c r="N52" i="10" s="1"/>
  <c r="M59" i="5"/>
  <c r="M52" i="10" s="1"/>
  <c r="AH58" i="5"/>
  <c r="AH51" i="10" s="1"/>
  <c r="AG58" i="5"/>
  <c r="AG51" i="10" s="1"/>
  <c r="AF58" i="5"/>
  <c r="AF51" i="10" s="1"/>
  <c r="AE58" i="5"/>
  <c r="AE51" i="10" s="1"/>
  <c r="AD58" i="5"/>
  <c r="AD51" i="10" s="1"/>
  <c r="AC58" i="5"/>
  <c r="AC51" i="10" s="1"/>
  <c r="AB58" i="5"/>
  <c r="AB51" i="10" s="1"/>
  <c r="AA58" i="5"/>
  <c r="AA51" i="10" s="1"/>
  <c r="Z58" i="5"/>
  <c r="Z51" i="10" s="1"/>
  <c r="Y58" i="5"/>
  <c r="Y51" i="10" s="1"/>
  <c r="X58" i="5"/>
  <c r="X51" i="10" s="1"/>
  <c r="V58" i="5"/>
  <c r="V51" i="10" s="1"/>
  <c r="U58" i="5"/>
  <c r="U51" i="10" s="1"/>
  <c r="T58" i="5"/>
  <c r="T51" i="10" s="1"/>
  <c r="S58" i="5"/>
  <c r="S51" i="10" s="1"/>
  <c r="R58" i="5"/>
  <c r="R51" i="10" s="1"/>
  <c r="Q58" i="5"/>
  <c r="Q51" i="10" s="1"/>
  <c r="P58" i="5"/>
  <c r="P51" i="10" s="1"/>
  <c r="O58" i="5"/>
  <c r="O51" i="10" s="1"/>
  <c r="N58" i="5"/>
  <c r="N51" i="10" s="1"/>
  <c r="M58" i="5"/>
  <c r="M51" i="10" s="1"/>
  <c r="AH57" i="5"/>
  <c r="AH41" i="10" s="1"/>
  <c r="AG57" i="5"/>
  <c r="AG41" i="10" s="1"/>
  <c r="AF57" i="5"/>
  <c r="AF41" i="10" s="1"/>
  <c r="AE57" i="5"/>
  <c r="AE41" i="10" s="1"/>
  <c r="AD57" i="5"/>
  <c r="AD41" i="10" s="1"/>
  <c r="AC57" i="5"/>
  <c r="AC41" i="10" s="1"/>
  <c r="AB57" i="5"/>
  <c r="AB41" i="10" s="1"/>
  <c r="AA57" i="5"/>
  <c r="AA41" i="10" s="1"/>
  <c r="Z57" i="5"/>
  <c r="Z41" i="10" s="1"/>
  <c r="Y57" i="5"/>
  <c r="Y41" i="10" s="1"/>
  <c r="X57" i="5"/>
  <c r="X41" i="10" s="1"/>
  <c r="V57" i="5"/>
  <c r="V41" i="10" s="1"/>
  <c r="U57" i="5"/>
  <c r="U41" i="10" s="1"/>
  <c r="T57" i="5"/>
  <c r="T41" i="10" s="1"/>
  <c r="S57" i="5"/>
  <c r="S41" i="10" s="1"/>
  <c r="R57" i="5"/>
  <c r="R41" i="10" s="1"/>
  <c r="Q57" i="5"/>
  <c r="Q41" i="10" s="1"/>
  <c r="P57" i="5"/>
  <c r="P41" i="10" s="1"/>
  <c r="O57" i="5"/>
  <c r="O41" i="10" s="1"/>
  <c r="N57" i="5"/>
  <c r="N41" i="10" s="1"/>
  <c r="M57" i="5"/>
  <c r="M41" i="10" s="1"/>
  <c r="AH56" i="5"/>
  <c r="AH40" i="10" s="1"/>
  <c r="AG56" i="5"/>
  <c r="AG40" i="10" s="1"/>
  <c r="AF56" i="5"/>
  <c r="AF40" i="10" s="1"/>
  <c r="AE56" i="5"/>
  <c r="AE40" i="10" s="1"/>
  <c r="AD56" i="5"/>
  <c r="AD40" i="10" s="1"/>
  <c r="AC56" i="5"/>
  <c r="AC40" i="10" s="1"/>
  <c r="AB56" i="5"/>
  <c r="AB40" i="10" s="1"/>
  <c r="AA56" i="5"/>
  <c r="AA40" i="10" s="1"/>
  <c r="Z56" i="5"/>
  <c r="Z40" i="10" s="1"/>
  <c r="Y56" i="5"/>
  <c r="Y40" i="10" s="1"/>
  <c r="X56" i="5"/>
  <c r="X40" i="10" s="1"/>
  <c r="V56" i="5"/>
  <c r="V40" i="10" s="1"/>
  <c r="U56" i="5"/>
  <c r="U40" i="10" s="1"/>
  <c r="T56" i="5"/>
  <c r="T40" i="10" s="1"/>
  <c r="S56" i="5"/>
  <c r="S40" i="10" s="1"/>
  <c r="R56" i="5"/>
  <c r="R40" i="10" s="1"/>
  <c r="Q56" i="5"/>
  <c r="Q40" i="10" s="1"/>
  <c r="P56" i="5"/>
  <c r="P40" i="10" s="1"/>
  <c r="O56" i="5"/>
  <c r="O40" i="10" s="1"/>
  <c r="N56" i="5"/>
  <c r="N40" i="10" s="1"/>
  <c r="M56" i="5"/>
  <c r="M40" i="10" s="1"/>
  <c r="AH55" i="5"/>
  <c r="AH48" i="10" s="1"/>
  <c r="AG55" i="5"/>
  <c r="AG48" i="10" s="1"/>
  <c r="AF55" i="5"/>
  <c r="AF48" i="10" s="1"/>
  <c r="AE55" i="5"/>
  <c r="AE48" i="10" s="1"/>
  <c r="AD55" i="5"/>
  <c r="AD48" i="10" s="1"/>
  <c r="AC55" i="5"/>
  <c r="AC48" i="10" s="1"/>
  <c r="AB55" i="5"/>
  <c r="AB48" i="10" s="1"/>
  <c r="AA55" i="5"/>
  <c r="AA48" i="10" s="1"/>
  <c r="Z55" i="5"/>
  <c r="Z48" i="10" s="1"/>
  <c r="Y55" i="5"/>
  <c r="Y48" i="10" s="1"/>
  <c r="X55" i="5"/>
  <c r="X48" i="10" s="1"/>
  <c r="V55" i="5"/>
  <c r="V48" i="10" s="1"/>
  <c r="U55" i="5"/>
  <c r="U48" i="10" s="1"/>
  <c r="T55" i="5"/>
  <c r="T48" i="10" s="1"/>
  <c r="S55" i="5"/>
  <c r="S48" i="10" s="1"/>
  <c r="R55" i="5"/>
  <c r="R48" i="10" s="1"/>
  <c r="Q55" i="5"/>
  <c r="Q48" i="10" s="1"/>
  <c r="P55" i="5"/>
  <c r="P48" i="10" s="1"/>
  <c r="O55" i="5"/>
  <c r="O48" i="10" s="1"/>
  <c r="N55" i="5"/>
  <c r="N48" i="10" s="1"/>
  <c r="M55" i="5"/>
  <c r="M48" i="10" s="1"/>
  <c r="AH54" i="5"/>
  <c r="AH35" i="10" s="1"/>
  <c r="AG54" i="5"/>
  <c r="AG35" i="10" s="1"/>
  <c r="AF54" i="5"/>
  <c r="AF35" i="10" s="1"/>
  <c r="AE54" i="5"/>
  <c r="AE35" i="10" s="1"/>
  <c r="AD54" i="5"/>
  <c r="AD35" i="10" s="1"/>
  <c r="AC54" i="5"/>
  <c r="AC35" i="10" s="1"/>
  <c r="AB54" i="5"/>
  <c r="AB35" i="10" s="1"/>
  <c r="AA54" i="5"/>
  <c r="AA35" i="10" s="1"/>
  <c r="Z54" i="5"/>
  <c r="Z35" i="10" s="1"/>
  <c r="Y54" i="5"/>
  <c r="Y35" i="10" s="1"/>
  <c r="X54" i="5"/>
  <c r="X35" i="10" s="1"/>
  <c r="V54" i="5"/>
  <c r="V35" i="10" s="1"/>
  <c r="U54" i="5"/>
  <c r="U35" i="10" s="1"/>
  <c r="T54" i="5"/>
  <c r="T35" i="10" s="1"/>
  <c r="S54" i="5"/>
  <c r="S35" i="10" s="1"/>
  <c r="R54" i="5"/>
  <c r="R35" i="10" s="1"/>
  <c r="Q54" i="5"/>
  <c r="Q35" i="10" s="1"/>
  <c r="P54" i="5"/>
  <c r="P35" i="10" s="1"/>
  <c r="O54" i="5"/>
  <c r="O35" i="10" s="1"/>
  <c r="N54" i="5"/>
  <c r="N35" i="10" s="1"/>
  <c r="M54" i="5"/>
  <c r="M35" i="10" s="1"/>
  <c r="AH53" i="5"/>
  <c r="AH58" i="10" s="1"/>
  <c r="AG53" i="5"/>
  <c r="AG58" i="10" s="1"/>
  <c r="AF53" i="5"/>
  <c r="AF58" i="10" s="1"/>
  <c r="AE53" i="5"/>
  <c r="AE58" i="10" s="1"/>
  <c r="AD53" i="5"/>
  <c r="AD58" i="10" s="1"/>
  <c r="AC53" i="5"/>
  <c r="AC58" i="10" s="1"/>
  <c r="AB53" i="5"/>
  <c r="AB58" i="10" s="1"/>
  <c r="AA53" i="5"/>
  <c r="AA58" i="10" s="1"/>
  <c r="Z53" i="5"/>
  <c r="Z58" i="10" s="1"/>
  <c r="Y53" i="5"/>
  <c r="Y58" i="10" s="1"/>
  <c r="X53" i="5"/>
  <c r="X58" i="10" s="1"/>
  <c r="V53" i="5"/>
  <c r="V58" i="10" s="1"/>
  <c r="U53" i="5"/>
  <c r="U58" i="10" s="1"/>
  <c r="T53" i="5"/>
  <c r="T58" i="10" s="1"/>
  <c r="S53" i="5"/>
  <c r="S58" i="10" s="1"/>
  <c r="R53" i="5"/>
  <c r="R58" i="10" s="1"/>
  <c r="Q53" i="5"/>
  <c r="Q58" i="10" s="1"/>
  <c r="P53" i="5"/>
  <c r="P58" i="10" s="1"/>
  <c r="O53" i="5"/>
  <c r="O58" i="10" s="1"/>
  <c r="N53" i="5"/>
  <c r="N58" i="10" s="1"/>
  <c r="M53" i="5"/>
  <c r="M58" i="10" s="1"/>
  <c r="AH52" i="5"/>
  <c r="AH47" i="10" s="1"/>
  <c r="AG52" i="5"/>
  <c r="AG47" i="10" s="1"/>
  <c r="AF52" i="5"/>
  <c r="AF47" i="10" s="1"/>
  <c r="AE52" i="5"/>
  <c r="AE47" i="10" s="1"/>
  <c r="AD52" i="5"/>
  <c r="AD47" i="10" s="1"/>
  <c r="AC52" i="5"/>
  <c r="AC47" i="10" s="1"/>
  <c r="AB52" i="5"/>
  <c r="AB47" i="10" s="1"/>
  <c r="AA52" i="5"/>
  <c r="AA47" i="10" s="1"/>
  <c r="Z52" i="5"/>
  <c r="Z47" i="10" s="1"/>
  <c r="Y52" i="5"/>
  <c r="Y47" i="10" s="1"/>
  <c r="X52" i="5"/>
  <c r="X47" i="10" s="1"/>
  <c r="V52" i="5"/>
  <c r="V47" i="10" s="1"/>
  <c r="U52" i="5"/>
  <c r="U47" i="10" s="1"/>
  <c r="T52" i="5"/>
  <c r="T47" i="10" s="1"/>
  <c r="S52" i="5"/>
  <c r="S47" i="10" s="1"/>
  <c r="R52" i="5"/>
  <c r="R47" i="10" s="1"/>
  <c r="Q52" i="5"/>
  <c r="Q47" i="10" s="1"/>
  <c r="P52" i="5"/>
  <c r="P47" i="10" s="1"/>
  <c r="O52" i="5"/>
  <c r="O47" i="10" s="1"/>
  <c r="N52" i="5"/>
  <c r="N47" i="10" s="1"/>
  <c r="M52" i="5"/>
  <c r="M47" i="10" s="1"/>
  <c r="AH51" i="5"/>
  <c r="AH57" i="10" s="1"/>
  <c r="AG51" i="5"/>
  <c r="AG57" i="10" s="1"/>
  <c r="AF51" i="5"/>
  <c r="AF57" i="10" s="1"/>
  <c r="AE51" i="5"/>
  <c r="AE57" i="10" s="1"/>
  <c r="AD51" i="5"/>
  <c r="AD57" i="10" s="1"/>
  <c r="AC51" i="5"/>
  <c r="AC57" i="10" s="1"/>
  <c r="AB51" i="5"/>
  <c r="AB57" i="10" s="1"/>
  <c r="AA51" i="5"/>
  <c r="AA57" i="10" s="1"/>
  <c r="Z51" i="5"/>
  <c r="Z57" i="10" s="1"/>
  <c r="Y51" i="5"/>
  <c r="Y57" i="10" s="1"/>
  <c r="X51" i="5"/>
  <c r="X57" i="10" s="1"/>
  <c r="V51" i="5"/>
  <c r="V57" i="10" s="1"/>
  <c r="U51" i="5"/>
  <c r="U57" i="10" s="1"/>
  <c r="T51" i="5"/>
  <c r="T57" i="10" s="1"/>
  <c r="S51" i="5"/>
  <c r="S57" i="10" s="1"/>
  <c r="R51" i="5"/>
  <c r="R57" i="10" s="1"/>
  <c r="Q51" i="5"/>
  <c r="Q57" i="10" s="1"/>
  <c r="P51" i="5"/>
  <c r="P57" i="10" s="1"/>
  <c r="O51" i="5"/>
  <c r="O57" i="10" s="1"/>
  <c r="N51" i="5"/>
  <c r="N57" i="10" s="1"/>
  <c r="M51" i="5"/>
  <c r="M57" i="10" s="1"/>
  <c r="AH50" i="5"/>
  <c r="AH74" i="10" s="1"/>
  <c r="AG50" i="5"/>
  <c r="AG74" i="10" s="1"/>
  <c r="AF50" i="5"/>
  <c r="AF74" i="10" s="1"/>
  <c r="AE50" i="5"/>
  <c r="AE74" i="10" s="1"/>
  <c r="AD50" i="5"/>
  <c r="AD74" i="10" s="1"/>
  <c r="AC50" i="5"/>
  <c r="AC74" i="10" s="1"/>
  <c r="AB50" i="5"/>
  <c r="AB74" i="10" s="1"/>
  <c r="AA50" i="5"/>
  <c r="AA74" i="10" s="1"/>
  <c r="Z50" i="5"/>
  <c r="Z74" i="10" s="1"/>
  <c r="Y50" i="5"/>
  <c r="Y74" i="10" s="1"/>
  <c r="X50" i="5"/>
  <c r="X74" i="10" s="1"/>
  <c r="V50" i="5"/>
  <c r="V74" i="10" s="1"/>
  <c r="U50" i="5"/>
  <c r="U74" i="10" s="1"/>
  <c r="T50" i="5"/>
  <c r="T74" i="10" s="1"/>
  <c r="S50" i="5"/>
  <c r="S74" i="10" s="1"/>
  <c r="R50" i="5"/>
  <c r="R74" i="10" s="1"/>
  <c r="Q50" i="5"/>
  <c r="Q74" i="10" s="1"/>
  <c r="P50" i="5"/>
  <c r="P74" i="10" s="1"/>
  <c r="O50" i="5"/>
  <c r="O74" i="10" s="1"/>
  <c r="N50" i="5"/>
  <c r="N74" i="10" s="1"/>
  <c r="M50" i="5"/>
  <c r="M74" i="10" s="1"/>
  <c r="AH49" i="5"/>
  <c r="AH65" i="10" s="1"/>
  <c r="AG49" i="5"/>
  <c r="AG65" i="10" s="1"/>
  <c r="AF49" i="5"/>
  <c r="AF65" i="10" s="1"/>
  <c r="AE49" i="5"/>
  <c r="AE65" i="10" s="1"/>
  <c r="AD49" i="5"/>
  <c r="AD65" i="10" s="1"/>
  <c r="AC49" i="5"/>
  <c r="AC65" i="10" s="1"/>
  <c r="AB49" i="5"/>
  <c r="AB65" i="10" s="1"/>
  <c r="AA49" i="5"/>
  <c r="AA65" i="10" s="1"/>
  <c r="Z49" i="5"/>
  <c r="Z65" i="10" s="1"/>
  <c r="Y49" i="5"/>
  <c r="Y65" i="10" s="1"/>
  <c r="X49" i="5"/>
  <c r="X65" i="10" s="1"/>
  <c r="V49" i="5"/>
  <c r="V65" i="10" s="1"/>
  <c r="U49" i="5"/>
  <c r="U65" i="10" s="1"/>
  <c r="T49" i="5"/>
  <c r="T65" i="10" s="1"/>
  <c r="S49" i="5"/>
  <c r="S65" i="10" s="1"/>
  <c r="R49" i="5"/>
  <c r="R65" i="10" s="1"/>
  <c r="Q49" i="5"/>
  <c r="Q65" i="10" s="1"/>
  <c r="P49" i="5"/>
  <c r="P65" i="10" s="1"/>
  <c r="O49" i="5"/>
  <c r="O65" i="10" s="1"/>
  <c r="N49" i="5"/>
  <c r="N65" i="10" s="1"/>
  <c r="M49" i="5"/>
  <c r="M65" i="10" s="1"/>
  <c r="AH48" i="5"/>
  <c r="AH73" i="10" s="1"/>
  <c r="AG48" i="5"/>
  <c r="AG73" i="10" s="1"/>
  <c r="AF48" i="5"/>
  <c r="AF73" i="10" s="1"/>
  <c r="AE48" i="5"/>
  <c r="AE73" i="10" s="1"/>
  <c r="AD48" i="5"/>
  <c r="AD73" i="10" s="1"/>
  <c r="AC48" i="5"/>
  <c r="AC73" i="10" s="1"/>
  <c r="AB48" i="5"/>
  <c r="AB73" i="10" s="1"/>
  <c r="AA48" i="5"/>
  <c r="AA73" i="10" s="1"/>
  <c r="Z48" i="5"/>
  <c r="Z73" i="10" s="1"/>
  <c r="Y48" i="5"/>
  <c r="Y73" i="10" s="1"/>
  <c r="X48" i="5"/>
  <c r="X73" i="10" s="1"/>
  <c r="V48" i="5"/>
  <c r="V73" i="10" s="1"/>
  <c r="U48" i="5"/>
  <c r="U73" i="10" s="1"/>
  <c r="T48" i="5"/>
  <c r="T73" i="10" s="1"/>
  <c r="S48" i="5"/>
  <c r="S73" i="10" s="1"/>
  <c r="R48" i="5"/>
  <c r="R73" i="10" s="1"/>
  <c r="Q48" i="5"/>
  <c r="Q73" i="10" s="1"/>
  <c r="P48" i="5"/>
  <c r="P73" i="10" s="1"/>
  <c r="O48" i="5"/>
  <c r="O73" i="10" s="1"/>
  <c r="N48" i="5"/>
  <c r="N73" i="10" s="1"/>
  <c r="M48" i="5"/>
  <c r="M73" i="10" s="1"/>
  <c r="AH47" i="5"/>
  <c r="AH70" i="10" s="1"/>
  <c r="AG47" i="5"/>
  <c r="AG70" i="10" s="1"/>
  <c r="AF47" i="5"/>
  <c r="AF70" i="10" s="1"/>
  <c r="AE47" i="5"/>
  <c r="AE70" i="10" s="1"/>
  <c r="AD47" i="5"/>
  <c r="AD70" i="10" s="1"/>
  <c r="AC47" i="5"/>
  <c r="AC70" i="10" s="1"/>
  <c r="AB47" i="5"/>
  <c r="AB70" i="10" s="1"/>
  <c r="AA47" i="5"/>
  <c r="AA70" i="10" s="1"/>
  <c r="Z47" i="5"/>
  <c r="Z70" i="10" s="1"/>
  <c r="Y47" i="5"/>
  <c r="Y70" i="10" s="1"/>
  <c r="X47" i="5"/>
  <c r="X70" i="10" s="1"/>
  <c r="V47" i="5"/>
  <c r="V70" i="10" s="1"/>
  <c r="U47" i="5"/>
  <c r="U70" i="10" s="1"/>
  <c r="T47" i="5"/>
  <c r="T70" i="10" s="1"/>
  <c r="S47" i="5"/>
  <c r="S70" i="10" s="1"/>
  <c r="R47" i="5"/>
  <c r="R70" i="10" s="1"/>
  <c r="Q47" i="5"/>
  <c r="Q70" i="10" s="1"/>
  <c r="P47" i="5"/>
  <c r="P70" i="10" s="1"/>
  <c r="O47" i="5"/>
  <c r="O70" i="10" s="1"/>
  <c r="N47" i="5"/>
  <c r="N70" i="10" s="1"/>
  <c r="M47" i="5"/>
  <c r="M70" i="10" s="1"/>
  <c r="AH46" i="5"/>
  <c r="AH64" i="10" s="1"/>
  <c r="AG46" i="5"/>
  <c r="AG64" i="10" s="1"/>
  <c r="AF46" i="5"/>
  <c r="AF64" i="10" s="1"/>
  <c r="AE46" i="5"/>
  <c r="AE64" i="10" s="1"/>
  <c r="AD46" i="5"/>
  <c r="AD64" i="10" s="1"/>
  <c r="AC46" i="5"/>
  <c r="AC64" i="10" s="1"/>
  <c r="AB46" i="5"/>
  <c r="AB64" i="10" s="1"/>
  <c r="AA46" i="5"/>
  <c r="AA64" i="10" s="1"/>
  <c r="Z46" i="5"/>
  <c r="Z64" i="10" s="1"/>
  <c r="Y46" i="5"/>
  <c r="Y64" i="10" s="1"/>
  <c r="X46" i="5"/>
  <c r="X64" i="10" s="1"/>
  <c r="V46" i="5"/>
  <c r="V64" i="10" s="1"/>
  <c r="U46" i="5"/>
  <c r="U64" i="10" s="1"/>
  <c r="T46" i="5"/>
  <c r="T64" i="10" s="1"/>
  <c r="S46" i="5"/>
  <c r="S64" i="10" s="1"/>
  <c r="R46" i="5"/>
  <c r="R64" i="10" s="1"/>
  <c r="Q46" i="5"/>
  <c r="Q64" i="10" s="1"/>
  <c r="P46" i="5"/>
  <c r="P64" i="10" s="1"/>
  <c r="O46" i="5"/>
  <c r="O64" i="10" s="1"/>
  <c r="N46" i="5"/>
  <c r="N64" i="10" s="1"/>
  <c r="M46" i="5"/>
  <c r="M64" i="10" s="1"/>
  <c r="AH45" i="5"/>
  <c r="AG45" i="5"/>
  <c r="AF45" i="5"/>
  <c r="AE45" i="5"/>
  <c r="AE69" i="10" s="1"/>
  <c r="AD45" i="5"/>
  <c r="AC45" i="5"/>
  <c r="AB45" i="5"/>
  <c r="AB69" i="10" s="1"/>
  <c r="AA45" i="5"/>
  <c r="AA69" i="10" s="1"/>
  <c r="Z45" i="5"/>
  <c r="Y45" i="5"/>
  <c r="X45" i="5"/>
  <c r="V45" i="5"/>
  <c r="V69" i="10" s="1"/>
  <c r="U45" i="5"/>
  <c r="T45" i="5"/>
  <c r="S45" i="5"/>
  <c r="S69" i="10" s="1"/>
  <c r="R45" i="5"/>
  <c r="R69" i="10" s="1"/>
  <c r="Q45" i="5"/>
  <c r="P45" i="5"/>
  <c r="O45" i="5"/>
  <c r="O69" i="10" s="1"/>
  <c r="N45" i="5"/>
  <c r="N69" i="10" s="1"/>
  <c r="M45" i="5"/>
  <c r="AH44" i="5"/>
  <c r="AH46" i="10" s="1"/>
  <c r="AG44" i="5"/>
  <c r="AG46" i="10" s="1"/>
  <c r="AF44" i="5"/>
  <c r="AF46" i="10" s="1"/>
  <c r="AE44" i="5"/>
  <c r="AE46" i="10" s="1"/>
  <c r="AD44" i="5"/>
  <c r="AD46" i="10" s="1"/>
  <c r="AC44" i="5"/>
  <c r="AC46" i="10" s="1"/>
  <c r="AB44" i="5"/>
  <c r="AB46" i="10" s="1"/>
  <c r="AA44" i="5"/>
  <c r="AA46" i="10" s="1"/>
  <c r="Z44" i="5"/>
  <c r="Z46" i="10" s="1"/>
  <c r="Y44" i="5"/>
  <c r="Y46" i="10" s="1"/>
  <c r="X44" i="5"/>
  <c r="X46" i="10" s="1"/>
  <c r="V44" i="5"/>
  <c r="V46" i="10" s="1"/>
  <c r="U44" i="5"/>
  <c r="U46" i="10" s="1"/>
  <c r="T44" i="5"/>
  <c r="T46" i="10" s="1"/>
  <c r="S44" i="5"/>
  <c r="S46" i="10" s="1"/>
  <c r="R44" i="5"/>
  <c r="R46" i="10" s="1"/>
  <c r="Q44" i="5"/>
  <c r="Q46" i="10" s="1"/>
  <c r="P44" i="5"/>
  <c r="P46" i="10" s="1"/>
  <c r="O44" i="5"/>
  <c r="O46" i="10" s="1"/>
  <c r="N44" i="5"/>
  <c r="N46" i="10" s="1"/>
  <c r="M44" i="5"/>
  <c r="M46" i="10" s="1"/>
  <c r="AH43" i="5"/>
  <c r="AH34" i="10" s="1"/>
  <c r="AG43" i="5"/>
  <c r="AG34" i="10" s="1"/>
  <c r="AF43" i="5"/>
  <c r="AF34" i="10" s="1"/>
  <c r="AE43" i="5"/>
  <c r="AE34" i="10" s="1"/>
  <c r="AD43" i="5"/>
  <c r="AD34" i="10" s="1"/>
  <c r="AC43" i="5"/>
  <c r="AC34" i="10" s="1"/>
  <c r="AB43" i="5"/>
  <c r="AB34" i="10" s="1"/>
  <c r="AA43" i="5"/>
  <c r="AA34" i="10" s="1"/>
  <c r="Z43" i="5"/>
  <c r="Z34" i="10" s="1"/>
  <c r="Y43" i="5"/>
  <c r="Y34" i="10" s="1"/>
  <c r="X43" i="5"/>
  <c r="X34" i="10" s="1"/>
  <c r="V43" i="5"/>
  <c r="V34" i="10" s="1"/>
  <c r="U43" i="5"/>
  <c r="U34" i="10" s="1"/>
  <c r="T43" i="5"/>
  <c r="T34" i="10" s="1"/>
  <c r="S43" i="5"/>
  <c r="S34" i="10" s="1"/>
  <c r="R43" i="5"/>
  <c r="R34" i="10" s="1"/>
  <c r="Q43" i="5"/>
  <c r="Q34" i="10" s="1"/>
  <c r="P43" i="5"/>
  <c r="P34" i="10" s="1"/>
  <c r="O43" i="5"/>
  <c r="O34" i="10" s="1"/>
  <c r="N43" i="5"/>
  <c r="N34" i="10" s="1"/>
  <c r="M43" i="5"/>
  <c r="M34" i="10" s="1"/>
  <c r="AH42" i="5"/>
  <c r="AH45" i="10" s="1"/>
  <c r="AG42" i="5"/>
  <c r="AG45" i="10" s="1"/>
  <c r="AF42" i="5"/>
  <c r="AF45" i="10" s="1"/>
  <c r="AE42" i="5"/>
  <c r="AE45" i="10" s="1"/>
  <c r="AD42" i="5"/>
  <c r="AD45" i="10" s="1"/>
  <c r="AC42" i="5"/>
  <c r="AC45" i="10" s="1"/>
  <c r="AB42" i="5"/>
  <c r="AB45" i="10" s="1"/>
  <c r="AA42" i="5"/>
  <c r="AA45" i="10" s="1"/>
  <c r="Z42" i="5"/>
  <c r="Z45" i="10" s="1"/>
  <c r="Y42" i="5"/>
  <c r="Y45" i="10" s="1"/>
  <c r="X42" i="5"/>
  <c r="X45" i="10" s="1"/>
  <c r="V42" i="5"/>
  <c r="V45" i="10" s="1"/>
  <c r="U42" i="5"/>
  <c r="U45" i="10" s="1"/>
  <c r="T42" i="5"/>
  <c r="T45" i="10" s="1"/>
  <c r="S42" i="5"/>
  <c r="S45" i="10" s="1"/>
  <c r="R42" i="5"/>
  <c r="R45" i="10" s="1"/>
  <c r="Q42" i="5"/>
  <c r="Q45" i="10" s="1"/>
  <c r="P42" i="5"/>
  <c r="P45" i="10" s="1"/>
  <c r="O42" i="5"/>
  <c r="O45" i="10" s="1"/>
  <c r="N42" i="5"/>
  <c r="N45" i="10" s="1"/>
  <c r="M42" i="5"/>
  <c r="M45" i="10" s="1"/>
  <c r="AH41" i="5"/>
  <c r="AH33" i="10" s="1"/>
  <c r="AG41" i="5"/>
  <c r="AG33" i="10" s="1"/>
  <c r="AF41" i="5"/>
  <c r="AF33" i="10" s="1"/>
  <c r="AE41" i="5"/>
  <c r="AE33" i="10" s="1"/>
  <c r="AD41" i="5"/>
  <c r="AD33" i="10" s="1"/>
  <c r="AC41" i="5"/>
  <c r="AC33" i="10" s="1"/>
  <c r="AB41" i="5"/>
  <c r="AB33" i="10" s="1"/>
  <c r="AA41" i="5"/>
  <c r="AA33" i="10" s="1"/>
  <c r="Z41" i="5"/>
  <c r="Z33" i="10" s="1"/>
  <c r="Y41" i="5"/>
  <c r="Y33" i="10" s="1"/>
  <c r="X41" i="5"/>
  <c r="X33" i="10" s="1"/>
  <c r="V41" i="5"/>
  <c r="V33" i="10" s="1"/>
  <c r="U41" i="5"/>
  <c r="U33" i="10" s="1"/>
  <c r="T41" i="5"/>
  <c r="T33" i="10" s="1"/>
  <c r="S41" i="5"/>
  <c r="S33" i="10" s="1"/>
  <c r="R41" i="5"/>
  <c r="R33" i="10" s="1"/>
  <c r="Q41" i="5"/>
  <c r="Q33" i="10" s="1"/>
  <c r="P41" i="5"/>
  <c r="P33" i="10" s="1"/>
  <c r="O41" i="5"/>
  <c r="O33" i="10" s="1"/>
  <c r="N41" i="5"/>
  <c r="N33" i="10" s="1"/>
  <c r="M41" i="5"/>
  <c r="M33" i="10" s="1"/>
  <c r="AH40" i="5"/>
  <c r="AH39" i="10" s="1"/>
  <c r="AG40" i="5"/>
  <c r="AG39" i="10" s="1"/>
  <c r="AF40" i="5"/>
  <c r="AF39" i="10" s="1"/>
  <c r="AE40" i="5"/>
  <c r="AE39" i="10" s="1"/>
  <c r="AD40" i="5"/>
  <c r="AD39" i="10" s="1"/>
  <c r="AC40" i="5"/>
  <c r="AC39" i="10" s="1"/>
  <c r="AB40" i="5"/>
  <c r="AB39" i="10" s="1"/>
  <c r="AA40" i="5"/>
  <c r="AA39" i="10" s="1"/>
  <c r="Z40" i="5"/>
  <c r="Z39" i="10" s="1"/>
  <c r="Y40" i="5"/>
  <c r="Y39" i="10" s="1"/>
  <c r="X40" i="5"/>
  <c r="X39" i="10" s="1"/>
  <c r="V40" i="5"/>
  <c r="V39" i="10" s="1"/>
  <c r="U40" i="5"/>
  <c r="U39" i="10" s="1"/>
  <c r="T40" i="5"/>
  <c r="T39" i="10" s="1"/>
  <c r="S40" i="5"/>
  <c r="S39" i="10" s="1"/>
  <c r="R40" i="5"/>
  <c r="R39" i="10" s="1"/>
  <c r="Q40" i="5"/>
  <c r="Q39" i="10" s="1"/>
  <c r="P40" i="5"/>
  <c r="P39" i="10" s="1"/>
  <c r="O40" i="5"/>
  <c r="O39" i="10" s="1"/>
  <c r="N40" i="5"/>
  <c r="N39" i="10" s="1"/>
  <c r="M40" i="5"/>
  <c r="M39" i="10" s="1"/>
  <c r="AH39" i="5"/>
  <c r="AH44" i="10" s="1"/>
  <c r="AG39" i="5"/>
  <c r="AG44" i="10" s="1"/>
  <c r="AF39" i="5"/>
  <c r="AF44" i="10" s="1"/>
  <c r="AE39" i="5"/>
  <c r="AE44" i="10" s="1"/>
  <c r="AD39" i="5"/>
  <c r="AD44" i="10" s="1"/>
  <c r="AC39" i="5"/>
  <c r="AC44" i="10" s="1"/>
  <c r="AB39" i="5"/>
  <c r="AB44" i="10" s="1"/>
  <c r="AA39" i="5"/>
  <c r="AA44" i="10" s="1"/>
  <c r="Z39" i="5"/>
  <c r="Z44" i="10" s="1"/>
  <c r="Y39" i="5"/>
  <c r="Y44" i="10" s="1"/>
  <c r="X39" i="5"/>
  <c r="X44" i="10" s="1"/>
  <c r="V39" i="5"/>
  <c r="V44" i="10" s="1"/>
  <c r="U39" i="5"/>
  <c r="U44" i="10" s="1"/>
  <c r="T39" i="5"/>
  <c r="T44" i="10" s="1"/>
  <c r="S39" i="5"/>
  <c r="S44" i="10" s="1"/>
  <c r="R39" i="5"/>
  <c r="R44" i="10" s="1"/>
  <c r="Q39" i="5"/>
  <c r="Q44" i="10" s="1"/>
  <c r="P39" i="5"/>
  <c r="P44" i="10" s="1"/>
  <c r="O39" i="5"/>
  <c r="O44" i="10" s="1"/>
  <c r="N39" i="5"/>
  <c r="N44" i="10" s="1"/>
  <c r="M39" i="5"/>
  <c r="M44" i="10" s="1"/>
  <c r="AH38" i="5"/>
  <c r="AH32" i="10" s="1"/>
  <c r="AG38" i="5"/>
  <c r="AG32" i="10" s="1"/>
  <c r="AF38" i="5"/>
  <c r="AF32" i="10" s="1"/>
  <c r="AE38" i="5"/>
  <c r="AE32" i="10" s="1"/>
  <c r="AD38" i="5"/>
  <c r="AD32" i="10" s="1"/>
  <c r="AC38" i="5"/>
  <c r="AC32" i="10" s="1"/>
  <c r="AB38" i="5"/>
  <c r="AB32" i="10" s="1"/>
  <c r="AA38" i="5"/>
  <c r="AA32" i="10" s="1"/>
  <c r="Z38" i="5"/>
  <c r="Z32" i="10" s="1"/>
  <c r="Y38" i="5"/>
  <c r="Y32" i="10" s="1"/>
  <c r="X38" i="5"/>
  <c r="X32" i="10" s="1"/>
  <c r="V38" i="5"/>
  <c r="V32" i="10" s="1"/>
  <c r="U38" i="5"/>
  <c r="U32" i="10" s="1"/>
  <c r="T38" i="5"/>
  <c r="T32" i="10" s="1"/>
  <c r="S38" i="5"/>
  <c r="S32" i="10" s="1"/>
  <c r="R38" i="5"/>
  <c r="R32" i="10" s="1"/>
  <c r="Q38" i="5"/>
  <c r="Q32" i="10" s="1"/>
  <c r="P38" i="5"/>
  <c r="P32" i="10" s="1"/>
  <c r="O38" i="5"/>
  <c r="O32" i="10" s="1"/>
  <c r="N38" i="5"/>
  <c r="N32" i="10" s="1"/>
  <c r="M38" i="5"/>
  <c r="M32" i="10" s="1"/>
  <c r="AH37" i="5"/>
  <c r="AH43" i="10" s="1"/>
  <c r="AG37" i="5"/>
  <c r="AF37" i="5"/>
  <c r="AF43" i="10" s="1"/>
  <c r="AE37" i="5"/>
  <c r="AE43" i="10" s="1"/>
  <c r="AD37" i="5"/>
  <c r="AD43" i="10" s="1"/>
  <c r="AC37" i="5"/>
  <c r="AB37" i="5"/>
  <c r="AA37" i="5"/>
  <c r="AA43" i="10" s="1"/>
  <c r="Z37" i="5"/>
  <c r="Z43" i="10" s="1"/>
  <c r="Y37" i="5"/>
  <c r="Y43" i="10" s="1"/>
  <c r="X37" i="5"/>
  <c r="V37" i="5"/>
  <c r="V43" i="10" s="1"/>
  <c r="U37" i="5"/>
  <c r="U43" i="10" s="1"/>
  <c r="T37" i="5"/>
  <c r="S37" i="5"/>
  <c r="S43" i="10" s="1"/>
  <c r="R37" i="5"/>
  <c r="R43" i="10" s="1"/>
  <c r="Q37" i="5"/>
  <c r="Q43" i="10" s="1"/>
  <c r="P37" i="5"/>
  <c r="P43" i="10" s="1"/>
  <c r="O37" i="5"/>
  <c r="O43" i="10" s="1"/>
  <c r="N37" i="5"/>
  <c r="N43" i="10" s="1"/>
  <c r="M37" i="5"/>
  <c r="M43" i="10" s="1"/>
  <c r="AH36" i="5"/>
  <c r="AH56" i="10" s="1"/>
  <c r="AG36" i="5"/>
  <c r="AG56" i="10" s="1"/>
  <c r="AF36" i="5"/>
  <c r="AF56" i="10" s="1"/>
  <c r="AE36" i="5"/>
  <c r="AE56" i="10" s="1"/>
  <c r="AD36" i="5"/>
  <c r="AD56" i="10" s="1"/>
  <c r="AC36" i="5"/>
  <c r="AC56" i="10" s="1"/>
  <c r="AB36" i="5"/>
  <c r="AB56" i="10" s="1"/>
  <c r="AA36" i="5"/>
  <c r="AA56" i="10" s="1"/>
  <c r="Z36" i="5"/>
  <c r="Z56" i="10" s="1"/>
  <c r="Y36" i="5"/>
  <c r="Y56" i="10" s="1"/>
  <c r="X36" i="5"/>
  <c r="X56" i="10" s="1"/>
  <c r="V36" i="5"/>
  <c r="V56" i="10" s="1"/>
  <c r="U36" i="5"/>
  <c r="U56" i="10" s="1"/>
  <c r="T36" i="5"/>
  <c r="T56" i="10" s="1"/>
  <c r="S36" i="5"/>
  <c r="S56" i="10" s="1"/>
  <c r="R36" i="5"/>
  <c r="R56" i="10" s="1"/>
  <c r="Q36" i="5"/>
  <c r="Q56" i="10" s="1"/>
  <c r="P36" i="5"/>
  <c r="P56" i="10" s="1"/>
  <c r="O36" i="5"/>
  <c r="O56" i="10" s="1"/>
  <c r="N36" i="5"/>
  <c r="N56" i="10" s="1"/>
  <c r="M36" i="5"/>
  <c r="M56" i="10" s="1"/>
  <c r="AH35" i="5"/>
  <c r="AH38" i="10" s="1"/>
  <c r="AG35" i="5"/>
  <c r="AG38" i="10" s="1"/>
  <c r="AF35" i="5"/>
  <c r="AF38" i="10" s="1"/>
  <c r="AE35" i="5"/>
  <c r="AE38" i="10" s="1"/>
  <c r="AD35" i="5"/>
  <c r="AD38" i="10" s="1"/>
  <c r="AC35" i="5"/>
  <c r="AC38" i="10" s="1"/>
  <c r="AB35" i="5"/>
  <c r="AB38" i="10" s="1"/>
  <c r="AA35" i="5"/>
  <c r="AA38" i="10" s="1"/>
  <c r="Z35" i="5"/>
  <c r="Z38" i="10" s="1"/>
  <c r="Y35" i="5"/>
  <c r="Y38" i="10" s="1"/>
  <c r="X35" i="5"/>
  <c r="X38" i="10" s="1"/>
  <c r="V35" i="5"/>
  <c r="V38" i="10" s="1"/>
  <c r="U35" i="5"/>
  <c r="U38" i="10" s="1"/>
  <c r="T35" i="5"/>
  <c r="T38" i="10" s="1"/>
  <c r="S35" i="5"/>
  <c r="S38" i="10" s="1"/>
  <c r="R35" i="5"/>
  <c r="R38" i="10" s="1"/>
  <c r="Q35" i="5"/>
  <c r="P35" i="5"/>
  <c r="P38" i="10" s="1"/>
  <c r="O35" i="5"/>
  <c r="O38" i="10" s="1"/>
  <c r="N35" i="5"/>
  <c r="N38" i="10" s="1"/>
  <c r="M35" i="5"/>
  <c r="M38" i="10" s="1"/>
  <c r="AH34" i="5"/>
  <c r="AG34" i="5"/>
  <c r="AG63" i="10" s="1"/>
  <c r="AF34" i="5"/>
  <c r="AF63" i="10" s="1"/>
  <c r="AE34" i="5"/>
  <c r="AE63" i="10" s="1"/>
  <c r="AD34" i="5"/>
  <c r="AD63" i="10" s="1"/>
  <c r="AC34" i="5"/>
  <c r="AC63" i="10" s="1"/>
  <c r="AB34" i="5"/>
  <c r="AB63" i="10" s="1"/>
  <c r="AA34" i="5"/>
  <c r="Z34" i="5"/>
  <c r="Y34" i="5"/>
  <c r="Y63" i="10" s="1"/>
  <c r="X34" i="5"/>
  <c r="X63" i="10" s="1"/>
  <c r="V34" i="5"/>
  <c r="U34" i="5"/>
  <c r="U63" i="10" s="1"/>
  <c r="T34" i="5"/>
  <c r="T63" i="10" s="1"/>
  <c r="S34" i="5"/>
  <c r="S63" i="10" s="1"/>
  <c r="R34" i="5"/>
  <c r="Q34" i="5"/>
  <c r="Q63" i="10" s="1"/>
  <c r="P34" i="5"/>
  <c r="P63" i="10" s="1"/>
  <c r="O34" i="5"/>
  <c r="O63" i="10" s="1"/>
  <c r="N34" i="5"/>
  <c r="M34" i="5"/>
  <c r="M63" i="10" s="1"/>
  <c r="AH33" i="5"/>
  <c r="AH55" i="10" s="1"/>
  <c r="AG33" i="5"/>
  <c r="AG55" i="10" s="1"/>
  <c r="AF33" i="5"/>
  <c r="AE33" i="5"/>
  <c r="AE55" i="10" s="1"/>
  <c r="AD33" i="5"/>
  <c r="AD55" i="10" s="1"/>
  <c r="AC33" i="5"/>
  <c r="AC55" i="10" s="1"/>
  <c r="AB33" i="5"/>
  <c r="AA33" i="5"/>
  <c r="AA55" i="10" s="1"/>
  <c r="Z33" i="5"/>
  <c r="Z55" i="10" s="1"/>
  <c r="Y33" i="5"/>
  <c r="Y55" i="10" s="1"/>
  <c r="X33" i="5"/>
  <c r="V33" i="5"/>
  <c r="V55" i="10" s="1"/>
  <c r="U33" i="5"/>
  <c r="T33" i="5"/>
  <c r="S33" i="5"/>
  <c r="S55" i="10" s="1"/>
  <c r="R33" i="5"/>
  <c r="R55" i="10" s="1"/>
  <c r="Q33" i="5"/>
  <c r="P33" i="5"/>
  <c r="O33" i="5"/>
  <c r="O55" i="10" s="1"/>
  <c r="N33" i="5"/>
  <c r="N55" i="10" s="1"/>
  <c r="M33" i="5"/>
  <c r="AH32" i="5"/>
  <c r="AH31" i="10" s="1"/>
  <c r="AG32" i="5"/>
  <c r="AG31" i="10" s="1"/>
  <c r="AF32" i="5"/>
  <c r="AF31" i="10" s="1"/>
  <c r="AE32" i="5"/>
  <c r="AE31" i="10" s="1"/>
  <c r="AD32" i="5"/>
  <c r="AD31" i="10" s="1"/>
  <c r="AC32" i="5"/>
  <c r="AC31" i="10" s="1"/>
  <c r="AB32" i="5"/>
  <c r="AB31" i="10" s="1"/>
  <c r="AA32" i="5"/>
  <c r="Z32" i="5"/>
  <c r="Y32" i="5"/>
  <c r="Y31" i="10" s="1"/>
  <c r="X32" i="5"/>
  <c r="X31" i="10" s="1"/>
  <c r="V32" i="5"/>
  <c r="U32" i="5"/>
  <c r="U31" i="10" s="1"/>
  <c r="T32" i="5"/>
  <c r="T31" i="10" s="1"/>
  <c r="S32" i="5"/>
  <c r="S31" i="10" s="1"/>
  <c r="R32" i="5"/>
  <c r="Q32" i="5"/>
  <c r="Q31" i="10" s="1"/>
  <c r="P32" i="5"/>
  <c r="P31" i="10" s="1"/>
  <c r="O32" i="5"/>
  <c r="O31" i="10" s="1"/>
  <c r="N32" i="5"/>
  <c r="N31" i="10" s="1"/>
  <c r="M32" i="5"/>
  <c r="M31" i="10" s="1"/>
  <c r="AH31" i="5"/>
  <c r="AH29" i="10" s="1"/>
  <c r="AG31" i="5"/>
  <c r="AG29" i="10" s="1"/>
  <c r="AF31" i="5"/>
  <c r="AF29" i="10" s="1"/>
  <c r="AE31" i="5"/>
  <c r="AE29" i="10" s="1"/>
  <c r="AD31" i="5"/>
  <c r="AD29" i="10" s="1"/>
  <c r="AC31" i="5"/>
  <c r="AC29" i="10" s="1"/>
  <c r="AB31" i="5"/>
  <c r="AB29" i="10" s="1"/>
  <c r="AA31" i="5"/>
  <c r="AA29" i="10" s="1"/>
  <c r="Z31" i="5"/>
  <c r="Z29" i="10" s="1"/>
  <c r="Y31" i="5"/>
  <c r="Y29" i="10" s="1"/>
  <c r="X31" i="5"/>
  <c r="X29" i="10" s="1"/>
  <c r="V31" i="5"/>
  <c r="V29" i="10" s="1"/>
  <c r="U31" i="5"/>
  <c r="U29" i="10" s="1"/>
  <c r="T31" i="5"/>
  <c r="T29" i="10" s="1"/>
  <c r="S31" i="5"/>
  <c r="S29" i="10" s="1"/>
  <c r="R31" i="5"/>
  <c r="R29" i="10" s="1"/>
  <c r="Q31" i="5"/>
  <c r="Q29" i="10" s="1"/>
  <c r="P31" i="5"/>
  <c r="P29" i="10" s="1"/>
  <c r="O31" i="5"/>
  <c r="O29" i="10" s="1"/>
  <c r="N31" i="5"/>
  <c r="N29" i="10" s="1"/>
  <c r="M31" i="5"/>
  <c r="M29" i="10" s="1"/>
  <c r="AH30" i="5"/>
  <c r="AG30" i="5"/>
  <c r="AG72" i="10" s="1"/>
  <c r="AF30" i="5"/>
  <c r="AF72" i="10" s="1"/>
  <c r="AE30" i="5"/>
  <c r="AD30" i="5"/>
  <c r="AC30" i="5"/>
  <c r="AC72" i="10" s="1"/>
  <c r="AC71" i="10" s="1"/>
  <c r="AC14" i="10" s="1"/>
  <c r="AB30" i="5"/>
  <c r="AB72" i="10" s="1"/>
  <c r="AA30" i="5"/>
  <c r="Z30" i="5"/>
  <c r="Y30" i="5"/>
  <c r="Y72" i="10" s="1"/>
  <c r="X30" i="5"/>
  <c r="X72" i="10" s="1"/>
  <c r="V30" i="5"/>
  <c r="V72" i="10" s="1"/>
  <c r="U30" i="5"/>
  <c r="U72" i="10" s="1"/>
  <c r="T30" i="5"/>
  <c r="S30" i="5"/>
  <c r="R30" i="5"/>
  <c r="Q30" i="5"/>
  <c r="Q72" i="10" s="1"/>
  <c r="P30" i="5"/>
  <c r="O30" i="5"/>
  <c r="N30" i="5"/>
  <c r="N72" i="10" s="1"/>
  <c r="M30" i="5"/>
  <c r="M72" i="10" s="1"/>
  <c r="AH29" i="5"/>
  <c r="AH28" i="10" s="1"/>
  <c r="AG29" i="5"/>
  <c r="AG28" i="10" s="1"/>
  <c r="AF29" i="5"/>
  <c r="AF28" i="10" s="1"/>
  <c r="AE29" i="5"/>
  <c r="AE28" i="10" s="1"/>
  <c r="AD29" i="5"/>
  <c r="AD28" i="10" s="1"/>
  <c r="AC29" i="5"/>
  <c r="AC28" i="10" s="1"/>
  <c r="AB29" i="5"/>
  <c r="AB28" i="10" s="1"/>
  <c r="AA29" i="5"/>
  <c r="AA28" i="10" s="1"/>
  <c r="Z29" i="5"/>
  <c r="Z28" i="10" s="1"/>
  <c r="Y29" i="5"/>
  <c r="Y28" i="10" s="1"/>
  <c r="X29" i="5"/>
  <c r="X28" i="10" s="1"/>
  <c r="V29" i="5"/>
  <c r="V28" i="10" s="1"/>
  <c r="U29" i="5"/>
  <c r="U28" i="10" s="1"/>
  <c r="T29" i="5"/>
  <c r="T28" i="10" s="1"/>
  <c r="S29" i="5"/>
  <c r="S28" i="10" s="1"/>
  <c r="R29" i="5"/>
  <c r="R28" i="10" s="1"/>
  <c r="Q29" i="5"/>
  <c r="Q28" i="10" s="1"/>
  <c r="P29" i="5"/>
  <c r="P28" i="10" s="1"/>
  <c r="O29" i="5"/>
  <c r="O28" i="10" s="1"/>
  <c r="N29" i="5"/>
  <c r="N28" i="10" s="1"/>
  <c r="M29" i="5"/>
  <c r="M28" i="10" s="1"/>
  <c r="AH28" i="5"/>
  <c r="AH37" i="10" s="1"/>
  <c r="AG28" i="5"/>
  <c r="AG37" i="10" s="1"/>
  <c r="AF28" i="5"/>
  <c r="AF37" i="10" s="1"/>
  <c r="AE28" i="5"/>
  <c r="AD28" i="5"/>
  <c r="AC28" i="5"/>
  <c r="AC37" i="10" s="1"/>
  <c r="AB28" i="5"/>
  <c r="AB37" i="10" s="1"/>
  <c r="AA28" i="5"/>
  <c r="AA37" i="10" s="1"/>
  <c r="Z28" i="5"/>
  <c r="Y28" i="5"/>
  <c r="Y37" i="10" s="1"/>
  <c r="X28" i="5"/>
  <c r="X37" i="10" s="1"/>
  <c r="V28" i="5"/>
  <c r="U28" i="5"/>
  <c r="U37" i="10" s="1"/>
  <c r="T28" i="5"/>
  <c r="T37" i="10" s="1"/>
  <c r="S28" i="5"/>
  <c r="S37" i="10" s="1"/>
  <c r="R28" i="5"/>
  <c r="Q28" i="5"/>
  <c r="Q37" i="10" s="1"/>
  <c r="P28" i="5"/>
  <c r="P37" i="10" s="1"/>
  <c r="O28" i="5"/>
  <c r="O37" i="10" s="1"/>
  <c r="N28" i="5"/>
  <c r="M28" i="5"/>
  <c r="M37" i="10" s="1"/>
  <c r="AH27" i="5"/>
  <c r="AH27" i="10" s="1"/>
  <c r="AG27" i="5"/>
  <c r="AG27" i="10" s="1"/>
  <c r="AF27" i="5"/>
  <c r="AF27" i="10" s="1"/>
  <c r="AE27" i="5"/>
  <c r="AE27" i="10" s="1"/>
  <c r="AD27" i="5"/>
  <c r="AD27" i="10" s="1"/>
  <c r="AC27" i="5"/>
  <c r="AC27" i="10" s="1"/>
  <c r="AC26" i="10" s="1"/>
  <c r="AC6" i="10" s="1"/>
  <c r="AB27" i="5"/>
  <c r="AB27" i="10" s="1"/>
  <c r="AB26" i="10" s="1"/>
  <c r="AB6" i="10" s="1"/>
  <c r="AA27" i="5"/>
  <c r="AA27" i="10" s="1"/>
  <c r="Z27" i="5"/>
  <c r="Z27" i="10" s="1"/>
  <c r="Y27" i="5"/>
  <c r="Y27" i="10" s="1"/>
  <c r="X27" i="5"/>
  <c r="X27" i="10" s="1"/>
  <c r="V27" i="5"/>
  <c r="V27" i="10" s="1"/>
  <c r="U27" i="5"/>
  <c r="U27" i="10" s="1"/>
  <c r="T27" i="5"/>
  <c r="S27" i="5"/>
  <c r="S27" i="10" s="1"/>
  <c r="R27" i="5"/>
  <c r="R27" i="10" s="1"/>
  <c r="Q27" i="5"/>
  <c r="Q27" i="10" s="1"/>
  <c r="P27" i="5"/>
  <c r="O27" i="5"/>
  <c r="O27" i="10" s="1"/>
  <c r="N27" i="5"/>
  <c r="N27" i="10" s="1"/>
  <c r="M27" i="5"/>
  <c r="AH26" i="5"/>
  <c r="AG26" i="5"/>
  <c r="AG50" i="10" s="1"/>
  <c r="AF26" i="5"/>
  <c r="AF50" i="10" s="1"/>
  <c r="AE26" i="5"/>
  <c r="AD26" i="5"/>
  <c r="AC26" i="5"/>
  <c r="AC50" i="10" s="1"/>
  <c r="AB26" i="5"/>
  <c r="AB50" i="10" s="1"/>
  <c r="AA26" i="5"/>
  <c r="Z26" i="5"/>
  <c r="Y26" i="5"/>
  <c r="Y50" i="10" s="1"/>
  <c r="X26" i="5"/>
  <c r="X50" i="10" s="1"/>
  <c r="V26" i="5"/>
  <c r="U26" i="5"/>
  <c r="U50" i="10" s="1"/>
  <c r="T26" i="5"/>
  <c r="T50" i="10" s="1"/>
  <c r="S26" i="5"/>
  <c r="R26" i="5"/>
  <c r="R50" i="10" s="1"/>
  <c r="Q26" i="5"/>
  <c r="Q50" i="10" s="1"/>
  <c r="P26" i="5"/>
  <c r="P50" i="10" s="1"/>
  <c r="O26" i="5"/>
  <c r="N26" i="5"/>
  <c r="M26" i="5"/>
  <c r="M50" i="10" s="1"/>
  <c r="AH25" i="5"/>
  <c r="AH25" i="10" s="1"/>
  <c r="AG25" i="5"/>
  <c r="AG25" i="10" s="1"/>
  <c r="AF25" i="5"/>
  <c r="AF25" i="10" s="1"/>
  <c r="AE25" i="5"/>
  <c r="AE25" i="10" s="1"/>
  <c r="AD25" i="5"/>
  <c r="AD25" i="10" s="1"/>
  <c r="AC25" i="5"/>
  <c r="AC25" i="10" s="1"/>
  <c r="AB25" i="5"/>
  <c r="AB25" i="10" s="1"/>
  <c r="AA25" i="5"/>
  <c r="AA25" i="10" s="1"/>
  <c r="Z25" i="5"/>
  <c r="Z25" i="10" s="1"/>
  <c r="Y25" i="5"/>
  <c r="Y25" i="10" s="1"/>
  <c r="X25" i="5"/>
  <c r="X25" i="10" s="1"/>
  <c r="V25" i="5"/>
  <c r="V25" i="10" s="1"/>
  <c r="U25" i="5"/>
  <c r="U25" i="10" s="1"/>
  <c r="T25" i="5"/>
  <c r="T25" i="10" s="1"/>
  <c r="S25" i="5"/>
  <c r="S25" i="10" s="1"/>
  <c r="R25" i="5"/>
  <c r="R25" i="10" s="1"/>
  <c r="Q25" i="5"/>
  <c r="Q25" i="10" s="1"/>
  <c r="P25" i="5"/>
  <c r="P25" i="10" s="1"/>
  <c r="O25" i="5"/>
  <c r="O25" i="10" s="1"/>
  <c r="N25" i="5"/>
  <c r="N25" i="10" s="1"/>
  <c r="M25" i="5"/>
  <c r="M25" i="10" s="1"/>
  <c r="AH24" i="5"/>
  <c r="AH19" i="10" s="1"/>
  <c r="AG24" i="5"/>
  <c r="AG19" i="10" s="1"/>
  <c r="AF24" i="5"/>
  <c r="AF19" i="10" s="1"/>
  <c r="AE24" i="5"/>
  <c r="AE19" i="10" s="1"/>
  <c r="AD24" i="5"/>
  <c r="AD19" i="10" s="1"/>
  <c r="AC24" i="5"/>
  <c r="AC19" i="10" s="1"/>
  <c r="AB24" i="5"/>
  <c r="AB19" i="10" s="1"/>
  <c r="AA24" i="5"/>
  <c r="AA19" i="10" s="1"/>
  <c r="Z24" i="5"/>
  <c r="Z19" i="10" s="1"/>
  <c r="Y24" i="5"/>
  <c r="Y19" i="10" s="1"/>
  <c r="X24" i="5"/>
  <c r="X19" i="10" s="1"/>
  <c r="V24" i="5"/>
  <c r="V19" i="10" s="1"/>
  <c r="U24" i="5"/>
  <c r="U19" i="10" s="1"/>
  <c r="T24" i="5"/>
  <c r="T19" i="10" s="1"/>
  <c r="S24" i="5"/>
  <c r="S19" i="10" s="1"/>
  <c r="R24" i="5"/>
  <c r="R19" i="10" s="1"/>
  <c r="Q24" i="5"/>
  <c r="Q19" i="10" s="1"/>
  <c r="P24" i="5"/>
  <c r="P19" i="10" s="1"/>
  <c r="O24" i="5"/>
  <c r="O19" i="10" s="1"/>
  <c r="N24" i="5"/>
  <c r="N19" i="10" s="1"/>
  <c r="M24" i="5"/>
  <c r="M19" i="10" s="1"/>
  <c r="AH23" i="5"/>
  <c r="AH21" i="10" s="1"/>
  <c r="AG23" i="5"/>
  <c r="AG21" i="10" s="1"/>
  <c r="AF23" i="5"/>
  <c r="AF21" i="10" s="1"/>
  <c r="AE23" i="5"/>
  <c r="AE21" i="10" s="1"/>
  <c r="AD23" i="5"/>
  <c r="AD21" i="10" s="1"/>
  <c r="AC23" i="5"/>
  <c r="AC21" i="10" s="1"/>
  <c r="AB23" i="5"/>
  <c r="AB21" i="10" s="1"/>
  <c r="AA23" i="5"/>
  <c r="AA21" i="10" s="1"/>
  <c r="Z23" i="5"/>
  <c r="Z21" i="10" s="1"/>
  <c r="Y23" i="5"/>
  <c r="Y21" i="10" s="1"/>
  <c r="X23" i="5"/>
  <c r="X21" i="10" s="1"/>
  <c r="V23" i="5"/>
  <c r="V21" i="10" s="1"/>
  <c r="U23" i="5"/>
  <c r="U21" i="10" s="1"/>
  <c r="T23" i="5"/>
  <c r="T21" i="10" s="1"/>
  <c r="S23" i="5"/>
  <c r="S21" i="10" s="1"/>
  <c r="R23" i="5"/>
  <c r="R21" i="10" s="1"/>
  <c r="Q23" i="5"/>
  <c r="Q21" i="10" s="1"/>
  <c r="P23" i="5"/>
  <c r="P21" i="10" s="1"/>
  <c r="O23" i="5"/>
  <c r="O21" i="10" s="1"/>
  <c r="N23" i="5"/>
  <c r="N21" i="10" s="1"/>
  <c r="M23" i="5"/>
  <c r="M21" i="10" s="1"/>
  <c r="AH22" i="5"/>
  <c r="AH24" i="10" s="1"/>
  <c r="AG22" i="5"/>
  <c r="AG24" i="10" s="1"/>
  <c r="AF22" i="5"/>
  <c r="AF24" i="10" s="1"/>
  <c r="AE22" i="5"/>
  <c r="AE24" i="10" s="1"/>
  <c r="AD22" i="5"/>
  <c r="AD24" i="10" s="1"/>
  <c r="AC22" i="5"/>
  <c r="AC24" i="10" s="1"/>
  <c r="AB22" i="5"/>
  <c r="AB24" i="10" s="1"/>
  <c r="AA22" i="5"/>
  <c r="AA24" i="10" s="1"/>
  <c r="Z22" i="5"/>
  <c r="Z24" i="10" s="1"/>
  <c r="Y22" i="5"/>
  <c r="Y24" i="10" s="1"/>
  <c r="X22" i="5"/>
  <c r="X24" i="10" s="1"/>
  <c r="V22" i="5"/>
  <c r="V24" i="10" s="1"/>
  <c r="U22" i="5"/>
  <c r="U24" i="10" s="1"/>
  <c r="T22" i="5"/>
  <c r="T24" i="10" s="1"/>
  <c r="S22" i="5"/>
  <c r="S24" i="10" s="1"/>
  <c r="R22" i="5"/>
  <c r="R24" i="10" s="1"/>
  <c r="Q22" i="5"/>
  <c r="Q24" i="10" s="1"/>
  <c r="P22" i="5"/>
  <c r="P24" i="10" s="1"/>
  <c r="O22" i="5"/>
  <c r="O24" i="10" s="1"/>
  <c r="N22" i="5"/>
  <c r="N24" i="10" s="1"/>
  <c r="M22" i="5"/>
  <c r="M24" i="10" s="1"/>
  <c r="AH21" i="5"/>
  <c r="AH23" i="10" s="1"/>
  <c r="AG21" i="5"/>
  <c r="AG23" i="10" s="1"/>
  <c r="AF21" i="5"/>
  <c r="AF23" i="10" s="1"/>
  <c r="AE21" i="5"/>
  <c r="AE23" i="10" s="1"/>
  <c r="AD21" i="5"/>
  <c r="AD23" i="10" s="1"/>
  <c r="AC21" i="5"/>
  <c r="AC23" i="10" s="1"/>
  <c r="AB21" i="5"/>
  <c r="AB23" i="10" s="1"/>
  <c r="AA21" i="5"/>
  <c r="AA23" i="10" s="1"/>
  <c r="Z21" i="5"/>
  <c r="Z23" i="10" s="1"/>
  <c r="Y21" i="5"/>
  <c r="Y23" i="10" s="1"/>
  <c r="X21" i="5"/>
  <c r="X23" i="10" s="1"/>
  <c r="V21" i="5"/>
  <c r="V23" i="10" s="1"/>
  <c r="U21" i="5"/>
  <c r="U23" i="10" s="1"/>
  <c r="T21" i="5"/>
  <c r="T23" i="10" s="1"/>
  <c r="S21" i="5"/>
  <c r="S23" i="10" s="1"/>
  <c r="R21" i="5"/>
  <c r="R23" i="10" s="1"/>
  <c r="Q21" i="5"/>
  <c r="Q23" i="10" s="1"/>
  <c r="P21" i="5"/>
  <c r="P23" i="10" s="1"/>
  <c r="O21" i="5"/>
  <c r="O23" i="10" s="1"/>
  <c r="N21" i="5"/>
  <c r="N23" i="10" s="1"/>
  <c r="M21" i="5"/>
  <c r="M23" i="10" s="1"/>
  <c r="AH20" i="5"/>
  <c r="AH22" i="10" s="1"/>
  <c r="AG20" i="5"/>
  <c r="AG22" i="10" s="1"/>
  <c r="AF20" i="5"/>
  <c r="AF22" i="10" s="1"/>
  <c r="AE20" i="5"/>
  <c r="AE22" i="10" s="1"/>
  <c r="AD20" i="5"/>
  <c r="AD22" i="10" s="1"/>
  <c r="AC20" i="5"/>
  <c r="AC22" i="10" s="1"/>
  <c r="AB20" i="5"/>
  <c r="AB22" i="10" s="1"/>
  <c r="AA20" i="5"/>
  <c r="AA22" i="10" s="1"/>
  <c r="Z20" i="5"/>
  <c r="Z22" i="10" s="1"/>
  <c r="Y20" i="5"/>
  <c r="Y22" i="10" s="1"/>
  <c r="X20" i="5"/>
  <c r="X22" i="10" s="1"/>
  <c r="V20" i="5"/>
  <c r="V22" i="10" s="1"/>
  <c r="U20" i="5"/>
  <c r="U22" i="10" s="1"/>
  <c r="T20" i="5"/>
  <c r="T22" i="10" s="1"/>
  <c r="S20" i="5"/>
  <c r="S22" i="10" s="1"/>
  <c r="R20" i="5"/>
  <c r="R22" i="10" s="1"/>
  <c r="Q20" i="5"/>
  <c r="Q22" i="10" s="1"/>
  <c r="P20" i="5"/>
  <c r="P22" i="10" s="1"/>
  <c r="O20" i="5"/>
  <c r="O22" i="10" s="1"/>
  <c r="N20" i="5"/>
  <c r="N22" i="10" s="1"/>
  <c r="M20" i="5"/>
  <c r="M22" i="10" s="1"/>
  <c r="AH19" i="5"/>
  <c r="AH20" i="10" s="1"/>
  <c r="AG19" i="5"/>
  <c r="AG20" i="10" s="1"/>
  <c r="AF19" i="5"/>
  <c r="AF20" i="10" s="1"/>
  <c r="AE19" i="5"/>
  <c r="AE20" i="10" s="1"/>
  <c r="AD19" i="5"/>
  <c r="AD20" i="10" s="1"/>
  <c r="AC19" i="5"/>
  <c r="AC20" i="10" s="1"/>
  <c r="AB19" i="5"/>
  <c r="AB20" i="10" s="1"/>
  <c r="AA19" i="5"/>
  <c r="AA20" i="10" s="1"/>
  <c r="Z19" i="5"/>
  <c r="Z20" i="10" s="1"/>
  <c r="Y19" i="5"/>
  <c r="Y20" i="10" s="1"/>
  <c r="X19" i="5"/>
  <c r="X20" i="10" s="1"/>
  <c r="V19" i="5"/>
  <c r="V20" i="10" s="1"/>
  <c r="U19" i="5"/>
  <c r="U20" i="10" s="1"/>
  <c r="T19" i="5"/>
  <c r="T20" i="10" s="1"/>
  <c r="S19" i="5"/>
  <c r="S20" i="10" s="1"/>
  <c r="R19" i="5"/>
  <c r="R20" i="10" s="1"/>
  <c r="Q19" i="5"/>
  <c r="Q20" i="10" s="1"/>
  <c r="P19" i="5"/>
  <c r="P20" i="10" s="1"/>
  <c r="O19" i="5"/>
  <c r="O20" i="10" s="1"/>
  <c r="N19" i="5"/>
  <c r="N20" i="10" s="1"/>
  <c r="M19" i="5"/>
  <c r="M20" i="10" s="1"/>
  <c r="AH18" i="5"/>
  <c r="AH18" i="10" s="1"/>
  <c r="AG18" i="5"/>
  <c r="AG18" i="10" s="1"/>
  <c r="AF18" i="5"/>
  <c r="AF18" i="10" s="1"/>
  <c r="AE18" i="5"/>
  <c r="AE18" i="10" s="1"/>
  <c r="AD18" i="5"/>
  <c r="AD18" i="10" s="1"/>
  <c r="AC18" i="5"/>
  <c r="AC18" i="10" s="1"/>
  <c r="AB18" i="5"/>
  <c r="AB18" i="10" s="1"/>
  <c r="AA18" i="5"/>
  <c r="AA18" i="10" s="1"/>
  <c r="Z18" i="5"/>
  <c r="Z18" i="10" s="1"/>
  <c r="Y18" i="5"/>
  <c r="Y18" i="10" s="1"/>
  <c r="X18" i="5"/>
  <c r="X18" i="10" s="1"/>
  <c r="V18" i="5"/>
  <c r="V18" i="10" s="1"/>
  <c r="U18" i="5"/>
  <c r="U18" i="10" s="1"/>
  <c r="T18" i="5"/>
  <c r="T18" i="10" s="1"/>
  <c r="S18" i="5"/>
  <c r="S18" i="10" s="1"/>
  <c r="R18" i="5"/>
  <c r="R18" i="10" s="1"/>
  <c r="Q18" i="5"/>
  <c r="Q18" i="10" s="1"/>
  <c r="P18" i="5"/>
  <c r="P18" i="10" s="1"/>
  <c r="O18" i="5"/>
  <c r="O18" i="10" s="1"/>
  <c r="N18" i="5"/>
  <c r="N18" i="10" s="1"/>
  <c r="M18" i="5"/>
  <c r="M18" i="10" s="1"/>
  <c r="AH17" i="5"/>
  <c r="AH17" i="10" s="1"/>
  <c r="AG17" i="5"/>
  <c r="AF17" i="5"/>
  <c r="AE17" i="5"/>
  <c r="AE17" i="10" s="1"/>
  <c r="AD17" i="5"/>
  <c r="AD17" i="10" s="1"/>
  <c r="AC17" i="5"/>
  <c r="AB17" i="5"/>
  <c r="AA17" i="5"/>
  <c r="AA17" i="10" s="1"/>
  <c r="Z17" i="5"/>
  <c r="Z17" i="10" s="1"/>
  <c r="Y17" i="5"/>
  <c r="X17" i="5"/>
  <c r="V17" i="5"/>
  <c r="V17" i="10" s="1"/>
  <c r="U17" i="5"/>
  <c r="T17" i="5"/>
  <c r="S17" i="5"/>
  <c r="S17" i="10" s="1"/>
  <c r="R17" i="5"/>
  <c r="R17" i="10" s="1"/>
  <c r="Q17" i="5"/>
  <c r="Q17" i="10" s="1"/>
  <c r="P17" i="5"/>
  <c r="O17" i="5"/>
  <c r="O17" i="10" s="1"/>
  <c r="N17" i="5"/>
  <c r="N17" i="10" s="1"/>
  <c r="M17" i="5"/>
  <c r="AL16" i="5"/>
  <c r="AL66" i="5" s="1"/>
  <c r="AL67" i="5" s="1"/>
  <c r="AK16" i="5"/>
  <c r="AK66" i="5" s="1"/>
  <c r="AK67" i="5" s="1"/>
  <c r="AJ16" i="5"/>
  <c r="AJ66" i="5" s="1"/>
  <c r="AJ67" i="5" s="1"/>
  <c r="AI16" i="5"/>
  <c r="AI66" i="5" s="1"/>
  <c r="AI67" i="5" s="1"/>
  <c r="W16" i="5"/>
  <c r="W66" i="5" s="1"/>
  <c r="W67" i="5" s="1"/>
  <c r="AT15" i="5"/>
  <c r="AS15" i="5"/>
  <c r="AR15" i="5"/>
  <c r="AQ15" i="5"/>
  <c r="AP15" i="5"/>
  <c r="AO15" i="5"/>
  <c r="AN15" i="5"/>
  <c r="AM15" i="5"/>
  <c r="AL15" i="5"/>
  <c r="AK15" i="5"/>
  <c r="AJ15" i="5"/>
  <c r="AI15" i="5"/>
  <c r="AF15" i="5"/>
  <c r="W15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W14" i="5"/>
  <c r="N14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W13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W12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W11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W10" i="5"/>
  <c r="AT9" i="5"/>
  <c r="AS9" i="5"/>
  <c r="AR9" i="5"/>
  <c r="AQ9" i="5"/>
  <c r="AP9" i="5"/>
  <c r="AO9" i="5"/>
  <c r="AN9" i="5"/>
  <c r="AM9" i="5"/>
  <c r="AL9" i="5"/>
  <c r="AK9" i="5"/>
  <c r="AJ9" i="5"/>
  <c r="AI9" i="5"/>
  <c r="W9" i="5"/>
  <c r="AT8" i="5"/>
  <c r="AS8" i="5"/>
  <c r="AR8" i="5"/>
  <c r="AQ8" i="5"/>
  <c r="AP8" i="5"/>
  <c r="AO8" i="5"/>
  <c r="AN8" i="5"/>
  <c r="AM8" i="5"/>
  <c r="AL8" i="5"/>
  <c r="AK8" i="5"/>
  <c r="AJ8" i="5"/>
  <c r="AI8" i="5"/>
  <c r="W8" i="5"/>
  <c r="AT7" i="5"/>
  <c r="AS7" i="5"/>
  <c r="AR7" i="5"/>
  <c r="AQ7" i="5"/>
  <c r="AP7" i="5"/>
  <c r="AO7" i="5"/>
  <c r="AN7" i="5"/>
  <c r="AM7" i="5"/>
  <c r="AL7" i="5"/>
  <c r="AK7" i="5"/>
  <c r="AJ7" i="5"/>
  <c r="AI7" i="5"/>
  <c r="W7" i="5"/>
  <c r="AA9" i="5" l="1"/>
  <c r="AF9" i="5"/>
  <c r="M11" i="5"/>
  <c r="AC8" i="5"/>
  <c r="Q10" i="5"/>
  <c r="R11" i="5"/>
  <c r="V10" i="5"/>
  <c r="AE8" i="5"/>
  <c r="O9" i="5"/>
  <c r="P10" i="5"/>
  <c r="AD8" i="5"/>
  <c r="N7" i="5"/>
  <c r="Y10" i="5"/>
  <c r="U11" i="5"/>
  <c r="R7" i="5"/>
  <c r="AA10" i="5"/>
  <c r="R12" i="5"/>
  <c r="O13" i="5"/>
  <c r="AC11" i="5"/>
  <c r="AD13" i="5"/>
  <c r="S14" i="5"/>
  <c r="S7" i="5"/>
  <c r="R14" i="5"/>
  <c r="AC62" i="10"/>
  <c r="AC12" i="10" s="1"/>
  <c r="V14" i="5"/>
  <c r="M15" i="5"/>
  <c r="U71" i="10"/>
  <c r="U14" i="10" s="1"/>
  <c r="X11" i="5"/>
  <c r="AF11" i="5"/>
  <c r="AE13" i="5"/>
  <c r="N8" i="5"/>
  <c r="U7" i="5"/>
  <c r="U49" i="10"/>
  <c r="U10" i="10" s="1"/>
  <c r="Q71" i="10"/>
  <c r="Q14" i="10" s="1"/>
  <c r="V7" i="5"/>
  <c r="AG12" i="5"/>
  <c r="AB14" i="5"/>
  <c r="Y12" i="5"/>
  <c r="AG26" i="10"/>
  <c r="AG6" i="10" s="1"/>
  <c r="T62" i="10"/>
  <c r="T12" i="10" s="1"/>
  <c r="Y7" i="5"/>
  <c r="AA14" i="5"/>
  <c r="Q15" i="5"/>
  <c r="S26" i="10"/>
  <c r="S6" i="10" s="1"/>
  <c r="AA7" i="5"/>
  <c r="U15" i="5"/>
  <c r="AB7" i="5"/>
  <c r="AE14" i="5"/>
  <c r="AC7" i="5"/>
  <c r="O8" i="5"/>
  <c r="X15" i="5"/>
  <c r="AE7" i="5"/>
  <c r="T8" i="5"/>
  <c r="AB15" i="5"/>
  <c r="AG7" i="5"/>
  <c r="M9" i="5"/>
  <c r="AC15" i="5"/>
  <c r="M49" i="10"/>
  <c r="M10" i="10" s="1"/>
  <c r="Y26" i="10"/>
  <c r="Y6" i="10" s="1"/>
  <c r="AG11" i="5"/>
  <c r="Y11" i="5"/>
  <c r="Y8" i="5"/>
  <c r="AH9" i="5"/>
  <c r="U10" i="5"/>
  <c r="O12" i="5"/>
  <c r="AD7" i="5"/>
  <c r="S12" i="5"/>
  <c r="Y15" i="5"/>
  <c r="S9" i="5"/>
  <c r="O16" i="5"/>
  <c r="O66" i="5" s="1"/>
  <c r="O67" i="5" s="1"/>
  <c r="P62" i="10"/>
  <c r="P12" i="10" s="1"/>
  <c r="Y62" i="10"/>
  <c r="Y12" i="10" s="1"/>
  <c r="AG62" i="10"/>
  <c r="AG12" i="10" s="1"/>
  <c r="X7" i="5"/>
  <c r="AF7" i="5"/>
  <c r="AH8" i="5"/>
  <c r="N15" i="5"/>
  <c r="O7" i="5"/>
  <c r="S8" i="5"/>
  <c r="M10" i="5"/>
  <c r="AE10" i="5"/>
  <c r="AC12" i="5"/>
  <c r="P13" i="5"/>
  <c r="Z16" i="5"/>
  <c r="Z66" i="5" s="1"/>
  <c r="Z67" i="5" s="1"/>
  <c r="Q7" i="5"/>
  <c r="Z7" i="5"/>
  <c r="AH7" i="5"/>
  <c r="AB9" i="5"/>
  <c r="AF10" i="5"/>
  <c r="AD12" i="5"/>
  <c r="S13" i="5"/>
  <c r="AG15" i="5"/>
  <c r="AA16" i="5"/>
  <c r="AA66" i="5" s="1"/>
  <c r="AA67" i="5" s="1"/>
  <c r="O14" i="5"/>
  <c r="V15" i="5"/>
  <c r="O26" i="10"/>
  <c r="O6" i="10" s="1"/>
  <c r="X26" i="10"/>
  <c r="X6" i="10" s="1"/>
  <c r="AF26" i="10"/>
  <c r="AF6" i="10" s="1"/>
  <c r="Y71" i="10"/>
  <c r="Y14" i="10" s="1"/>
  <c r="AG71" i="10"/>
  <c r="AG14" i="10" s="1"/>
  <c r="N16" i="10"/>
  <c r="N5" i="10" s="1"/>
  <c r="R16" i="10"/>
  <c r="R5" i="10" s="1"/>
  <c r="V16" i="10"/>
  <c r="V5" i="10" s="1"/>
  <c r="AE16" i="10"/>
  <c r="AE5" i="10" s="1"/>
  <c r="O36" i="10"/>
  <c r="O8" i="10" s="1"/>
  <c r="S36" i="10"/>
  <c r="S8" i="10" s="1"/>
  <c r="X36" i="10"/>
  <c r="X8" i="10" s="1"/>
  <c r="AB36" i="10"/>
  <c r="AB8" i="10" s="1"/>
  <c r="AF36" i="10"/>
  <c r="AF8" i="10" s="1"/>
  <c r="O30" i="10"/>
  <c r="O7" i="10" s="1"/>
  <c r="S30" i="10"/>
  <c r="S7" i="10" s="1"/>
  <c r="X30" i="10"/>
  <c r="X7" i="10" s="1"/>
  <c r="AB30" i="10"/>
  <c r="AB7" i="10" s="1"/>
  <c r="AF30" i="10"/>
  <c r="AF7" i="10" s="1"/>
  <c r="N54" i="10"/>
  <c r="N11" i="10" s="1"/>
  <c r="R54" i="10"/>
  <c r="R11" i="10" s="1"/>
  <c r="V54" i="10"/>
  <c r="V11" i="10" s="1"/>
  <c r="AA54" i="10"/>
  <c r="AA11" i="10" s="1"/>
  <c r="AE54" i="10"/>
  <c r="AE11" i="10" s="1"/>
  <c r="Q62" i="10"/>
  <c r="Q12" i="10" s="1"/>
  <c r="U62" i="10"/>
  <c r="U12" i="10" s="1"/>
  <c r="AD62" i="10"/>
  <c r="AD12" i="10" s="1"/>
  <c r="R49" i="10"/>
  <c r="R10" i="10" s="1"/>
  <c r="Q26" i="10"/>
  <c r="Q6" i="10" s="1"/>
  <c r="U26" i="10"/>
  <c r="U6" i="10" s="1"/>
  <c r="Z26" i="10"/>
  <c r="Z6" i="10" s="1"/>
  <c r="N71" i="10"/>
  <c r="N14" i="10" s="1"/>
  <c r="V71" i="10"/>
  <c r="V14" i="10" s="1"/>
  <c r="AB68" i="10"/>
  <c r="AB13" i="10" s="1"/>
  <c r="X49" i="10"/>
  <c r="X10" i="10" s="1"/>
  <c r="AB49" i="10"/>
  <c r="AB10" i="10" s="1"/>
  <c r="AF49" i="10"/>
  <c r="AF10" i="10" s="1"/>
  <c r="M36" i="10"/>
  <c r="M8" i="10" s="1"/>
  <c r="U36" i="10"/>
  <c r="U8" i="10" s="1"/>
  <c r="AH36" i="10"/>
  <c r="AH8" i="10" s="1"/>
  <c r="AD26" i="10"/>
  <c r="AD6" i="10" s="1"/>
  <c r="AH26" i="10"/>
  <c r="AH6" i="10" s="1"/>
  <c r="R42" i="10"/>
  <c r="R9" i="10" s="1"/>
  <c r="AA42" i="10"/>
  <c r="AA9" i="10" s="1"/>
  <c r="N68" i="10"/>
  <c r="N13" i="10" s="1"/>
  <c r="R68" i="10"/>
  <c r="R13" i="10" s="1"/>
  <c r="V68" i="10"/>
  <c r="V13" i="10" s="1"/>
  <c r="P36" i="10"/>
  <c r="P8" i="10" s="1"/>
  <c r="T36" i="10"/>
  <c r="T8" i="10" s="1"/>
  <c r="Y36" i="10"/>
  <c r="Y8" i="10" s="1"/>
  <c r="AC36" i="10"/>
  <c r="AC8" i="10" s="1"/>
  <c r="AG36" i="10"/>
  <c r="AG8" i="10" s="1"/>
  <c r="P30" i="10"/>
  <c r="P7" i="10" s="1"/>
  <c r="T30" i="10"/>
  <c r="T7" i="10" s="1"/>
  <c r="Y30" i="10"/>
  <c r="Y7" i="10" s="1"/>
  <c r="AC30" i="10"/>
  <c r="AC7" i="10" s="1"/>
  <c r="AG30" i="10"/>
  <c r="AG7" i="10" s="1"/>
  <c r="O54" i="10"/>
  <c r="O11" i="10" s="1"/>
  <c r="S54" i="10"/>
  <c r="S11" i="10" s="1"/>
  <c r="AE62" i="10"/>
  <c r="AE12" i="10" s="1"/>
  <c r="O42" i="10"/>
  <c r="O9" i="10" s="1"/>
  <c r="S42" i="10"/>
  <c r="S9" i="10" s="1"/>
  <c r="AF42" i="10"/>
  <c r="AF9" i="10" s="1"/>
  <c r="N26" i="10"/>
  <c r="N6" i="10" s="1"/>
  <c r="R26" i="10"/>
  <c r="R6" i="10" s="1"/>
  <c r="V26" i="10"/>
  <c r="V6" i="10" s="1"/>
  <c r="AA26" i="10"/>
  <c r="AA6" i="10" s="1"/>
  <c r="AE26" i="10"/>
  <c r="AE6" i="10" s="1"/>
  <c r="X71" i="10"/>
  <c r="X14" i="10" s="1"/>
  <c r="AB71" i="10"/>
  <c r="AB14" i="10" s="1"/>
  <c r="AF71" i="10"/>
  <c r="AF14" i="10" s="1"/>
  <c r="M30" i="10"/>
  <c r="M7" i="10" s="1"/>
  <c r="Q30" i="10"/>
  <c r="Q7" i="10" s="1"/>
  <c r="U30" i="10"/>
  <c r="U7" i="10" s="1"/>
  <c r="AD30" i="10"/>
  <c r="AD7" i="10" s="1"/>
  <c r="AH30" i="10"/>
  <c r="AH7" i="10" s="1"/>
  <c r="Y54" i="10"/>
  <c r="Y11" i="10" s="1"/>
  <c r="AC54" i="10"/>
  <c r="AC11" i="10" s="1"/>
  <c r="AG54" i="10"/>
  <c r="AG11" i="10" s="1"/>
  <c r="O62" i="10"/>
  <c r="O12" i="10" s="1"/>
  <c r="S62" i="10"/>
  <c r="S12" i="10" s="1"/>
  <c r="X62" i="10"/>
  <c r="X12" i="10" s="1"/>
  <c r="AB62" i="10"/>
  <c r="AB12" i="10" s="1"/>
  <c r="AF62" i="10"/>
  <c r="AF12" i="10" s="1"/>
  <c r="P42" i="10"/>
  <c r="P9" i="10" s="1"/>
  <c r="Y42" i="10"/>
  <c r="Y9" i="10" s="1"/>
  <c r="Q16" i="10"/>
  <c r="Q5" i="10" s="1"/>
  <c r="Z16" i="10"/>
  <c r="Z5" i="10" s="1"/>
  <c r="AD16" i="10"/>
  <c r="AD5" i="10" s="1"/>
  <c r="AH16" i="10"/>
  <c r="AH5" i="10" s="1"/>
  <c r="P49" i="10"/>
  <c r="P10" i="10" s="1"/>
  <c r="T49" i="10"/>
  <c r="T10" i="10" s="1"/>
  <c r="Y49" i="10"/>
  <c r="Y10" i="10" s="1"/>
  <c r="AC49" i="10"/>
  <c r="AC10" i="10" s="1"/>
  <c r="AG49" i="10"/>
  <c r="AG10" i="10" s="1"/>
  <c r="AA36" i="10"/>
  <c r="AA8" i="10" s="1"/>
  <c r="N30" i="10"/>
  <c r="N7" i="10" s="1"/>
  <c r="AE30" i="10"/>
  <c r="AE7" i="10" s="1"/>
  <c r="Z54" i="10"/>
  <c r="Z11" i="10" s="1"/>
  <c r="AD54" i="10"/>
  <c r="AD11" i="10" s="1"/>
  <c r="AH54" i="10"/>
  <c r="AH11" i="10" s="1"/>
  <c r="Q42" i="10"/>
  <c r="Q9" i="10" s="1"/>
  <c r="U42" i="10"/>
  <c r="U9" i="10" s="1"/>
  <c r="Z42" i="10"/>
  <c r="Z9" i="10" s="1"/>
  <c r="AD42" i="10"/>
  <c r="AD9" i="10" s="1"/>
  <c r="AH42" i="10"/>
  <c r="AH9" i="10" s="1"/>
  <c r="Q16" i="5"/>
  <c r="Q66" i="5" s="1"/>
  <c r="Q67" i="5" s="1"/>
  <c r="S16" i="10"/>
  <c r="S5" i="10" s="1"/>
  <c r="AE16" i="5"/>
  <c r="AE66" i="5" s="1"/>
  <c r="AE67" i="5" s="1"/>
  <c r="O16" i="10"/>
  <c r="O5" i="10" s="1"/>
  <c r="AH16" i="5"/>
  <c r="AH66" i="5" s="1"/>
  <c r="AH67" i="5" s="1"/>
  <c r="AA16" i="10"/>
  <c r="AA5" i="10" s="1"/>
  <c r="N42" i="10"/>
  <c r="N9" i="10" s="1"/>
  <c r="V42" i="10"/>
  <c r="V9" i="10" s="1"/>
  <c r="AE42" i="10"/>
  <c r="AE9" i="10" s="1"/>
  <c r="P16" i="5"/>
  <c r="P66" i="5" s="1"/>
  <c r="P67" i="5" s="1"/>
  <c r="P17" i="10"/>
  <c r="P16" i="10" s="1"/>
  <c r="P5" i="10" s="1"/>
  <c r="T16" i="5"/>
  <c r="T66" i="5" s="1"/>
  <c r="T67" i="5" s="1"/>
  <c r="T17" i="10"/>
  <c r="T16" i="10" s="1"/>
  <c r="T5" i="10" s="1"/>
  <c r="Y16" i="5"/>
  <c r="Y66" i="5" s="1"/>
  <c r="Y67" i="5" s="1"/>
  <c r="Y17" i="10"/>
  <c r="Y16" i="10" s="1"/>
  <c r="Y5" i="10" s="1"/>
  <c r="AC16" i="5"/>
  <c r="AC66" i="5" s="1"/>
  <c r="AC67" i="5" s="1"/>
  <c r="AC17" i="10"/>
  <c r="AC16" i="10" s="1"/>
  <c r="AC5" i="10" s="1"/>
  <c r="AG16" i="5"/>
  <c r="AG66" i="5" s="1"/>
  <c r="AG67" i="5" s="1"/>
  <c r="AG17" i="10"/>
  <c r="AG16" i="10" s="1"/>
  <c r="AG5" i="10" s="1"/>
  <c r="O11" i="5"/>
  <c r="O50" i="10"/>
  <c r="O49" i="10" s="1"/>
  <c r="O10" i="10" s="1"/>
  <c r="S11" i="5"/>
  <c r="S50" i="10"/>
  <c r="S49" i="10" s="1"/>
  <c r="S10" i="10" s="1"/>
  <c r="Z9" i="5"/>
  <c r="Z37" i="10"/>
  <c r="Z36" i="10" s="1"/>
  <c r="Z8" i="10" s="1"/>
  <c r="AD9" i="5"/>
  <c r="AD37" i="10"/>
  <c r="AD36" i="10" s="1"/>
  <c r="AD8" i="10" s="1"/>
  <c r="O15" i="5"/>
  <c r="O72" i="10"/>
  <c r="O71" i="10" s="1"/>
  <c r="O14" i="10" s="1"/>
  <c r="S15" i="5"/>
  <c r="S72" i="10"/>
  <c r="S71" i="10" s="1"/>
  <c r="S14" i="10" s="1"/>
  <c r="Z8" i="5"/>
  <c r="Z31" i="10"/>
  <c r="Z30" i="10" s="1"/>
  <c r="Z7" i="10" s="1"/>
  <c r="P12" i="5"/>
  <c r="P55" i="10"/>
  <c r="P54" i="10" s="1"/>
  <c r="P11" i="10" s="1"/>
  <c r="T12" i="5"/>
  <c r="T55" i="10"/>
  <c r="T54" i="10" s="1"/>
  <c r="T11" i="10" s="1"/>
  <c r="T10" i="5"/>
  <c r="T43" i="10"/>
  <c r="T42" i="10" s="1"/>
  <c r="T9" i="10" s="1"/>
  <c r="AC10" i="5"/>
  <c r="AC43" i="10"/>
  <c r="AC42" i="10" s="1"/>
  <c r="AC9" i="10" s="1"/>
  <c r="AG10" i="5"/>
  <c r="AG43" i="10"/>
  <c r="AG42" i="10" s="1"/>
  <c r="AG9" i="10" s="1"/>
  <c r="P14" i="5"/>
  <c r="P69" i="10"/>
  <c r="P68" i="10" s="1"/>
  <c r="P13" i="10" s="1"/>
  <c r="T14" i="5"/>
  <c r="T69" i="10"/>
  <c r="T68" i="10" s="1"/>
  <c r="T13" i="10" s="1"/>
  <c r="Y14" i="5"/>
  <c r="Y69" i="10"/>
  <c r="Y68" i="10" s="1"/>
  <c r="Y13" i="10" s="1"/>
  <c r="AC14" i="5"/>
  <c r="AC69" i="10"/>
  <c r="AC68" i="10" s="1"/>
  <c r="AC13" i="10" s="1"/>
  <c r="AG14" i="5"/>
  <c r="AG69" i="10"/>
  <c r="AG68" i="10" s="1"/>
  <c r="AG13" i="10" s="1"/>
  <c r="AA68" i="10"/>
  <c r="AA13" i="10" s="1"/>
  <c r="AE68" i="10"/>
  <c r="AE13" i="10" s="1"/>
  <c r="M71" i="10"/>
  <c r="M14" i="10" s="1"/>
  <c r="M16" i="5"/>
  <c r="M66" i="5" s="1"/>
  <c r="M67" i="5" s="1"/>
  <c r="M17" i="10"/>
  <c r="U16" i="5"/>
  <c r="U66" i="5" s="1"/>
  <c r="U67" i="5" s="1"/>
  <c r="U17" i="10"/>
  <c r="U16" i="10" s="1"/>
  <c r="U5" i="10" s="1"/>
  <c r="N9" i="5"/>
  <c r="N37" i="10"/>
  <c r="N36" i="10" s="1"/>
  <c r="N8" i="10" s="1"/>
  <c r="R9" i="5"/>
  <c r="R37" i="10"/>
  <c r="R36" i="10" s="1"/>
  <c r="R8" i="10" s="1"/>
  <c r="V9" i="5"/>
  <c r="V37" i="10"/>
  <c r="V36" i="10" s="1"/>
  <c r="V8" i="10" s="1"/>
  <c r="AE9" i="5"/>
  <c r="AE37" i="10"/>
  <c r="AE36" i="10" s="1"/>
  <c r="AE8" i="10" s="1"/>
  <c r="P15" i="5"/>
  <c r="P72" i="10"/>
  <c r="P71" i="10" s="1"/>
  <c r="P14" i="10" s="1"/>
  <c r="T15" i="5"/>
  <c r="T72" i="10"/>
  <c r="T71" i="10" s="1"/>
  <c r="T14" i="10" s="1"/>
  <c r="R8" i="5"/>
  <c r="R31" i="10"/>
  <c r="R30" i="10" s="1"/>
  <c r="R7" i="10" s="1"/>
  <c r="V8" i="5"/>
  <c r="V31" i="10"/>
  <c r="V30" i="10" s="1"/>
  <c r="V7" i="10" s="1"/>
  <c r="AA8" i="5"/>
  <c r="AA31" i="10"/>
  <c r="AA30" i="10" s="1"/>
  <c r="AA7" i="10" s="1"/>
  <c r="M12" i="5"/>
  <c r="M55" i="10"/>
  <c r="M54" i="10" s="1"/>
  <c r="M11" i="10" s="1"/>
  <c r="Q12" i="5"/>
  <c r="Q55" i="10"/>
  <c r="Q54" i="10" s="1"/>
  <c r="Q11" i="10" s="1"/>
  <c r="U12" i="5"/>
  <c r="U55" i="10"/>
  <c r="U54" i="10" s="1"/>
  <c r="U11" i="10" s="1"/>
  <c r="M14" i="5"/>
  <c r="M69" i="10"/>
  <c r="M68" i="10" s="1"/>
  <c r="M13" i="10" s="1"/>
  <c r="Q14" i="5"/>
  <c r="Q69" i="10"/>
  <c r="Q68" i="10" s="1"/>
  <c r="Q13" i="10" s="1"/>
  <c r="U14" i="5"/>
  <c r="U69" i="10"/>
  <c r="Z14" i="5"/>
  <c r="Z69" i="10"/>
  <c r="Z68" i="10" s="1"/>
  <c r="Z13" i="10" s="1"/>
  <c r="AD14" i="5"/>
  <c r="AD69" i="10"/>
  <c r="AD68" i="10" s="1"/>
  <c r="AD13" i="10" s="1"/>
  <c r="AH14" i="5"/>
  <c r="AH69" i="10"/>
  <c r="AH68" i="10" s="1"/>
  <c r="AH13" i="10" s="1"/>
  <c r="O68" i="10"/>
  <c r="O13" i="10" s="1"/>
  <c r="S68" i="10"/>
  <c r="S13" i="10" s="1"/>
  <c r="M16" i="10"/>
  <c r="M5" i="10" s="1"/>
  <c r="Z11" i="5"/>
  <c r="Z50" i="10"/>
  <c r="Z49" i="10" s="1"/>
  <c r="Z10" i="10" s="1"/>
  <c r="AD11" i="5"/>
  <c r="AD50" i="10"/>
  <c r="AD49" i="10" s="1"/>
  <c r="AD10" i="10" s="1"/>
  <c r="AH11" i="5"/>
  <c r="AH50" i="10"/>
  <c r="AH49" i="10" s="1"/>
  <c r="AH10" i="10" s="1"/>
  <c r="P7" i="5"/>
  <c r="P27" i="10"/>
  <c r="P26" i="10" s="1"/>
  <c r="P6" i="10" s="1"/>
  <c r="T7" i="5"/>
  <c r="T27" i="10"/>
  <c r="T26" i="10" s="1"/>
  <c r="T6" i="10" s="1"/>
  <c r="Z15" i="5"/>
  <c r="Z72" i="10"/>
  <c r="Z71" i="10" s="1"/>
  <c r="Z14" i="10" s="1"/>
  <c r="AD15" i="5"/>
  <c r="AD72" i="10"/>
  <c r="AD71" i="10" s="1"/>
  <c r="AD14" i="10" s="1"/>
  <c r="AH15" i="5"/>
  <c r="AH72" i="10"/>
  <c r="AH71" i="10" s="1"/>
  <c r="AH14" i="10" s="1"/>
  <c r="Z13" i="5"/>
  <c r="Z63" i="10"/>
  <c r="Z62" i="10" s="1"/>
  <c r="Z12" i="10" s="1"/>
  <c r="AH13" i="5"/>
  <c r="AH63" i="10"/>
  <c r="AH62" i="10" s="1"/>
  <c r="AH12" i="10" s="1"/>
  <c r="M62" i="10"/>
  <c r="M12" i="10" s="1"/>
  <c r="AN4" i="5"/>
  <c r="X16" i="5"/>
  <c r="X66" i="5" s="1"/>
  <c r="X67" i="5" s="1"/>
  <c r="X17" i="10"/>
  <c r="X16" i="10" s="1"/>
  <c r="X5" i="10" s="1"/>
  <c r="AB16" i="5"/>
  <c r="AB66" i="5" s="1"/>
  <c r="AB67" i="5" s="1"/>
  <c r="AB17" i="10"/>
  <c r="AB16" i="10" s="1"/>
  <c r="AB5" i="10" s="1"/>
  <c r="AF16" i="5"/>
  <c r="AF66" i="5" s="1"/>
  <c r="AF67" i="5" s="1"/>
  <c r="AF17" i="10"/>
  <c r="AF16" i="10" s="1"/>
  <c r="AF5" i="10" s="1"/>
  <c r="N11" i="5"/>
  <c r="N50" i="10"/>
  <c r="N49" i="10" s="1"/>
  <c r="N10" i="10" s="1"/>
  <c r="V11" i="5"/>
  <c r="V50" i="10"/>
  <c r="V49" i="10" s="1"/>
  <c r="V10" i="10" s="1"/>
  <c r="AA11" i="5"/>
  <c r="AA50" i="10"/>
  <c r="AA49" i="10" s="1"/>
  <c r="AA10" i="10" s="1"/>
  <c r="AE11" i="5"/>
  <c r="AE50" i="10"/>
  <c r="AE49" i="10" s="1"/>
  <c r="AE10" i="10" s="1"/>
  <c r="M7" i="5"/>
  <c r="M27" i="10"/>
  <c r="M26" i="10" s="1"/>
  <c r="M6" i="10" s="1"/>
  <c r="R15" i="5"/>
  <c r="R72" i="10"/>
  <c r="R71" i="10" s="1"/>
  <c r="R14" i="10" s="1"/>
  <c r="AA15" i="5"/>
  <c r="AA72" i="10"/>
  <c r="AA71" i="10" s="1"/>
  <c r="AA14" i="10" s="1"/>
  <c r="AE15" i="5"/>
  <c r="AE72" i="10"/>
  <c r="AE71" i="10" s="1"/>
  <c r="AE14" i="10" s="1"/>
  <c r="X12" i="5"/>
  <c r="X55" i="10"/>
  <c r="X54" i="10" s="1"/>
  <c r="X11" i="10" s="1"/>
  <c r="AB12" i="5"/>
  <c r="AB55" i="10"/>
  <c r="AB54" i="10" s="1"/>
  <c r="AB11" i="10" s="1"/>
  <c r="AF12" i="5"/>
  <c r="AF55" i="10"/>
  <c r="AF54" i="10" s="1"/>
  <c r="AF11" i="10" s="1"/>
  <c r="N13" i="5"/>
  <c r="N63" i="10"/>
  <c r="N62" i="10" s="1"/>
  <c r="N12" i="10" s="1"/>
  <c r="R13" i="5"/>
  <c r="R63" i="10"/>
  <c r="R62" i="10" s="1"/>
  <c r="R12" i="10" s="1"/>
  <c r="V13" i="5"/>
  <c r="V63" i="10"/>
  <c r="V62" i="10" s="1"/>
  <c r="V12" i="10" s="1"/>
  <c r="AA13" i="5"/>
  <c r="AA63" i="10"/>
  <c r="AA62" i="10" s="1"/>
  <c r="AA12" i="10" s="1"/>
  <c r="Q9" i="5"/>
  <c r="Q38" i="10"/>
  <c r="Q36" i="10" s="1"/>
  <c r="Q8" i="10" s="1"/>
  <c r="X10" i="5"/>
  <c r="X43" i="10"/>
  <c r="X42" i="10" s="1"/>
  <c r="X9" i="10" s="1"/>
  <c r="AB10" i="5"/>
  <c r="AB43" i="10"/>
  <c r="AB42" i="10" s="1"/>
  <c r="AB9" i="10" s="1"/>
  <c r="M42" i="10"/>
  <c r="M9" i="10" s="1"/>
  <c r="X14" i="5"/>
  <c r="X69" i="10"/>
  <c r="X68" i="10" s="1"/>
  <c r="X13" i="10" s="1"/>
  <c r="AF14" i="5"/>
  <c r="AF69" i="10"/>
  <c r="AF68" i="10" s="1"/>
  <c r="AF13" i="10" s="1"/>
  <c r="U68" i="10"/>
  <c r="U13" i="10" s="1"/>
  <c r="Q11" i="5"/>
  <c r="Q52" i="10"/>
  <c r="Q49" i="10" s="1"/>
  <c r="Q10" i="10" s="1"/>
  <c r="U9" i="5"/>
  <c r="X9" i="5"/>
  <c r="N12" i="5"/>
  <c r="V12" i="5"/>
  <c r="AA12" i="5"/>
  <c r="AE12" i="5"/>
  <c r="M8" i="5"/>
  <c r="Q8" i="5"/>
  <c r="U8" i="5"/>
  <c r="N10" i="5"/>
  <c r="R10" i="5"/>
  <c r="M13" i="5"/>
  <c r="Q13" i="5"/>
  <c r="U13" i="5"/>
  <c r="X13" i="5"/>
  <c r="AB13" i="5"/>
  <c r="AF13" i="5"/>
  <c r="AB11" i="5"/>
  <c r="AJ4" i="5"/>
  <c r="S16" i="5"/>
  <c r="S66" i="5" s="1"/>
  <c r="S67" i="5" s="1"/>
  <c r="AD16" i="5"/>
  <c r="AD66" i="5" s="1"/>
  <c r="AD67" i="5" s="1"/>
  <c r="P9" i="5"/>
  <c r="T9" i="5"/>
  <c r="Y9" i="5"/>
  <c r="AC9" i="5"/>
  <c r="AG9" i="5"/>
  <c r="Z12" i="5"/>
  <c r="AH12" i="5"/>
  <c r="P8" i="5"/>
  <c r="AG8" i="5"/>
  <c r="O10" i="5"/>
  <c r="S10" i="5"/>
  <c r="T13" i="5"/>
  <c r="Y13" i="5"/>
  <c r="AC13" i="5"/>
  <c r="AG13" i="5"/>
  <c r="AR4" i="5"/>
  <c r="AL4" i="5"/>
  <c r="AP4" i="5"/>
  <c r="AT4" i="5"/>
  <c r="P11" i="5"/>
  <c r="T11" i="5"/>
  <c r="X8" i="5"/>
  <c r="AB8" i="5"/>
  <c r="AF8" i="5"/>
  <c r="Z10" i="5"/>
  <c r="AD10" i="5"/>
  <c r="AH10" i="5"/>
  <c r="N16" i="5"/>
  <c r="N66" i="5" s="1"/>
  <c r="N67" i="5" s="1"/>
  <c r="R16" i="5"/>
  <c r="R66" i="5" s="1"/>
  <c r="R67" i="5" s="1"/>
  <c r="V16" i="5"/>
  <c r="V66" i="5" s="1"/>
  <c r="V67" i="5" s="1"/>
  <c r="W4" i="5"/>
  <c r="AI4" i="5"/>
  <c r="AK4" i="5"/>
  <c r="AM4" i="5"/>
  <c r="AO4" i="5"/>
  <c r="AQ4" i="5"/>
  <c r="AS4" i="5"/>
  <c r="AA4" i="5" l="1"/>
  <c r="AC4" i="5"/>
  <c r="AF4" i="5"/>
  <c r="AA4" i="10"/>
  <c r="S4" i="5"/>
  <c r="AD4" i="5"/>
  <c r="O4" i="5"/>
  <c r="AG4" i="5"/>
  <c r="U4" i="5"/>
  <c r="AE4" i="5"/>
  <c r="Y4" i="5"/>
  <c r="AB4" i="5"/>
  <c r="X4" i="5"/>
  <c r="AH4" i="5"/>
  <c r="AE4" i="10"/>
  <c r="R4" i="10"/>
  <c r="O4" i="10"/>
  <c r="S4" i="10"/>
  <c r="AD4" i="10"/>
  <c r="V4" i="10"/>
  <c r="Z4" i="10"/>
  <c r="N4" i="10"/>
  <c r="AH4" i="10"/>
  <c r="Q4" i="10"/>
  <c r="P4" i="5"/>
  <c r="M4" i="5"/>
  <c r="AF4" i="10"/>
  <c r="X4" i="10"/>
  <c r="AB4" i="10"/>
  <c r="AC4" i="10"/>
  <c r="T4" i="10"/>
  <c r="U4" i="10"/>
  <c r="Q4" i="5"/>
  <c r="M4" i="10"/>
  <c r="AG4" i="10"/>
  <c r="Y4" i="10"/>
  <c r="P4" i="10"/>
  <c r="N4" i="5"/>
  <c r="V4" i="5"/>
  <c r="Z4" i="5"/>
  <c r="T4" i="5"/>
  <c r="R4" i="5"/>
  <c r="AL55" i="2" l="1"/>
  <c r="AL5" i="2"/>
  <c r="AA7" i="6" l="1"/>
  <c r="AA19" i="6"/>
  <c r="AA20" i="11" s="1"/>
  <c r="AA16" i="11" s="1"/>
  <c r="AA5" i="11" s="1"/>
  <c r="AA4" i="11" s="1"/>
  <c r="AA71" i="6"/>
  <c r="AA70" i="6" s="1"/>
  <c r="AA16" i="6" l="1"/>
  <c r="AA4" i="6" l="1"/>
  <c r="AA66" i="6"/>
  <c r="AA6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B45" authorId="0" shapeId="0" xr:uid="{6C373650-D5A5-4693-A4CE-4EEDBD9E7828}">
      <text>
        <r>
          <rPr>
            <b/>
            <sz val="10"/>
            <color indexed="81"/>
            <rFont val="MS P ゴシック"/>
            <family val="3"/>
            <charset val="128"/>
          </rPr>
          <t>丹波篠山市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BE3" authorId="0" shapeId="0" xr:uid="{DA045BB4-35EA-4CCF-97DA-C9E44A440E06}">
      <text>
        <r>
          <rPr>
            <b/>
            <sz val="9"/>
            <color indexed="81"/>
            <rFont val="MS P ゴシック"/>
            <family val="3"/>
            <charset val="128"/>
          </rPr>
          <t>令和3年(経済構造実態調査)から
　従業者4～29人事業所：租付加価値額
　従業者30人以上事業所：付加価値額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に変更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BB3" authorId="0" shapeId="0" xr:uid="{79C8EFE9-A210-4568-A8B2-21375CB443F5}">
      <text>
        <r>
          <rPr>
            <b/>
            <sz val="9"/>
            <color indexed="81"/>
            <rFont val="MS P ゴシック"/>
            <family val="3"/>
            <charset val="128"/>
          </rPr>
          <t>令和3年(経済構造実態調査)から
　従業者4～29人事業所：租付加価値額
　従業者30人以上事業所：付加価値額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に変更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AR4" authorId="0" shapeId="0" xr:uid="{3A2B0B8F-3C35-4AC9-9497-4D0A5CF4CE2A}">
      <text>
        <r>
          <rPr>
            <b/>
            <sz val="9"/>
            <color indexed="81"/>
            <rFont val="MS P ゴシック"/>
            <family val="3"/>
            <charset val="128"/>
          </rPr>
          <t>令和３年(経済構造実態調査)から
　従業者４人以上事業所⇒全事業所
に集計対象変更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AR4" authorId="0" shapeId="0" xr:uid="{2767E2ED-3EAB-46CE-AB61-B8C66BAF1541}">
      <text>
        <r>
          <rPr>
            <b/>
            <sz val="9"/>
            <color indexed="81"/>
            <rFont val="MS P ゴシック"/>
            <family val="3"/>
            <charset val="128"/>
          </rPr>
          <t>令和３年(経済構造実態調査)から
　従業者４人以上事業所⇒全事業所
に集計対象変更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<sst xmlns="http://schemas.openxmlformats.org/spreadsheetml/2006/main" count="2478" uniqueCount="631">
  <si>
    <t>製造品出荷額等(4人以上事業所）</t>
    <rPh sb="0" eb="3">
      <t>セイゾウヒン</t>
    </rPh>
    <rPh sb="3" eb="5">
      <t>シュッカ</t>
    </rPh>
    <rPh sb="5" eb="6">
      <t>ガク</t>
    </rPh>
    <rPh sb="6" eb="7">
      <t>ナド</t>
    </rPh>
    <rPh sb="9" eb="10">
      <t>ニン</t>
    </rPh>
    <rPh sb="10" eb="12">
      <t>イジョウ</t>
    </rPh>
    <rPh sb="12" eb="15">
      <t>ジギョウショ</t>
    </rPh>
    <phoneticPr fontId="4"/>
  </si>
  <si>
    <t xml:space="preserve"> </t>
    <phoneticPr fontId="1"/>
  </si>
  <si>
    <t>工業統計</t>
    <rPh sb="0" eb="2">
      <t>コウギョウ</t>
    </rPh>
    <rPh sb="2" eb="4">
      <t>トウケイ</t>
    </rPh>
    <phoneticPr fontId="1"/>
  </si>
  <si>
    <t>経済センサス</t>
    <rPh sb="0" eb="2">
      <t>ケイザイ</t>
    </rPh>
    <phoneticPr fontId="1"/>
  </si>
  <si>
    <t>（単位：万円）</t>
    <rPh sb="1" eb="3">
      <t>タンイ</t>
    </rPh>
    <rPh sb="4" eb="6">
      <t>マンエン</t>
    </rPh>
    <phoneticPr fontId="1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</si>
  <si>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</si>
  <si>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</si>
  <si>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</si>
  <si>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</si>
  <si>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</si>
  <si>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</si>
  <si>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</si>
  <si>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</si>
  <si>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</si>
  <si>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</si>
  <si>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</si>
  <si>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</si>
  <si>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</si>
  <si>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</si>
  <si>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</si>
  <si>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</si>
  <si>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</si>
  <si>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</si>
  <si>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</si>
  <si>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</si>
  <si>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</si>
  <si>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</si>
  <si>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</si>
  <si>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</si>
  <si>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</si>
  <si>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</si>
  <si>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</si>
  <si>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</si>
  <si>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</si>
  <si>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</si>
  <si>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町計</t>
    <rPh sb="0" eb="1">
      <t>チョウ</t>
    </rPh>
    <rPh sb="1" eb="2">
      <t>ケイ</t>
    </rPh>
    <phoneticPr fontId="4"/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</si>
  <si>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</si>
  <si>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</si>
  <si>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</si>
  <si>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</si>
  <si>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</si>
  <si>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</si>
  <si>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</si>
  <si>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</si>
  <si>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</si>
  <si>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神戸市</t>
    <rPh sb="0" eb="3">
      <t>コウベシ</t>
    </rPh>
    <phoneticPr fontId="4"/>
  </si>
  <si>
    <t>東灘区</t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</si>
  <si>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</si>
  <si>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</si>
  <si>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</si>
  <si>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</si>
  <si>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</si>
  <si>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</si>
  <si>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</si>
  <si>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</si>
  <si>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</si>
  <si>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</si>
  <si>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</si>
  <si>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</si>
  <si>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</si>
  <si>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</si>
  <si>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</si>
  <si>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</si>
  <si>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</si>
  <si>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</si>
  <si>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</si>
  <si>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</si>
  <si>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</si>
  <si>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</si>
  <si>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</si>
  <si>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</si>
  <si>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</si>
  <si>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</si>
  <si>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</si>
  <si>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</si>
  <si>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</si>
  <si>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</si>
  <si>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</si>
  <si>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</si>
  <si>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</si>
  <si>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</si>
  <si>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</si>
  <si>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</si>
  <si>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</si>
  <si>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</si>
  <si>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</si>
  <si>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</si>
  <si>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</si>
  <si>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</si>
  <si>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</si>
  <si>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</si>
  <si>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</si>
  <si>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</si>
  <si>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</si>
  <si>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</si>
  <si>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被災12市計</t>
    <rPh sb="0" eb="2">
      <t>ヒサイ</t>
    </rPh>
    <rPh sb="4" eb="5">
      <t>シ</t>
    </rPh>
    <rPh sb="5" eb="6">
      <t>ケイ</t>
    </rPh>
    <phoneticPr fontId="1"/>
  </si>
  <si>
    <t xml:space="preserve"> </t>
    <phoneticPr fontId="1"/>
  </si>
  <si>
    <t>県計</t>
    <rPh sb="0" eb="1">
      <t>ケン</t>
    </rPh>
    <rPh sb="1" eb="2">
      <t>ケイ</t>
    </rPh>
    <phoneticPr fontId="9"/>
  </si>
  <si>
    <t>兵庫県　</t>
  </si>
  <si>
    <t>兵庫県</t>
    <rPh sb="0" eb="3">
      <t>ヒョウゴケン</t>
    </rPh>
    <phoneticPr fontId="2"/>
  </si>
  <si>
    <t>神戸市</t>
  </si>
  <si>
    <t>神戸市　</t>
  </si>
  <si>
    <t>姫路市　</t>
  </si>
  <si>
    <t xml:space="preserve">姫路市 </t>
  </si>
  <si>
    <t>尼崎市　</t>
  </si>
  <si>
    <t xml:space="preserve">尼崎市 </t>
  </si>
  <si>
    <t>明石市　</t>
  </si>
  <si>
    <t xml:space="preserve">明石市 </t>
  </si>
  <si>
    <t>西宮市　</t>
  </si>
  <si>
    <t xml:space="preserve">西宮市 </t>
  </si>
  <si>
    <t>洲本市　</t>
  </si>
  <si>
    <t xml:space="preserve">洲本市 </t>
  </si>
  <si>
    <t>芦屋市　</t>
  </si>
  <si>
    <t xml:space="preserve">芦屋市 </t>
  </si>
  <si>
    <t>伊丹市　</t>
  </si>
  <si>
    <t xml:space="preserve">伊丹市 </t>
  </si>
  <si>
    <t>相生市　</t>
  </si>
  <si>
    <t xml:space="preserve">相生市 </t>
  </si>
  <si>
    <t>豊岡市　</t>
  </si>
  <si>
    <t xml:space="preserve">豊岡市 </t>
  </si>
  <si>
    <t>加古川市　</t>
  </si>
  <si>
    <t xml:space="preserve">加古川市 </t>
  </si>
  <si>
    <t>龍野市</t>
  </si>
  <si>
    <t>龍野市　</t>
  </si>
  <si>
    <t xml:space="preserve">赤穂市 </t>
  </si>
  <si>
    <t>赤穂市　</t>
  </si>
  <si>
    <t xml:space="preserve">西脇市 </t>
  </si>
  <si>
    <t>西脇市　</t>
  </si>
  <si>
    <t xml:space="preserve">宝塚市 </t>
  </si>
  <si>
    <t>宝塚市　</t>
  </si>
  <si>
    <t xml:space="preserve">三木市 </t>
  </si>
  <si>
    <t>三木市　</t>
  </si>
  <si>
    <t xml:space="preserve">高砂市 </t>
  </si>
  <si>
    <t>高砂市　</t>
  </si>
  <si>
    <t xml:space="preserve">川西市 </t>
  </si>
  <si>
    <t>川西市　</t>
  </si>
  <si>
    <t xml:space="preserve">小野市 </t>
  </si>
  <si>
    <t>小野市　</t>
  </si>
  <si>
    <t xml:space="preserve">三田市 </t>
  </si>
  <si>
    <t>三田市　</t>
  </si>
  <si>
    <t xml:space="preserve">加西市 </t>
  </si>
  <si>
    <t>加西市　</t>
  </si>
  <si>
    <t xml:space="preserve">篠山市 </t>
  </si>
  <si>
    <t>篠山市　</t>
  </si>
  <si>
    <t xml:space="preserve">養父市 </t>
  </si>
  <si>
    <t>吉川町</t>
  </si>
  <si>
    <t>猪名川町　</t>
  </si>
  <si>
    <t>養父市　</t>
  </si>
  <si>
    <t xml:space="preserve">丹波市 </t>
  </si>
  <si>
    <t>社  町</t>
  </si>
  <si>
    <t>吉川町　</t>
  </si>
  <si>
    <t>丹波市　</t>
  </si>
  <si>
    <t xml:space="preserve">南あわじ市 </t>
  </si>
  <si>
    <t>滝野町</t>
  </si>
  <si>
    <t>社町　</t>
  </si>
  <si>
    <t xml:space="preserve">朝来市 </t>
  </si>
  <si>
    <t>東条町</t>
  </si>
  <si>
    <t>滝野町　</t>
  </si>
  <si>
    <t xml:space="preserve">淡路市 </t>
  </si>
  <si>
    <t>中  町</t>
  </si>
  <si>
    <t>東条町　</t>
  </si>
  <si>
    <t xml:space="preserve">宍粟市 </t>
  </si>
  <si>
    <t>加美町</t>
  </si>
  <si>
    <t>中町　</t>
  </si>
  <si>
    <t xml:space="preserve">たつの市 </t>
  </si>
  <si>
    <t>八千代町</t>
  </si>
  <si>
    <t>加美町　</t>
  </si>
  <si>
    <t>黒田庄町</t>
  </si>
  <si>
    <t>八千代町　</t>
  </si>
  <si>
    <t>黒田庄町　</t>
  </si>
  <si>
    <t>稲美町　</t>
  </si>
  <si>
    <t>家島町</t>
  </si>
  <si>
    <t>播磨町　</t>
  </si>
  <si>
    <t>多可町</t>
    <phoneticPr fontId="1"/>
  </si>
  <si>
    <t>夢前町</t>
  </si>
  <si>
    <t>家島町　</t>
  </si>
  <si>
    <t>神崎町</t>
  </si>
  <si>
    <t>夢前町　</t>
  </si>
  <si>
    <t>神崎町　</t>
  </si>
  <si>
    <t>市川町　</t>
  </si>
  <si>
    <t>香寺町</t>
  </si>
  <si>
    <t>福崎町　</t>
  </si>
  <si>
    <t>大河内町</t>
  </si>
  <si>
    <t>香寺町　</t>
  </si>
  <si>
    <t>新宮町</t>
  </si>
  <si>
    <t>大河内町　</t>
  </si>
  <si>
    <t>揖保川町</t>
  </si>
  <si>
    <t>新宮町　</t>
  </si>
  <si>
    <t>神河町</t>
    <phoneticPr fontId="1"/>
  </si>
  <si>
    <t>御津町</t>
  </si>
  <si>
    <t>揖保川町　</t>
  </si>
  <si>
    <t>太子町　</t>
  </si>
  <si>
    <t>御津町　</t>
  </si>
  <si>
    <t>上郡町　</t>
  </si>
  <si>
    <t>佐用町　</t>
  </si>
  <si>
    <t>安富町</t>
    <phoneticPr fontId="1"/>
  </si>
  <si>
    <t>上月町</t>
  </si>
  <si>
    <t>香美町</t>
    <phoneticPr fontId="1"/>
  </si>
  <si>
    <t>南光町</t>
  </si>
  <si>
    <t>上月町　</t>
  </si>
  <si>
    <t>新温泉町</t>
    <phoneticPr fontId="1"/>
  </si>
  <si>
    <t>三日月町</t>
  </si>
  <si>
    <t>南光町　</t>
  </si>
  <si>
    <t>五色町</t>
    <phoneticPr fontId="1"/>
  </si>
  <si>
    <t>山崎町</t>
  </si>
  <si>
    <t>三日月町　</t>
  </si>
  <si>
    <t>安富町</t>
  </si>
  <si>
    <t>山崎町　</t>
  </si>
  <si>
    <t>(宍）一宮町</t>
  </si>
  <si>
    <t>安富町　</t>
  </si>
  <si>
    <t>波賀町</t>
  </si>
  <si>
    <t>一宮町　</t>
  </si>
  <si>
    <t>千種町</t>
  </si>
  <si>
    <t>波賀町　</t>
  </si>
  <si>
    <t>城崎町</t>
  </si>
  <si>
    <t>千種町　</t>
  </si>
  <si>
    <t>竹野町</t>
  </si>
  <si>
    <t>城崎町　</t>
  </si>
  <si>
    <t>香住町</t>
  </si>
  <si>
    <t>竹野町　</t>
  </si>
  <si>
    <t>日高町</t>
  </si>
  <si>
    <t>香住町　</t>
  </si>
  <si>
    <t>出石町</t>
  </si>
  <si>
    <t>日高町　</t>
  </si>
  <si>
    <t>但東町</t>
  </si>
  <si>
    <t>出石町　</t>
  </si>
  <si>
    <t>村岡町</t>
  </si>
  <si>
    <t>但東町　</t>
  </si>
  <si>
    <t>浜坂町</t>
  </si>
  <si>
    <t>村岡町　</t>
  </si>
  <si>
    <t>美方町</t>
  </si>
  <si>
    <t>浜坂町　</t>
  </si>
  <si>
    <t>温泉町</t>
  </si>
  <si>
    <t>美方町　</t>
  </si>
  <si>
    <t>八鹿町</t>
  </si>
  <si>
    <t>温泉町　</t>
  </si>
  <si>
    <t>養父町</t>
  </si>
  <si>
    <t>八鹿町　</t>
  </si>
  <si>
    <t>大屋町</t>
  </si>
  <si>
    <t>養父町　</t>
  </si>
  <si>
    <t>関宮町</t>
  </si>
  <si>
    <t>大屋町　</t>
  </si>
  <si>
    <t>生野町　</t>
  </si>
  <si>
    <t>生野町</t>
  </si>
  <si>
    <t>関宮町　</t>
  </si>
  <si>
    <t>和田山町　</t>
  </si>
  <si>
    <t>和田山町</t>
  </si>
  <si>
    <t>山東町　</t>
  </si>
  <si>
    <t>山東町</t>
  </si>
  <si>
    <t>朝来町　</t>
  </si>
  <si>
    <t>朝来町</t>
  </si>
  <si>
    <t>津名町　</t>
  </si>
  <si>
    <t>柏原町</t>
  </si>
  <si>
    <t>淡路町　</t>
  </si>
  <si>
    <t>氷上町</t>
  </si>
  <si>
    <t>柏原町　</t>
  </si>
  <si>
    <t>北淡町　</t>
  </si>
  <si>
    <t>青垣町</t>
  </si>
  <si>
    <t>氷上町　</t>
  </si>
  <si>
    <t>春日町</t>
  </si>
  <si>
    <t>青垣町　</t>
  </si>
  <si>
    <t>五色町　</t>
  </si>
  <si>
    <t>山南町</t>
  </si>
  <si>
    <t>春日町　</t>
  </si>
  <si>
    <t>東浦町　</t>
  </si>
  <si>
    <t>市島町</t>
  </si>
  <si>
    <t>山南町　</t>
  </si>
  <si>
    <t>緑町　</t>
  </si>
  <si>
    <t>篠山町</t>
    <rPh sb="0" eb="2">
      <t>ササヤマ</t>
    </rPh>
    <phoneticPr fontId="8"/>
  </si>
  <si>
    <t>市島町　</t>
  </si>
  <si>
    <t>西淡町　</t>
  </si>
  <si>
    <t>西紀町</t>
    <rPh sb="0" eb="2">
      <t>ニシキ</t>
    </rPh>
    <phoneticPr fontId="8"/>
  </si>
  <si>
    <t>三原町　</t>
  </si>
  <si>
    <t>丹南町</t>
    <rPh sb="0" eb="2">
      <t>タンナン</t>
    </rPh>
    <phoneticPr fontId="8"/>
  </si>
  <si>
    <t>南淡町　</t>
  </si>
  <si>
    <t>今田町</t>
    <rPh sb="0" eb="2">
      <t>コンダ</t>
    </rPh>
    <phoneticPr fontId="8"/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</si>
  <si>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</si>
  <si>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</si>
  <si>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</si>
  <si>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</si>
  <si>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</si>
  <si>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</si>
  <si>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</si>
  <si>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</si>
  <si>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</si>
  <si>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</si>
  <si>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 xml:space="preserve"> </t>
    <phoneticPr fontId="1"/>
  </si>
  <si>
    <t>※</t>
  </si>
  <si>
    <t>都道府県別製造品出荷額等(従業者4人以上）</t>
    <rPh sb="0" eb="4">
      <t>トドウフケン</t>
    </rPh>
    <rPh sb="4" eb="5">
      <t>ベツ</t>
    </rPh>
    <rPh sb="5" eb="8">
      <t>セイゾウヒン</t>
    </rPh>
    <rPh sb="8" eb="10">
      <t>シュッカ</t>
    </rPh>
    <rPh sb="10" eb="11">
      <t>ガク</t>
    </rPh>
    <rPh sb="11" eb="12">
      <t>ナド</t>
    </rPh>
    <rPh sb="13" eb="16">
      <t>ジュウギョウシャ</t>
    </rPh>
    <rPh sb="17" eb="20">
      <t>ニンイジョウ</t>
    </rPh>
    <phoneticPr fontId="1"/>
  </si>
  <si>
    <t>昭和55年</t>
    <rPh sb="0" eb="2">
      <t>ショウワ</t>
    </rPh>
    <rPh sb="4" eb="5">
      <t>ネン</t>
    </rPh>
    <phoneticPr fontId="13"/>
  </si>
  <si>
    <t>昭和56年</t>
    <rPh sb="0" eb="2">
      <t>ショウワ</t>
    </rPh>
    <rPh sb="4" eb="5">
      <t>ネン</t>
    </rPh>
    <phoneticPr fontId="13"/>
  </si>
  <si>
    <t>昭和57年</t>
    <rPh sb="0" eb="2">
      <t>ショウワ</t>
    </rPh>
    <rPh sb="4" eb="5">
      <t>ネン</t>
    </rPh>
    <phoneticPr fontId="13"/>
  </si>
  <si>
    <t>昭和58年</t>
    <rPh sb="0" eb="2">
      <t>ショウワ</t>
    </rPh>
    <rPh sb="4" eb="5">
      <t>ネン</t>
    </rPh>
    <phoneticPr fontId="13"/>
  </si>
  <si>
    <t>昭和59年</t>
    <rPh sb="0" eb="2">
      <t>ショウワ</t>
    </rPh>
    <rPh sb="4" eb="5">
      <t>ネン</t>
    </rPh>
    <phoneticPr fontId="13"/>
  </si>
  <si>
    <t>昭和60年</t>
    <rPh sb="0" eb="2">
      <t>ショウワ</t>
    </rPh>
    <rPh sb="4" eb="5">
      <t>ネン</t>
    </rPh>
    <phoneticPr fontId="13"/>
  </si>
  <si>
    <t>昭和61年</t>
    <rPh sb="0" eb="2">
      <t>ショウワ</t>
    </rPh>
    <rPh sb="4" eb="5">
      <t>ネン</t>
    </rPh>
    <phoneticPr fontId="13"/>
  </si>
  <si>
    <t>昭和62年</t>
    <rPh sb="0" eb="2">
      <t>ショウワ</t>
    </rPh>
    <rPh sb="4" eb="5">
      <t>ネン</t>
    </rPh>
    <phoneticPr fontId="13"/>
  </si>
  <si>
    <t>昭和63年</t>
    <rPh sb="0" eb="2">
      <t>ショウワ</t>
    </rPh>
    <rPh sb="4" eb="5">
      <t>ネン</t>
    </rPh>
    <phoneticPr fontId="13"/>
  </si>
  <si>
    <t>平成元年</t>
    <rPh sb="0" eb="2">
      <t>ヘイセイ</t>
    </rPh>
    <rPh sb="2" eb="4">
      <t>ガンネン</t>
    </rPh>
    <phoneticPr fontId="13"/>
  </si>
  <si>
    <t>平成2年</t>
    <rPh sb="0" eb="2">
      <t>ヘイセイ</t>
    </rPh>
    <rPh sb="3" eb="4">
      <t>ネン</t>
    </rPh>
    <phoneticPr fontId="13"/>
  </si>
  <si>
    <t>平成3年</t>
    <rPh sb="0" eb="2">
      <t>ヘイセイ</t>
    </rPh>
    <rPh sb="3" eb="4">
      <t>ネン</t>
    </rPh>
    <phoneticPr fontId="13"/>
  </si>
  <si>
    <t>平成4年</t>
    <rPh sb="0" eb="2">
      <t>ヘイセイ</t>
    </rPh>
    <rPh sb="3" eb="4">
      <t>ネン</t>
    </rPh>
    <phoneticPr fontId="13"/>
  </si>
  <si>
    <t>平成5年</t>
    <rPh sb="0" eb="2">
      <t>ヘイセイ</t>
    </rPh>
    <rPh sb="3" eb="4">
      <t>ネン</t>
    </rPh>
    <phoneticPr fontId="13"/>
  </si>
  <si>
    <t>平成6年</t>
    <rPh sb="0" eb="2">
      <t>ヘイセイ</t>
    </rPh>
    <rPh sb="3" eb="4">
      <t>ネン</t>
    </rPh>
    <phoneticPr fontId="13"/>
  </si>
  <si>
    <t>平成7年</t>
    <rPh sb="0" eb="2">
      <t>ヘイセイ</t>
    </rPh>
    <rPh sb="3" eb="4">
      <t>ネン</t>
    </rPh>
    <phoneticPr fontId="13"/>
  </si>
  <si>
    <t>平成8年</t>
    <rPh sb="0" eb="2">
      <t>ヘイセイ</t>
    </rPh>
    <rPh sb="3" eb="4">
      <t>ネン</t>
    </rPh>
    <phoneticPr fontId="13"/>
  </si>
  <si>
    <t>平成9年</t>
    <rPh sb="0" eb="2">
      <t>ヘイセイ</t>
    </rPh>
    <rPh sb="3" eb="4">
      <t>ネン</t>
    </rPh>
    <phoneticPr fontId="13"/>
  </si>
  <si>
    <t>平成10年</t>
    <rPh sb="0" eb="2">
      <t>ヘイセイ</t>
    </rPh>
    <phoneticPr fontId="13"/>
  </si>
  <si>
    <t>平成11年</t>
    <rPh sb="0" eb="2">
      <t>ヘイセイ</t>
    </rPh>
    <phoneticPr fontId="13"/>
  </si>
  <si>
    <t>平成12年</t>
    <rPh sb="0" eb="2">
      <t>ヘイセイ</t>
    </rPh>
    <phoneticPr fontId="13"/>
  </si>
  <si>
    <t>平成13年</t>
    <rPh sb="0" eb="2">
      <t>ヘイセイ</t>
    </rPh>
    <phoneticPr fontId="1"/>
  </si>
  <si>
    <t>平成14年</t>
    <rPh sb="0" eb="2">
      <t>ヘイセイ</t>
    </rPh>
    <phoneticPr fontId="14"/>
  </si>
  <si>
    <t>平成15年</t>
    <rPh sb="0" eb="2">
      <t>ヘイセイ</t>
    </rPh>
    <phoneticPr fontId="14"/>
  </si>
  <si>
    <t>平成16年</t>
    <rPh sb="0" eb="2">
      <t>ヘイセイ</t>
    </rPh>
    <phoneticPr fontId="14"/>
  </si>
  <si>
    <t>平成17年</t>
    <rPh sb="0" eb="2">
      <t>ヘイセイ</t>
    </rPh>
    <phoneticPr fontId="14"/>
  </si>
  <si>
    <t>平成18年</t>
    <rPh sb="0" eb="2">
      <t>ヘイセイ</t>
    </rPh>
    <phoneticPr fontId="14"/>
  </si>
  <si>
    <t>平成19年</t>
    <rPh sb="0" eb="2">
      <t>ヘイセイ</t>
    </rPh>
    <phoneticPr fontId="14"/>
  </si>
  <si>
    <t>平成20年</t>
    <rPh sb="0" eb="2">
      <t>ヘイセイ</t>
    </rPh>
    <rPh sb="4" eb="5">
      <t>ネン</t>
    </rPh>
    <phoneticPr fontId="14"/>
  </si>
  <si>
    <t>平成21年</t>
    <rPh sb="0" eb="2">
      <t>ヘイセイ</t>
    </rPh>
    <phoneticPr fontId="14"/>
  </si>
  <si>
    <t>平成22年</t>
    <rPh sb="0" eb="2">
      <t>ヘイセイ</t>
    </rPh>
    <phoneticPr fontId="14"/>
  </si>
  <si>
    <t>平成23年</t>
    <rPh sb="0" eb="2">
      <t>ヘイセイ</t>
    </rPh>
    <phoneticPr fontId="14"/>
  </si>
  <si>
    <t>平成24年</t>
    <rPh sb="0" eb="2">
      <t>ヘイセイ</t>
    </rPh>
    <phoneticPr fontId="14"/>
  </si>
  <si>
    <t>平成25年</t>
    <rPh sb="0" eb="2">
      <t>ヘイセイ</t>
    </rPh>
    <phoneticPr fontId="14"/>
  </si>
  <si>
    <t>順　位</t>
  </si>
  <si>
    <t>全　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</si>
  <si>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</si>
  <si>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</si>
  <si>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</si>
  <si>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</si>
  <si>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</si>
  <si>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</si>
  <si>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</si>
  <si>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</si>
  <si>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</si>
  <si>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</si>
  <si>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</si>
  <si>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</si>
  <si>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</si>
  <si>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</si>
  <si>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</si>
  <si>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</si>
  <si>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</si>
  <si>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</si>
  <si>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</si>
  <si>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</si>
  <si>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</si>
  <si>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</si>
  <si>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</si>
  <si>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</si>
  <si>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</si>
  <si>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</si>
  <si>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</si>
  <si>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</si>
  <si>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</si>
  <si>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</si>
  <si>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</si>
  <si>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</si>
  <si>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</si>
  <si>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</si>
  <si>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</si>
  <si>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</si>
  <si>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</si>
  <si>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</si>
  <si>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</si>
  <si>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</si>
  <si>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</si>
  <si>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</si>
  <si>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</si>
  <si>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</si>
  <si>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</si>
  <si>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</si>
  <si>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</si>
  <si>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  <phoneticPr fontId="1"/>
  </si>
  <si>
    <t>阪神南地域</t>
    <rPh sb="0" eb="2">
      <t>ハンシン</t>
    </rPh>
    <rPh sb="2" eb="3">
      <t>ミナミ</t>
    </rPh>
    <rPh sb="3" eb="5">
      <t>チイキ</t>
    </rPh>
    <phoneticPr fontId="4"/>
  </si>
  <si>
    <t>阪神北地域</t>
    <rPh sb="0" eb="2">
      <t>ハンシン</t>
    </rPh>
    <rPh sb="2" eb="3">
      <t>キタ</t>
    </rPh>
    <rPh sb="3" eb="5">
      <t>チイキ</t>
    </rPh>
    <phoneticPr fontId="4"/>
  </si>
  <si>
    <t>北播磨地域</t>
    <rPh sb="0" eb="1">
      <t>キタ</t>
    </rPh>
    <rPh sb="1" eb="3">
      <t>ハリマ</t>
    </rPh>
    <rPh sb="3" eb="5">
      <t>チイキ</t>
    </rPh>
    <phoneticPr fontId="4"/>
  </si>
  <si>
    <t>中播磨地域</t>
    <rPh sb="0" eb="1">
      <t>ナカ</t>
    </rPh>
    <rPh sb="1" eb="3">
      <t>ハリマ</t>
    </rPh>
    <rPh sb="3" eb="5">
      <t>チイキ</t>
    </rPh>
    <phoneticPr fontId="4"/>
  </si>
  <si>
    <t>西播磨地域</t>
    <rPh sb="0" eb="1">
      <t>ニシ</t>
    </rPh>
    <rPh sb="1" eb="3">
      <t>ハリマ</t>
    </rPh>
    <rPh sb="3" eb="5">
      <t>チイキ</t>
    </rPh>
    <phoneticPr fontId="4"/>
  </si>
  <si>
    <t>阪神南地域</t>
    <rPh sb="2" eb="3">
      <t>ミナミ</t>
    </rPh>
    <phoneticPr fontId="4"/>
  </si>
  <si>
    <t>加東市</t>
    <rPh sb="0" eb="2">
      <t>カトウ</t>
    </rPh>
    <rPh sb="2" eb="3">
      <t>シ</t>
    </rPh>
    <phoneticPr fontId="4"/>
  </si>
  <si>
    <t>多可町</t>
    <rPh sb="0" eb="2">
      <t>タカ</t>
    </rPh>
    <rPh sb="2" eb="3">
      <t>チョウ</t>
    </rPh>
    <phoneticPr fontId="4"/>
  </si>
  <si>
    <t>中播磨地域</t>
    <rPh sb="0" eb="1">
      <t>ナカ</t>
    </rPh>
    <phoneticPr fontId="4"/>
  </si>
  <si>
    <t>姫路市</t>
    <rPh sb="0" eb="3">
      <t>ヒメジシ</t>
    </rPh>
    <phoneticPr fontId="4"/>
  </si>
  <si>
    <t>神河町</t>
    <rPh sb="0" eb="1">
      <t>カミ</t>
    </rPh>
    <rPh sb="1" eb="2">
      <t>カワ</t>
    </rPh>
    <rPh sb="2" eb="3">
      <t>チョウ</t>
    </rPh>
    <phoneticPr fontId="4"/>
  </si>
  <si>
    <t>宍粟市</t>
    <rPh sb="0" eb="2">
      <t>シソウ</t>
    </rPh>
    <rPh sb="2" eb="3">
      <t>シ</t>
    </rPh>
    <phoneticPr fontId="4"/>
  </si>
  <si>
    <t>たつの市</t>
    <rPh sb="3" eb="4">
      <t>シ</t>
    </rPh>
    <phoneticPr fontId="4"/>
  </si>
  <si>
    <t>養父市</t>
    <rPh sb="2" eb="3">
      <t>シ</t>
    </rPh>
    <phoneticPr fontId="4"/>
  </si>
  <si>
    <t>朝来市</t>
    <rPh sb="0" eb="2">
      <t>アサゴ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</si>
  <si>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</si>
  <si>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新温泉町</t>
    <rPh sb="0" eb="1">
      <t>シン</t>
    </rPh>
    <rPh sb="1" eb="3">
      <t>オンセン</t>
    </rPh>
    <rPh sb="3" eb="4">
      <t>チョウ</t>
    </rPh>
    <phoneticPr fontId="4"/>
  </si>
  <si>
    <t>篠山市</t>
    <rPh sb="2" eb="3">
      <t>シ</t>
    </rPh>
    <phoneticPr fontId="15"/>
  </si>
  <si>
    <t>丹波市</t>
    <rPh sb="0" eb="2">
      <t>タンバ</t>
    </rPh>
    <rPh sb="2" eb="3">
      <t>シ</t>
    </rPh>
    <phoneticPr fontId="4"/>
  </si>
  <si>
    <t>南あわじ市</t>
    <rPh sb="0" eb="1">
      <t>ミナミ</t>
    </rPh>
    <rPh sb="4" eb="5">
      <t>シ</t>
    </rPh>
    <phoneticPr fontId="4"/>
  </si>
  <si>
    <t>淡路市</t>
    <rPh sb="0" eb="2">
      <t>アワジ</t>
    </rPh>
    <rPh sb="2" eb="3">
      <t>シ</t>
    </rPh>
    <phoneticPr fontId="4"/>
  </si>
  <si>
    <t>平成7年</t>
    <rPh sb="0" eb="2">
      <t>ヘイセイ</t>
    </rPh>
    <rPh sb="3" eb="4">
      <t>ネン</t>
    </rPh>
    <phoneticPr fontId="4"/>
  </si>
  <si>
    <t>平成8年</t>
    <rPh sb="0" eb="2">
      <t>ヘイセイ</t>
    </rPh>
    <rPh sb="3" eb="4">
      <t>ネン</t>
    </rPh>
    <phoneticPr fontId="4"/>
  </si>
  <si>
    <t>平成9年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</si>
  <si>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</si>
  <si>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</si>
  <si>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</si>
  <si>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</si>
  <si>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</si>
  <si>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</si>
  <si>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</si>
  <si>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</si>
  <si>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</si>
  <si>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</si>
  <si>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工業統計</t>
    <rPh sb="0" eb="2">
      <t>コウギョウ</t>
    </rPh>
    <rPh sb="2" eb="4">
      <t>トウケイ</t>
    </rPh>
    <phoneticPr fontId="4"/>
  </si>
  <si>
    <t>経済センサス</t>
    <rPh sb="0" eb="2">
      <t>ケイザイ</t>
    </rPh>
    <phoneticPr fontId="4"/>
  </si>
  <si>
    <t>市町名</t>
  </si>
  <si>
    <t>※</t>
    <phoneticPr fontId="4"/>
  </si>
  <si>
    <t>※</t>
    <phoneticPr fontId="4"/>
  </si>
  <si>
    <t>※</t>
    <phoneticPr fontId="4"/>
  </si>
  <si>
    <t>※</t>
    <phoneticPr fontId="4"/>
  </si>
  <si>
    <t>平成26年</t>
    <rPh sb="0" eb="2">
      <t>ヘイセイ</t>
    </rPh>
    <phoneticPr fontId="14"/>
  </si>
  <si>
    <t>平成27年</t>
    <rPh sb="0" eb="2">
      <t>ヘイセイ</t>
    </rPh>
    <phoneticPr fontId="14"/>
  </si>
  <si>
    <t>平成26年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</si>
  <si>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</si>
  <si>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都道府県別粗付加価値額(従業者4人以上）</t>
    <rPh sb="0" eb="4">
      <t>トドウフケン</t>
    </rPh>
    <rPh sb="4" eb="5">
      <t>ベツ</t>
    </rPh>
    <rPh sb="5" eb="6">
      <t>ソ</t>
    </rPh>
    <rPh sb="6" eb="8">
      <t>フカ</t>
    </rPh>
    <rPh sb="8" eb="10">
      <t>カチ</t>
    </rPh>
    <rPh sb="10" eb="11">
      <t>ガク</t>
    </rPh>
    <rPh sb="12" eb="15">
      <t>ジュウギョウシャ</t>
    </rPh>
    <rPh sb="16" eb="19">
      <t>ニンイジョウ</t>
    </rPh>
    <phoneticPr fontId="1"/>
  </si>
  <si>
    <t>平成26年</t>
    <phoneticPr fontId="4"/>
  </si>
  <si>
    <t>平成27年</t>
    <phoneticPr fontId="4"/>
  </si>
  <si>
    <t>平成18年</t>
    <phoneticPr fontId="1"/>
  </si>
  <si>
    <t>平成19年</t>
    <phoneticPr fontId="4"/>
  </si>
  <si>
    <t>平成20年</t>
    <phoneticPr fontId="4"/>
  </si>
  <si>
    <t>平成21年</t>
    <phoneticPr fontId="4"/>
  </si>
  <si>
    <t>平成22年</t>
    <phoneticPr fontId="4"/>
  </si>
  <si>
    <t>平成24年</t>
    <phoneticPr fontId="4"/>
  </si>
  <si>
    <t>平成25年</t>
    <phoneticPr fontId="4"/>
  </si>
  <si>
    <t>平成18年</t>
  </si>
  <si>
    <t>平成19年</t>
  </si>
  <si>
    <t>平成20年</t>
  </si>
  <si>
    <t>平成21年</t>
  </si>
  <si>
    <t>平成22年</t>
  </si>
  <si>
    <t>平成24年</t>
  </si>
  <si>
    <t>平成25年</t>
  </si>
  <si>
    <t>平成26年</t>
  </si>
  <si>
    <t>平成27年</t>
  </si>
  <si>
    <t>（再掲）被災12市</t>
    <rPh sb="1" eb="2">
      <t>サイ</t>
    </rPh>
    <rPh sb="2" eb="3">
      <t>ケイジ</t>
    </rPh>
    <rPh sb="4" eb="6">
      <t>ヒサイ</t>
    </rPh>
    <rPh sb="8" eb="9">
      <t>シ</t>
    </rPh>
    <phoneticPr fontId="4"/>
  </si>
  <si>
    <t>８－８　都道府県別製造業の事業所数，従業者数，現金給与総額，原材料使用額等，製造品出荷額等及び付加価値額（昭和６０年～平成１５年）</t>
    <rPh sb="9" eb="12">
      <t>セイゾウギョウ</t>
    </rPh>
    <phoneticPr fontId="17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</si>
  <si>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</si>
  <si>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区分</t>
    <rPh sb="0" eb="2">
      <t>クブン</t>
    </rPh>
    <phoneticPr fontId="1"/>
  </si>
  <si>
    <t>平成13年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</si>
  <si>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</si>
  <si>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</si>
  <si>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</si>
  <si>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</si>
  <si>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</si>
  <si>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全国(兆円）</t>
    <rPh sb="0" eb="2">
      <t>ゼンコク</t>
    </rPh>
    <rPh sb="3" eb="5">
      <t>チョウエン</t>
    </rPh>
    <phoneticPr fontId="1"/>
  </si>
  <si>
    <t>兵庫県(兆円）</t>
    <rPh sb="0" eb="3">
      <t>ヒョウゴケン</t>
    </rPh>
    <rPh sb="4" eb="6">
      <t>チョウエン</t>
    </rPh>
    <phoneticPr fontId="1"/>
  </si>
  <si>
    <t>平成28年</t>
    <phoneticPr fontId="1"/>
  </si>
  <si>
    <t>平成28年</t>
    <phoneticPr fontId="4"/>
  </si>
  <si>
    <t>平成29年</t>
    <rPh sb="0" eb="2">
      <t>ヘイセイ</t>
    </rPh>
    <rPh sb="4" eb="5">
      <t>ネン</t>
    </rPh>
    <phoneticPr fontId="4"/>
  </si>
  <si>
    <t>平成28年</t>
    <rPh sb="0" eb="2">
      <t>ヘイセイ</t>
    </rPh>
    <phoneticPr fontId="14"/>
  </si>
  <si>
    <t>製造業有形固定資産投資総額（30人以上事業所）</t>
    <rPh sb="0" eb="3">
      <t>セイゾウギョウ</t>
    </rPh>
    <rPh sb="3" eb="5">
      <t>ユウケイ</t>
    </rPh>
    <rPh sb="5" eb="7">
      <t>コテイ</t>
    </rPh>
    <rPh sb="7" eb="9">
      <t>シサン</t>
    </rPh>
    <rPh sb="9" eb="11">
      <t>トウシ</t>
    </rPh>
    <rPh sb="11" eb="13">
      <t>ソウガク</t>
    </rPh>
    <rPh sb="16" eb="17">
      <t>ニン</t>
    </rPh>
    <rPh sb="17" eb="19">
      <t>イジョウ</t>
    </rPh>
    <rPh sb="19" eb="22">
      <t>ジギョウショ</t>
    </rPh>
    <phoneticPr fontId="9"/>
  </si>
  <si>
    <t xml:space="preserve"> </t>
    <phoneticPr fontId="9"/>
  </si>
  <si>
    <t>（単位：万円）</t>
    <rPh sb="1" eb="3">
      <t>タンイ</t>
    </rPh>
    <rPh sb="4" eb="6">
      <t>マンエン</t>
    </rPh>
    <phoneticPr fontId="4"/>
  </si>
  <si>
    <t xml:space="preserve"> </t>
    <phoneticPr fontId="9"/>
  </si>
  <si>
    <t>平成2年</t>
    <rPh sb="0" eb="2">
      <t>ヘイセイ</t>
    </rPh>
    <rPh sb="3" eb="4">
      <t>ネン</t>
    </rPh>
    <phoneticPr fontId="9"/>
  </si>
  <si>
    <t>平成3年</t>
    <rPh sb="0" eb="2">
      <t>ヘイセイ</t>
    </rPh>
    <rPh sb="3" eb="4">
      <t>ネン</t>
    </rPh>
    <phoneticPr fontId="9"/>
  </si>
  <si>
    <t>平成4年</t>
    <rPh sb="0" eb="2">
      <t>ヘイセイ</t>
    </rPh>
    <rPh sb="3" eb="4">
      <t>ネン</t>
    </rPh>
    <phoneticPr fontId="9"/>
  </si>
  <si>
    <t>平成5年</t>
    <rPh sb="0" eb="2">
      <t>ヘイセイ</t>
    </rPh>
    <rPh sb="3" eb="4">
      <t>ネン</t>
    </rPh>
    <phoneticPr fontId="9"/>
  </si>
  <si>
    <t>平成6年</t>
    <rPh sb="0" eb="2">
      <t>ヘイセイ</t>
    </rPh>
    <rPh sb="3" eb="4">
      <t>ネン</t>
    </rPh>
    <phoneticPr fontId="9"/>
  </si>
  <si>
    <t>平成7年</t>
    <rPh sb="0" eb="2">
      <t>ヘイセイ</t>
    </rPh>
    <rPh sb="3" eb="4">
      <t>ネン</t>
    </rPh>
    <phoneticPr fontId="9"/>
  </si>
  <si>
    <t>平成8年</t>
    <rPh sb="0" eb="2">
      <t>ヘイセイ</t>
    </rPh>
    <rPh sb="3" eb="4">
      <t>ネン</t>
    </rPh>
    <phoneticPr fontId="9"/>
  </si>
  <si>
    <t>平成9年</t>
    <rPh sb="0" eb="2">
      <t>ヘイセイ</t>
    </rPh>
    <rPh sb="3" eb="4">
      <t>ネン</t>
    </rPh>
    <phoneticPr fontId="9"/>
  </si>
  <si>
    <t>平成10年</t>
    <rPh sb="0" eb="2">
      <t>ヘイセイ</t>
    </rPh>
    <rPh sb="4" eb="5">
      <t>ネン</t>
    </rPh>
    <phoneticPr fontId="9"/>
  </si>
  <si>
    <t>平成11年</t>
    <rPh sb="0" eb="2">
      <t>ヘイセイ</t>
    </rPh>
    <rPh sb="4" eb="5">
      <t>ネン</t>
    </rPh>
    <phoneticPr fontId="9"/>
  </si>
  <si>
    <t>平成12年</t>
    <rPh sb="0" eb="2">
      <t>ヘイセイ</t>
    </rPh>
    <rPh sb="4" eb="5">
      <t>ネン</t>
    </rPh>
    <phoneticPr fontId="9"/>
  </si>
  <si>
    <t>平成13年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</si>
  <si>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</si>
  <si>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平成15年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</si>
  <si>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</si>
  <si>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</si>
  <si>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平成18年</t>
    <rPh sb="0" eb="2">
      <t>ヘイセイ</t>
    </rPh>
    <rPh sb="4" eb="5">
      <t>ネン</t>
    </rPh>
    <phoneticPr fontId="9"/>
  </si>
  <si>
    <t>平成19年</t>
    <rPh sb="0" eb="2">
      <t>ヘイセイ</t>
    </rPh>
    <rPh sb="4" eb="5">
      <t>ネン</t>
    </rPh>
    <phoneticPr fontId="9"/>
  </si>
  <si>
    <t>平成20年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</si>
  <si>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</si>
  <si>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</si>
  <si>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</si>
  <si>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</si>
  <si>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</si>
  <si>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</si>
  <si>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</si>
  <si>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 xml:space="preserve"> </t>
    <phoneticPr fontId="4"/>
  </si>
  <si>
    <t>養父市</t>
    <rPh sb="0" eb="2">
      <t>ヤブ</t>
    </rPh>
    <rPh sb="2" eb="3">
      <t>シ</t>
    </rPh>
    <phoneticPr fontId="4"/>
  </si>
  <si>
    <t>たつの市</t>
    <phoneticPr fontId="4"/>
  </si>
  <si>
    <t>新温泉町</t>
    <rPh sb="0" eb="1">
      <t>シン</t>
    </rPh>
    <phoneticPr fontId="4"/>
  </si>
  <si>
    <t xml:space="preserve"> </t>
    <phoneticPr fontId="9"/>
  </si>
  <si>
    <t>残差</t>
    <rPh sb="0" eb="2">
      <t>ザンサ</t>
    </rPh>
    <phoneticPr fontId="9"/>
  </si>
  <si>
    <t>2005年</t>
    <rPh sb="4" eb="5">
      <t>ネン</t>
    </rPh>
    <phoneticPr fontId="4"/>
  </si>
  <si>
    <t>2006年</t>
    <rPh sb="4" eb="5">
      <t>ネン</t>
    </rPh>
    <phoneticPr fontId="4"/>
  </si>
  <si>
    <t>2007年</t>
    <rPh sb="4" eb="5">
      <t>ネン</t>
    </rPh>
    <phoneticPr fontId="4"/>
  </si>
  <si>
    <t>神戸市</t>
    <rPh sb="0" eb="3">
      <t>コウベシ</t>
    </rPh>
    <phoneticPr fontId="9"/>
  </si>
  <si>
    <t>阪神地域</t>
    <rPh sb="0" eb="2">
      <t>ハンシン</t>
    </rPh>
    <rPh sb="2" eb="4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</si>
  <si>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</si>
  <si>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</si>
  <si>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</si>
  <si>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</si>
  <si>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</si>
  <si>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県　計</t>
    <rPh sb="0" eb="1">
      <t>ケン</t>
    </rPh>
    <rPh sb="2" eb="3">
      <t>ケイ</t>
    </rPh>
    <phoneticPr fontId="9"/>
  </si>
  <si>
    <t>養父市</t>
    <rPh sb="0" eb="2">
      <t>ヤブ</t>
    </rPh>
    <phoneticPr fontId="9"/>
  </si>
  <si>
    <t>丹波市</t>
    <rPh sb="0" eb="2">
      <t>タンバ</t>
    </rPh>
    <phoneticPr fontId="9"/>
  </si>
  <si>
    <t>篠山町</t>
    <rPh sb="0" eb="2">
      <t>ササヤマ</t>
    </rPh>
    <phoneticPr fontId="9"/>
  </si>
  <si>
    <t>西紀町</t>
    <rPh sb="0" eb="2">
      <t>ニシキ</t>
    </rPh>
    <phoneticPr fontId="9"/>
  </si>
  <si>
    <t>丹南町</t>
    <rPh sb="0" eb="2">
      <t>タンナン</t>
    </rPh>
    <phoneticPr fontId="9"/>
  </si>
  <si>
    <t>今田町</t>
    <rPh sb="0" eb="2">
      <t>コンダ</t>
    </rPh>
    <phoneticPr fontId="9"/>
  </si>
  <si>
    <t>計</t>
    <rPh sb="0" eb="1">
      <t>ケイ</t>
    </rPh>
    <phoneticPr fontId="9"/>
  </si>
  <si>
    <t>※一部市町推計値</t>
    <rPh sb="1" eb="3">
      <t>イチブ</t>
    </rPh>
    <rPh sb="3" eb="5">
      <t>シチョウ</t>
    </rPh>
    <rPh sb="5" eb="7">
      <t>スイケイ</t>
    </rPh>
    <rPh sb="7" eb="8">
      <t>アタイ</t>
    </rPh>
    <phoneticPr fontId="1"/>
  </si>
  <si>
    <t xml:space="preserve"> </t>
    <phoneticPr fontId="1"/>
  </si>
  <si>
    <t>総務省「長期時系列」</t>
    <rPh sb="0" eb="3">
      <t>ソウムショウ</t>
    </rPh>
    <rPh sb="4" eb="6">
      <t>チョウキ</t>
    </rPh>
    <rPh sb="6" eb="9">
      <t>ジケイレツ</t>
    </rPh>
    <phoneticPr fontId="1"/>
  </si>
  <si>
    <t>平成28年</t>
    <rPh sb="0" eb="2">
      <t>ヘイセイ</t>
    </rPh>
    <rPh sb="4" eb="5">
      <t>ネン</t>
    </rPh>
    <phoneticPr fontId="9"/>
  </si>
  <si>
    <t>項目</t>
    <rPh sb="0" eb="2">
      <t>コウモク</t>
    </rPh>
    <phoneticPr fontId="1"/>
  </si>
  <si>
    <t>期間</t>
    <rPh sb="0" eb="2">
      <t>キカン</t>
    </rPh>
    <phoneticPr fontId="1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</si>
  <si>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"/>
  </si>
  <si>
    <t>製造品付加価値額</t>
    <rPh sb="0" eb="2">
      <t>セイゾウ</t>
    </rPh>
    <rPh sb="2" eb="3">
      <t>ヒン</t>
    </rPh>
    <rPh sb="3" eb="5">
      <t>フカ</t>
    </rPh>
    <rPh sb="5" eb="7">
      <t>カチ</t>
    </rPh>
    <rPh sb="7" eb="8">
      <t>ガク</t>
    </rPh>
    <phoneticPr fontId="1"/>
  </si>
  <si>
    <t>従業者数</t>
    <rPh sb="0" eb="3">
      <t>ジュウギョウシャ</t>
    </rPh>
    <rPh sb="3" eb="4">
      <t>スウ</t>
    </rPh>
    <phoneticPr fontId="1"/>
  </si>
  <si>
    <t>有形固定資産投資</t>
    <rPh sb="0" eb="2">
      <t>ユウケイ</t>
    </rPh>
    <rPh sb="2" eb="4">
      <t>コテイ</t>
    </rPh>
    <rPh sb="4" eb="6">
      <t>シサン</t>
    </rPh>
    <rPh sb="6" eb="8">
      <t>トウシ</t>
    </rPh>
    <phoneticPr fontId="1"/>
  </si>
  <si>
    <t>出所</t>
    <rPh sb="0" eb="2">
      <t>シュッショ</t>
    </rPh>
    <phoneticPr fontId="1"/>
  </si>
  <si>
    <t>市区町</t>
    <rPh sb="0" eb="3">
      <t>シクチョウ</t>
    </rPh>
    <phoneticPr fontId="1"/>
  </si>
  <si>
    <t>都道府県</t>
    <rPh sb="0" eb="4">
      <t>トドウフケン</t>
    </rPh>
    <phoneticPr fontId="1"/>
  </si>
  <si>
    <t>工業統計調査</t>
    <rPh sb="0" eb="2">
      <t>コウギョウ</t>
    </rPh>
    <rPh sb="2" eb="4">
      <t>トウケイ</t>
    </rPh>
    <rPh sb="4" eb="6">
      <t>チョウサ</t>
    </rPh>
    <phoneticPr fontId="1"/>
  </si>
  <si>
    <t>区分</t>
    <rPh sb="0" eb="2">
      <t>クブン</t>
    </rPh>
    <phoneticPr fontId="1"/>
  </si>
  <si>
    <t>(百万円）</t>
    <rPh sb="1" eb="2">
      <t>ヒャク</t>
    </rPh>
    <rPh sb="2" eb="4">
      <t>マンエン</t>
    </rPh>
    <phoneticPr fontId="1"/>
  </si>
  <si>
    <t>　</t>
    <phoneticPr fontId="1"/>
  </si>
  <si>
    <t xml:space="preserve"> </t>
    <phoneticPr fontId="1"/>
  </si>
  <si>
    <t>関連データ概要(従業員4人以上事業所）</t>
    <rPh sb="0" eb="2">
      <t>カンレン</t>
    </rPh>
    <rPh sb="5" eb="7">
      <t>ガイヨウ</t>
    </rPh>
    <rPh sb="8" eb="11">
      <t>ジュウギョウイン</t>
    </rPh>
    <rPh sb="12" eb="13">
      <t>ニン</t>
    </rPh>
    <rPh sb="13" eb="15">
      <t>イジョウ</t>
    </rPh>
    <rPh sb="15" eb="18">
      <t>ジギョウショ</t>
    </rPh>
    <phoneticPr fontId="1"/>
  </si>
  <si>
    <t>平成29年</t>
    <phoneticPr fontId="1"/>
  </si>
  <si>
    <t>平成29年</t>
    <rPh sb="0" eb="2">
      <t>ヘイセイ</t>
    </rPh>
    <phoneticPr fontId="14"/>
  </si>
  <si>
    <t>平成30年</t>
    <rPh sb="0" eb="2">
      <t>ヘイセイ</t>
    </rPh>
    <rPh sb="4" eb="5">
      <t>ネン</t>
    </rPh>
    <phoneticPr fontId="4"/>
  </si>
  <si>
    <t xml:space="preserve"> </t>
    <phoneticPr fontId="1"/>
  </si>
  <si>
    <t>平成30年</t>
    <rPh sb="0" eb="2">
      <t>ヘイセイ</t>
    </rPh>
    <rPh sb="4" eb="5">
      <t>ネン</t>
    </rPh>
    <phoneticPr fontId="1"/>
  </si>
  <si>
    <t>　</t>
    <phoneticPr fontId="1"/>
  </si>
  <si>
    <t>垂水区＋西区</t>
    <rPh sb="0" eb="3">
      <t>タルミク</t>
    </rPh>
    <rPh sb="4" eb="6">
      <t>ニシク</t>
    </rPh>
    <phoneticPr fontId="1"/>
  </si>
  <si>
    <t>x</t>
  </si>
  <si>
    <t>補間推計</t>
    <rPh sb="0" eb="2">
      <t>ホカン</t>
    </rPh>
    <rPh sb="2" eb="4">
      <t>スイケイ</t>
    </rPh>
    <phoneticPr fontId="1"/>
  </si>
  <si>
    <t>垂水区＋西区</t>
    <rPh sb="0" eb="3">
      <t>タルミク</t>
    </rPh>
    <rPh sb="4" eb="6">
      <t>ニシク</t>
    </rPh>
    <phoneticPr fontId="1"/>
  </si>
  <si>
    <t>28</t>
  </si>
  <si>
    <t>中央区</t>
    <rPh sb="0" eb="3">
      <t>チュウオウク</t>
    </rPh>
    <phoneticPr fontId="9"/>
  </si>
  <si>
    <t>西区</t>
    <rPh sb="0" eb="2">
      <t>ニシク</t>
    </rPh>
    <phoneticPr fontId="9"/>
  </si>
  <si>
    <t>西脇市</t>
    <phoneticPr fontId="9"/>
  </si>
  <si>
    <t>三木市</t>
    <rPh sb="0" eb="3">
      <t>ミキシ</t>
    </rPh>
    <phoneticPr fontId="9"/>
  </si>
  <si>
    <t>加東市</t>
    <rPh sb="0" eb="3">
      <t>カトウシ</t>
    </rPh>
    <phoneticPr fontId="9"/>
  </si>
  <si>
    <t>多可町</t>
    <rPh sb="0" eb="2">
      <t>タカ</t>
    </rPh>
    <rPh sb="2" eb="3">
      <t>チョウ</t>
    </rPh>
    <phoneticPr fontId="9"/>
  </si>
  <si>
    <t>姫路市</t>
    <phoneticPr fontId="9"/>
  </si>
  <si>
    <t>神河町</t>
    <rPh sb="0" eb="3">
      <t>カミカワチョウ</t>
    </rPh>
    <phoneticPr fontId="9"/>
  </si>
  <si>
    <t>宍粟市</t>
    <rPh sb="0" eb="3">
      <t>シソウシ</t>
    </rPh>
    <phoneticPr fontId="9"/>
  </si>
  <si>
    <t>たつの市</t>
    <rPh sb="3" eb="4">
      <t>シ</t>
    </rPh>
    <phoneticPr fontId="9"/>
  </si>
  <si>
    <t>佐用町</t>
    <phoneticPr fontId="9"/>
  </si>
  <si>
    <t>豊岡市</t>
    <rPh sb="0" eb="3">
      <t>トヨオカシ</t>
    </rPh>
    <phoneticPr fontId="9"/>
  </si>
  <si>
    <t>養父市</t>
    <rPh sb="0" eb="3">
      <t>ヤブシ</t>
    </rPh>
    <phoneticPr fontId="9"/>
  </si>
  <si>
    <t>朝来市</t>
    <rPh sb="0" eb="3">
      <t>アサゴシ</t>
    </rPh>
    <phoneticPr fontId="9"/>
  </si>
  <si>
    <t>香美町</t>
    <rPh sb="0" eb="3">
      <t>カミチョウ</t>
    </rPh>
    <phoneticPr fontId="9"/>
  </si>
  <si>
    <t>新温泉町</t>
    <rPh sb="0" eb="1">
      <t>シン</t>
    </rPh>
    <rPh sb="1" eb="3">
      <t>オンセン</t>
    </rPh>
    <rPh sb="3" eb="4">
      <t>チョウ</t>
    </rPh>
    <phoneticPr fontId="9"/>
  </si>
  <si>
    <t>丹波篠山市</t>
    <rPh sb="0" eb="2">
      <t>タンバ</t>
    </rPh>
    <rPh sb="2" eb="5">
      <t>ササヤマシ</t>
    </rPh>
    <phoneticPr fontId="9"/>
  </si>
  <si>
    <t>丹波市</t>
    <rPh sb="0" eb="3">
      <t>タンバシ</t>
    </rPh>
    <phoneticPr fontId="9"/>
  </si>
  <si>
    <t>洲本市</t>
    <phoneticPr fontId="9"/>
  </si>
  <si>
    <t>南あわじ市</t>
    <rPh sb="0" eb="1">
      <t>ミナミ</t>
    </rPh>
    <rPh sb="4" eb="5">
      <t>シ</t>
    </rPh>
    <phoneticPr fontId="9"/>
  </si>
  <si>
    <t>淡路市</t>
    <rPh sb="0" eb="3">
      <t>アワジシ</t>
    </rPh>
    <phoneticPr fontId="9"/>
  </si>
  <si>
    <t>製造品付加価値額(従業者4人以上事業所）</t>
    <rPh sb="0" eb="3">
      <t>セイゾウヒン</t>
    </rPh>
    <rPh sb="3" eb="5">
      <t>フカ</t>
    </rPh>
    <rPh sb="5" eb="7">
      <t>カチ</t>
    </rPh>
    <rPh sb="7" eb="8">
      <t>ガク</t>
    </rPh>
    <rPh sb="9" eb="12">
      <t>ジュウギョウシャ</t>
    </rPh>
    <rPh sb="13" eb="14">
      <t>ニン</t>
    </rPh>
    <rPh sb="14" eb="16">
      <t>イジョウ</t>
    </rPh>
    <rPh sb="16" eb="19">
      <t>ジギョウショ</t>
    </rPh>
    <phoneticPr fontId="4"/>
  </si>
  <si>
    <t>製造業就業者数（4人以上事業所）</t>
    <rPh sb="0" eb="3">
      <t>セイゾウギョウ</t>
    </rPh>
    <rPh sb="3" eb="5">
      <t>シュウギョウ</t>
    </rPh>
    <rPh sb="5" eb="6">
      <t>シャ</t>
    </rPh>
    <rPh sb="6" eb="7">
      <t>スウ</t>
    </rPh>
    <rPh sb="9" eb="10">
      <t>ニン</t>
    </rPh>
    <rPh sb="10" eb="12">
      <t>イジョウ</t>
    </rPh>
    <rPh sb="12" eb="15">
      <t>ジギョウショ</t>
    </rPh>
    <phoneticPr fontId="4"/>
  </si>
  <si>
    <t>(単位：人）</t>
    <rPh sb="1" eb="3">
      <t>タンイ</t>
    </rPh>
    <rPh sb="4" eb="5">
      <t>ニン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</si>
  <si>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</si>
  <si>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</si>
  <si>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</si>
  <si>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</si>
  <si>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</si>
  <si>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年</t>
    <rPh sb="0" eb="1">
      <t>ネン</t>
    </rPh>
    <phoneticPr fontId="1"/>
  </si>
  <si>
    <t>17: H3</t>
    <phoneticPr fontId="1"/>
  </si>
  <si>
    <t>20: H6</t>
    <phoneticPr fontId="1"/>
  </si>
  <si>
    <t>阪神淡路大震災</t>
    <rPh sb="0" eb="2">
      <t>ハンシン</t>
    </rPh>
    <rPh sb="2" eb="4">
      <t>アワジ</t>
    </rPh>
    <rPh sb="4" eb="7">
      <t>ダイシンサイ</t>
    </rPh>
    <phoneticPr fontId="1"/>
  </si>
  <si>
    <t>バブル？</t>
    <phoneticPr fontId="1"/>
  </si>
  <si>
    <t>　</t>
    <phoneticPr fontId="1"/>
  </si>
  <si>
    <t xml:space="preserve"> </t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</si>
  <si>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</si>
  <si>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</si>
  <si>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R1.6.1</t>
    <phoneticPr fontId="1"/>
  </si>
  <si>
    <t>昭和55年</t>
    <rPh sb="0" eb="2">
      <t>ショウワ</t>
    </rPh>
    <rPh sb="4" eb="5">
      <t>ネン</t>
    </rPh>
    <phoneticPr fontId="31"/>
  </si>
  <si>
    <t>昭和56年</t>
    <rPh sb="0" eb="2">
      <t>ショウワ</t>
    </rPh>
    <rPh sb="4" eb="5">
      <t>ネン</t>
    </rPh>
    <phoneticPr fontId="31"/>
  </si>
  <si>
    <t>昭和57年</t>
    <rPh sb="0" eb="2">
      <t>ショウワ</t>
    </rPh>
    <rPh sb="4" eb="5">
      <t>ネン</t>
    </rPh>
    <phoneticPr fontId="31"/>
  </si>
  <si>
    <t>昭和58年</t>
    <rPh sb="0" eb="2">
      <t>ショウワ</t>
    </rPh>
    <rPh sb="4" eb="5">
      <t>ネン</t>
    </rPh>
    <phoneticPr fontId="31"/>
  </si>
  <si>
    <t>昭和59年</t>
    <rPh sb="0" eb="2">
      <t>ショウワ</t>
    </rPh>
    <rPh sb="4" eb="5">
      <t>ネン</t>
    </rPh>
    <phoneticPr fontId="31"/>
  </si>
  <si>
    <t>昭和60年</t>
    <rPh sb="0" eb="2">
      <t>ショウワ</t>
    </rPh>
    <rPh sb="4" eb="5">
      <t>ネン</t>
    </rPh>
    <phoneticPr fontId="31"/>
  </si>
  <si>
    <t>昭和61年</t>
    <rPh sb="0" eb="2">
      <t>ショウワ</t>
    </rPh>
    <rPh sb="4" eb="5">
      <t>ネン</t>
    </rPh>
    <phoneticPr fontId="31"/>
  </si>
  <si>
    <t>昭和62年</t>
    <rPh sb="0" eb="2">
      <t>ショウワ</t>
    </rPh>
    <rPh sb="4" eb="5">
      <t>ネン</t>
    </rPh>
    <phoneticPr fontId="31"/>
  </si>
  <si>
    <t>昭和63年</t>
    <rPh sb="0" eb="2">
      <t>ショウワ</t>
    </rPh>
    <rPh sb="4" eb="5">
      <t>ネン</t>
    </rPh>
    <phoneticPr fontId="31"/>
  </si>
  <si>
    <t>平成元年</t>
    <rPh sb="0" eb="2">
      <t>ヘイセイ</t>
    </rPh>
    <rPh sb="2" eb="4">
      <t>ガンネン</t>
    </rPh>
    <phoneticPr fontId="31"/>
  </si>
  <si>
    <t xml:space="preserve"> </t>
    <phoneticPr fontId="31"/>
  </si>
  <si>
    <t>事業所数</t>
    <rPh sb="0" eb="3">
      <t>ジギョウショ</t>
    </rPh>
    <rPh sb="3" eb="4">
      <t>スウ</t>
    </rPh>
    <phoneticPr fontId="1"/>
  </si>
  <si>
    <t>　</t>
    <phoneticPr fontId="1"/>
  </si>
  <si>
    <t xml:space="preserve"> </t>
    <phoneticPr fontId="1"/>
  </si>
  <si>
    <t xml:space="preserve">  </t>
    <phoneticPr fontId="1"/>
  </si>
  <si>
    <t>R2.6.1</t>
    <phoneticPr fontId="1"/>
  </si>
  <si>
    <t>令和2年</t>
    <rPh sb="0" eb="2">
      <t>レイワ</t>
    </rPh>
    <rPh sb="3" eb="4">
      <t>ネン</t>
    </rPh>
    <phoneticPr fontId="1"/>
  </si>
  <si>
    <t>　</t>
    <phoneticPr fontId="1"/>
  </si>
  <si>
    <t>令和2年</t>
    <rPh sb="0" eb="2">
      <t>レイワ</t>
    </rPh>
    <rPh sb="3" eb="4">
      <t>ネン</t>
    </rPh>
    <phoneticPr fontId="1"/>
  </si>
  <si>
    <t xml:space="preserve"> </t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</si>
  <si>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</si>
  <si>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</si>
  <si>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</si>
  <si>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</si>
  <si>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</si>
  <si>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x</t>
    <phoneticPr fontId="1"/>
  </si>
  <si>
    <t>志方町</t>
    <rPh sb="0" eb="3">
      <t>シカタチョウ</t>
    </rPh>
    <phoneticPr fontId="1"/>
  </si>
  <si>
    <t>城東町</t>
    <rPh sb="0" eb="1">
      <t>シロ</t>
    </rPh>
    <rPh sb="1" eb="2">
      <t>ヒガシ</t>
    </rPh>
    <rPh sb="2" eb="3">
      <t>マチ</t>
    </rPh>
    <phoneticPr fontId="1"/>
  </si>
  <si>
    <t>多紀町</t>
    <rPh sb="0" eb="1">
      <t>タ</t>
    </rPh>
    <rPh sb="1" eb="2">
      <t>キ</t>
    </rPh>
    <rPh sb="2" eb="3">
      <t>マチ</t>
    </rPh>
    <phoneticPr fontId="1"/>
  </si>
  <si>
    <t>昭和45年</t>
  </si>
  <si>
    <t>昭和46年</t>
  </si>
  <si>
    <t>昭和47年</t>
  </si>
  <si>
    <t>昭和48年</t>
  </si>
  <si>
    <t>昭和49年</t>
  </si>
  <si>
    <t>加古川市(志方町含む）</t>
    <rPh sb="5" eb="8">
      <t>シカタチョウ</t>
    </rPh>
    <rPh sb="8" eb="9">
      <t>フク</t>
    </rPh>
    <phoneticPr fontId="1"/>
  </si>
  <si>
    <t>加古川市(志方町含む）</t>
    <phoneticPr fontId="1"/>
  </si>
  <si>
    <t>加古川市(～S52志方町含む）</t>
    <phoneticPr fontId="1"/>
  </si>
  <si>
    <t>製造業就業者数（従業者4人以上事業所）（ただし、S45-S49は従業者20人以上事業所）</t>
    <rPh sb="0" eb="3">
      <t>セイゾウギョウ</t>
    </rPh>
    <rPh sb="3" eb="5">
      <t>シュウギョウ</t>
    </rPh>
    <rPh sb="5" eb="6">
      <t>シャ</t>
    </rPh>
    <rPh sb="6" eb="7">
      <t>スウ</t>
    </rPh>
    <rPh sb="8" eb="11">
      <t>ジュウギョウシャ</t>
    </rPh>
    <rPh sb="12" eb="13">
      <t>ニン</t>
    </rPh>
    <rPh sb="13" eb="15">
      <t>イジョウ</t>
    </rPh>
    <rPh sb="15" eb="18">
      <t>ジギョウショ</t>
    </rPh>
    <phoneticPr fontId="4"/>
  </si>
  <si>
    <t>粗付加価値額(従業者4人以上事業所）（ただし、S45-S49は従業者20人以上事業所）</t>
    <rPh sb="0" eb="1">
      <t>ソ</t>
    </rPh>
    <rPh sb="1" eb="3">
      <t>フカ</t>
    </rPh>
    <rPh sb="3" eb="5">
      <t>カチ</t>
    </rPh>
    <rPh sb="5" eb="6">
      <t>ガク</t>
    </rPh>
    <rPh sb="7" eb="10">
      <t>ジュウギョウシャ</t>
    </rPh>
    <rPh sb="11" eb="12">
      <t>ニン</t>
    </rPh>
    <rPh sb="12" eb="14">
      <t>イジョウ</t>
    </rPh>
    <rPh sb="14" eb="17">
      <t>ジギョウショ</t>
    </rPh>
    <phoneticPr fontId="1"/>
  </si>
  <si>
    <t>製造業事業所数（従業者4人以上事業所）（ただし、S45-S49は従業者20人以上事業所、S50-S54は従業者30人以上事業所）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3">
      <t>ニン</t>
    </rPh>
    <rPh sb="13" eb="15">
      <t>イジョウ</t>
    </rPh>
    <rPh sb="15" eb="18">
      <t>ジギョウショ</t>
    </rPh>
    <rPh sb="52" eb="55">
      <t>ジュウギョウシャ</t>
    </rPh>
    <rPh sb="57" eb="58">
      <t>ニン</t>
    </rPh>
    <rPh sb="58" eb="60">
      <t>イジョウ</t>
    </rPh>
    <rPh sb="60" eb="63">
      <t>ジギョウショ</t>
    </rPh>
    <phoneticPr fontId="4"/>
  </si>
  <si>
    <t>製造品出荷額等(従業者4人以上事業所）（ただし、S45-S49は従業者20人以上事業所）</t>
    <rPh sb="0" eb="3">
      <t>セイゾウヒン</t>
    </rPh>
    <rPh sb="3" eb="5">
      <t>シュッカ</t>
    </rPh>
    <rPh sb="5" eb="6">
      <t>ガク</t>
    </rPh>
    <rPh sb="6" eb="7">
      <t>ナド</t>
    </rPh>
    <rPh sb="8" eb="11">
      <t>ジュウギョウシャ</t>
    </rPh>
    <rPh sb="12" eb="13">
      <t>ニン</t>
    </rPh>
    <rPh sb="13" eb="15">
      <t>イジョウ</t>
    </rPh>
    <rPh sb="15" eb="18">
      <t>ジギョウショ</t>
    </rPh>
    <phoneticPr fontId="4"/>
  </si>
  <si>
    <t>令和3年</t>
    <rPh sb="0" eb="2">
      <t>レイワ</t>
    </rPh>
    <rPh sb="3" eb="4">
      <t>ネン</t>
    </rPh>
    <phoneticPr fontId="1"/>
  </si>
  <si>
    <t xml:space="preserve"> </t>
    <phoneticPr fontId="1"/>
  </si>
  <si>
    <t>経済構造実態調査</t>
    <rPh sb="0" eb="2">
      <t>ケイザイ</t>
    </rPh>
    <rPh sb="2" eb="4">
      <t>コウゾウ</t>
    </rPh>
    <rPh sb="4" eb="6">
      <t>ジッタイ</t>
    </rPh>
    <rPh sb="6" eb="8">
      <t>チョウサ</t>
    </rPh>
    <phoneticPr fontId="1"/>
  </si>
  <si>
    <t>令和4年</t>
    <rPh sb="0" eb="2">
      <t>レイワ</t>
    </rPh>
    <rPh sb="3" eb="4">
      <t>ネン</t>
    </rPh>
    <phoneticPr fontId="1"/>
  </si>
  <si>
    <t>経済構造実態</t>
    <rPh sb="0" eb="2">
      <t>ケイザイ</t>
    </rPh>
    <rPh sb="2" eb="4">
      <t>コウゾウ</t>
    </rPh>
    <rPh sb="4" eb="6">
      <t>ジッタイ</t>
    </rPh>
    <phoneticPr fontId="1"/>
  </si>
  <si>
    <t>令和5年</t>
    <rPh sb="0" eb="2">
      <t>レイワ</t>
    </rPh>
    <rPh sb="3" eb="4">
      <t>ネン</t>
    </rPh>
    <phoneticPr fontId="1"/>
  </si>
  <si>
    <t>地域順</t>
    <rPh sb="0" eb="2">
      <t>チイキ</t>
    </rPh>
    <rPh sb="2" eb="3">
      <t>ジュン</t>
    </rPh>
    <phoneticPr fontId="1"/>
  </si>
  <si>
    <t>地域順</t>
    <rPh sb="0" eb="2">
      <t>チイキ</t>
    </rPh>
    <rPh sb="2" eb="3">
      <t>ジュン</t>
    </rPh>
    <phoneticPr fontId="1"/>
  </si>
  <si>
    <t>地域順</t>
    <rPh sb="0" eb="3">
      <t>チイキジュン</t>
    </rPh>
    <phoneticPr fontId="1"/>
  </si>
  <si>
    <t>経済構造実態調査</t>
    <rPh sb="0" eb="8">
      <t>ケイザイコウゾウジッタイチョウサ</t>
    </rPh>
    <phoneticPr fontId="1"/>
  </si>
  <si>
    <t>工業統計</t>
    <rPh sb="0" eb="4">
      <t>コウギョウトウケイ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</si>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</sst>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#,##0_ ;[Red]\-#,##0\ "/>
    <numFmt numFmtId="178" formatCode="#,##0_);[Red]\(#,##0\)"/>
    <numFmt numFmtId="179" formatCode="0_ "/>
    <numFmt numFmtId="180" formatCode="#,##0.0;[Red]\-#,##0.0"/>
    <numFmt numFmtId="181" formatCode="0;&quot;▲ &quot;0"/>
    <numFmt numFmtId="182" formatCode="#&quot;¥&quot;\!\ ###&quot;¥&quot;\!\ ##0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7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.5"/>
      <color indexed="63"/>
      <name val="ＭＳ Ｐゴシック"/>
      <family val="3"/>
      <charset val="128"/>
    </font>
    <font>
      <sz val="10.5"/>
      <color indexed="63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2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8" fillId="0" borderId="0"/>
    <xf numFmtId="0" fontId="10" fillId="0" borderId="0"/>
    <xf numFmtId="38" fontId="11" fillId="0" borderId="0" applyFont="0" applyFill="0" applyBorder="0" applyAlignment="0" applyProtection="0">
      <alignment vertical="center"/>
    </xf>
    <xf numFmtId="0" fontId="12" fillId="0" borderId="0"/>
    <xf numFmtId="0" fontId="8" fillId="0" borderId="0"/>
    <xf numFmtId="0" fontId="24" fillId="0" borderId="0"/>
    <xf numFmtId="0" fontId="30" fillId="0" borderId="0"/>
    <xf numFmtId="38" fontId="6" fillId="0" borderId="0" applyFon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6" fillId="0" borderId="0" applyNumberFormat="0" applyFill="0" applyBorder="0" applyAlignment="0" applyProtection="0">
      <alignment vertical="center"/>
    </xf>
  </cellStyleXfs>
  <cellXfs count="695">
    <xf numFmtId="0" fontId="0" fillId="0" borderId="0" xfId="0">
      <alignment vertical="center"/>
    </xf>
    <xf numFmtId="0" fontId="3" fillId="0" borderId="0" xfId="0" applyFont="1">
      <alignment vertical="center"/>
    </xf>
    <xf numFmtId="38" fontId="5" fillId="0" borderId="0" xfId="0" applyNumberFormat="1" applyFont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3" borderId="1" xfId="0" applyFont="1" applyFill="1" applyBorder="1" applyAlignment="1">
      <alignment horizontal="distributed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3" fontId="5" fillId="0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4" xfId="0" applyFont="1" applyBorder="1" applyAlignment="1"/>
    <xf numFmtId="38" fontId="5" fillId="0" borderId="4" xfId="0" applyNumberFormat="1" applyFont="1" applyBorder="1" applyAlignment="1"/>
    <xf numFmtId="38" fontId="5" fillId="2" borderId="4" xfId="0" applyNumberFormat="1" applyFont="1" applyFill="1" applyBorder="1" applyAlignment="1"/>
    <xf numFmtId="38" fontId="5" fillId="0" borderId="0" xfId="0" applyNumberFormat="1" applyFont="1" applyAlignment="1"/>
    <xf numFmtId="38" fontId="5" fillId="0" borderId="0" xfId="1" applyFont="1" applyFill="1" applyAlignment="1"/>
    <xf numFmtId="38" fontId="5" fillId="0" borderId="0" xfId="1" applyFont="1" applyFill="1" applyBorder="1" applyAlignment="1"/>
    <xf numFmtId="38" fontId="5" fillId="2" borderId="0" xfId="0" applyNumberFormat="1" applyFont="1" applyFill="1" applyAlignment="1"/>
    <xf numFmtId="38" fontId="5" fillId="2" borderId="0" xfId="1" applyFont="1" applyFill="1" applyBorder="1" applyAlignment="1"/>
    <xf numFmtId="176" fontId="5" fillId="0" borderId="1" xfId="3" applyNumberFormat="1" applyFont="1" applyBorder="1" applyAlignment="1">
      <alignment horizontal="left"/>
    </xf>
    <xf numFmtId="38" fontId="5" fillId="0" borderId="1" xfId="1" applyFont="1" applyBorder="1" applyAlignment="1">
      <alignment horizontal="right"/>
    </xf>
    <xf numFmtId="38" fontId="5" fillId="2" borderId="1" xfId="1" applyFont="1" applyFill="1" applyBorder="1" applyAlignment="1"/>
    <xf numFmtId="38" fontId="5" fillId="0" borderId="1" xfId="1" applyFont="1" applyFill="1" applyBorder="1" applyAlignment="1"/>
    <xf numFmtId="37" fontId="7" fillId="2" borderId="0" xfId="0" applyNumberFormat="1" applyFont="1" applyFill="1" applyAlignment="1"/>
    <xf numFmtId="37" fontId="5" fillId="2" borderId="0" xfId="0" applyNumberFormat="1" applyFont="1" applyFill="1" applyAlignment="1"/>
    <xf numFmtId="38" fontId="5" fillId="0" borderId="4" xfId="1" applyFont="1" applyFill="1" applyBorder="1" applyAlignment="1"/>
    <xf numFmtId="38" fontId="5" fillId="2" borderId="4" xfId="1" applyFont="1" applyFill="1" applyBorder="1" applyAlignment="1"/>
    <xf numFmtId="176" fontId="5" fillId="0" borderId="4" xfId="3" applyNumberFormat="1" applyFont="1" applyBorder="1"/>
    <xf numFmtId="38" fontId="5" fillId="0" borderId="4" xfId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38" fontId="5" fillId="0" borderId="0" xfId="2" applyFont="1" applyBorder="1"/>
    <xf numFmtId="0" fontId="5" fillId="0" borderId="0" xfId="0" applyFont="1" applyAlignment="1">
      <alignment horizontal="left" vertical="top"/>
    </xf>
    <xf numFmtId="38" fontId="5" fillId="0" borderId="0" xfId="1" applyFont="1" applyFill="1" applyBorder="1" applyAlignment="1">
      <alignment horizontal="right" vertical="top"/>
    </xf>
    <xf numFmtId="38" fontId="5" fillId="2" borderId="2" xfId="1" applyFont="1" applyFill="1" applyBorder="1" applyAlignment="1"/>
    <xf numFmtId="176" fontId="5" fillId="0" borderId="1" xfId="3" applyNumberFormat="1" applyFont="1" applyBorder="1"/>
    <xf numFmtId="176" fontId="5" fillId="0" borderId="0" xfId="3" applyNumberFormat="1" applyFont="1"/>
    <xf numFmtId="38" fontId="5" fillId="0" borderId="0" xfId="1" applyFont="1" applyBorder="1" applyAlignment="1">
      <alignment horizontal="right"/>
    </xf>
    <xf numFmtId="38" fontId="7" fillId="4" borderId="0" xfId="2" applyFont="1" applyFill="1" applyBorder="1"/>
    <xf numFmtId="37" fontId="5" fillId="2" borderId="0" xfId="0" applyNumberFormat="1" applyFont="1" applyFill="1" applyAlignment="1" applyProtection="1">
      <protection locked="0"/>
    </xf>
    <xf numFmtId="38" fontId="5" fillId="2" borderId="0" xfId="2" applyFont="1" applyFill="1" applyBorder="1" applyProtection="1"/>
    <xf numFmtId="3" fontId="5" fillId="2" borderId="0" xfId="0" applyNumberFormat="1" applyFont="1" applyFill="1" applyAlignment="1"/>
    <xf numFmtId="0" fontId="5" fillId="5" borderId="0" xfId="0" applyFont="1" applyFill="1" applyAlignment="1"/>
    <xf numFmtId="176" fontId="5" fillId="0" borderId="2" xfId="3" applyNumberFormat="1" applyFont="1" applyBorder="1"/>
    <xf numFmtId="38" fontId="5" fillId="0" borderId="2" xfId="1" applyFont="1" applyBorder="1" applyAlignment="1">
      <alignment horizontal="right"/>
    </xf>
    <xf numFmtId="38" fontId="5" fillId="0" borderId="2" xfId="1" applyFont="1" applyFill="1" applyBorder="1" applyAlignment="1"/>
    <xf numFmtId="176" fontId="5" fillId="0" borderId="0" xfId="0" applyNumberFormat="1" applyFont="1" applyAlignment="1"/>
    <xf numFmtId="176" fontId="5" fillId="0" borderId="0" xfId="1" applyNumberFormat="1" applyFont="1" applyFill="1" applyBorder="1" applyAlignment="1"/>
    <xf numFmtId="176" fontId="16" fillId="5" borderId="1" xfId="0" applyNumberFormat="1" applyFont="1" applyFill="1" applyBorder="1" applyAlignment="1"/>
    <xf numFmtId="176" fontId="5" fillId="0" borderId="0" xfId="2" applyNumberFormat="1" applyFont="1" applyFill="1" applyBorder="1" applyAlignment="1"/>
    <xf numFmtId="176" fontId="5" fillId="2" borderId="0" xfId="1" applyNumberFormat="1" applyFont="1" applyFill="1" applyBorder="1" applyAlignment="1"/>
    <xf numFmtId="176" fontId="0" fillId="0" borderId="0" xfId="1" applyNumberFormat="1" applyFont="1">
      <alignment vertical="center"/>
    </xf>
    <xf numFmtId="176" fontId="5" fillId="0" borderId="0" xfId="1" applyNumberFormat="1" applyFont="1" applyBorder="1" applyAlignment="1"/>
    <xf numFmtId="176" fontId="16" fillId="5" borderId="0" xfId="0" applyNumberFormat="1" applyFont="1" applyFill="1" applyAlignment="1"/>
    <xf numFmtId="176" fontId="0" fillId="0" borderId="0" xfId="0" applyNumberFormat="1">
      <alignment vertical="center"/>
    </xf>
    <xf numFmtId="176" fontId="16" fillId="5" borderId="2" xfId="0" applyNumberFormat="1" applyFont="1" applyFill="1" applyBorder="1" applyAlignment="1"/>
    <xf numFmtId="0" fontId="18" fillId="0" borderId="0" xfId="0" applyFont="1" applyAlignment="1"/>
    <xf numFmtId="0" fontId="7" fillId="0" borderId="4" xfId="4" applyFont="1" applyBorder="1"/>
    <xf numFmtId="0" fontId="7" fillId="0" borderId="5" xfId="4" applyFont="1" applyBorder="1" applyAlignment="1">
      <alignment horizontal="left"/>
    </xf>
    <xf numFmtId="38" fontId="7" fillId="0" borderId="4" xfId="1" applyFont="1" applyFill="1" applyBorder="1" applyAlignment="1">
      <alignment horizontal="right"/>
    </xf>
    <xf numFmtId="38" fontId="7" fillId="0" borderId="4" xfId="2" applyFont="1" applyBorder="1" applyAlignment="1" applyProtection="1"/>
    <xf numFmtId="38" fontId="7" fillId="0" borderId="4" xfId="2" applyFont="1" applyFill="1" applyBorder="1" applyAlignment="1" applyProtection="1"/>
    <xf numFmtId="38" fontId="7" fillId="0" borderId="4" xfId="5" applyFont="1" applyFill="1" applyBorder="1" applyAlignment="1" applyProtection="1"/>
    <xf numFmtId="38" fontId="7" fillId="0" borderId="4" xfId="1" applyFont="1" applyFill="1" applyBorder="1" applyAlignment="1"/>
    <xf numFmtId="38" fontId="19" fillId="0" borderId="4" xfId="1" applyFont="1" applyBorder="1">
      <alignment vertical="center"/>
    </xf>
    <xf numFmtId="0" fontId="7" fillId="0" borderId="0" xfId="4" applyFont="1" applyAlignment="1">
      <alignment horizontal="center"/>
    </xf>
    <xf numFmtId="38" fontId="7" fillId="0" borderId="0" xfId="2" applyFont="1" applyBorder="1" applyAlignment="1"/>
    <xf numFmtId="38" fontId="7" fillId="0" borderId="0" xfId="2" applyFont="1" applyFill="1" applyBorder="1" applyAlignment="1"/>
    <xf numFmtId="38" fontId="7" fillId="0" borderId="0" xfId="5" applyFont="1" applyFill="1" applyBorder="1" applyAlignment="1"/>
    <xf numFmtId="0" fontId="7" fillId="0" borderId="0" xfId="4" applyFont="1" applyAlignment="1">
      <alignment horizontal="left"/>
    </xf>
    <xf numFmtId="0" fontId="19" fillId="0" borderId="0" xfId="0" applyFont="1">
      <alignment vertical="center"/>
    </xf>
    <xf numFmtId="38" fontId="7" fillId="0" borderId="0" xfId="2" applyFont="1" applyFill="1" applyBorder="1" applyAlignment="1">
      <alignment horizontal="center" vertical="center" wrapText="1"/>
    </xf>
    <xf numFmtId="0" fontId="7" fillId="0" borderId="0" xfId="5" applyNumberFormat="1" applyFont="1" applyFill="1" applyBorder="1" applyAlignment="1">
      <alignment horizontal="center" vertical="center" wrapText="1"/>
    </xf>
    <xf numFmtId="57" fontId="7" fillId="2" borderId="1" xfId="6" applyNumberFormat="1" applyFont="1" applyFill="1" applyBorder="1" applyAlignment="1">
      <alignment horizontal="center" vertical="center" wrapText="1"/>
    </xf>
    <xf numFmtId="57" fontId="7" fillId="0" borderId="0" xfId="4" applyNumberFormat="1" applyFont="1" applyAlignment="1">
      <alignment horizontal="center" vertical="center"/>
    </xf>
    <xf numFmtId="0" fontId="7" fillId="0" borderId="4" xfId="4" applyFont="1" applyBorder="1" applyAlignment="1">
      <alignment horizontal="center"/>
    </xf>
    <xf numFmtId="0" fontId="7" fillId="0" borderId="0" xfId="4" applyFont="1"/>
    <xf numFmtId="179" fontId="7" fillId="0" borderId="0" xfId="7" applyNumberFormat="1" applyFont="1" applyAlignment="1">
      <alignment horizontal="right"/>
    </xf>
    <xf numFmtId="0" fontId="7" fillId="0" borderId="6" xfId="7" applyFont="1" applyBorder="1" applyAlignment="1">
      <alignment horizontal="left"/>
    </xf>
    <xf numFmtId="38" fontId="7" fillId="0" borderId="0" xfId="1" applyFont="1" applyFill="1" applyBorder="1" applyAlignment="1">
      <alignment horizontal="right"/>
    </xf>
    <xf numFmtId="38" fontId="7" fillId="0" borderId="0" xfId="2" applyFont="1" applyBorder="1" applyAlignment="1" applyProtection="1">
      <protection locked="0"/>
    </xf>
    <xf numFmtId="38" fontId="7" fillId="0" borderId="0" xfId="2" applyFont="1" applyFill="1" applyBorder="1" applyAlignment="1" applyProtection="1">
      <protection locked="0"/>
    </xf>
    <xf numFmtId="38" fontId="7" fillId="0" borderId="0" xfId="5" applyFont="1" applyFill="1" applyBorder="1" applyAlignment="1" applyProtection="1">
      <protection locked="0"/>
    </xf>
    <xf numFmtId="38" fontId="7" fillId="0" borderId="0" xfId="1" applyFont="1" applyFill="1" applyBorder="1" applyAlignment="1"/>
    <xf numFmtId="38" fontId="19" fillId="0" borderId="0" xfId="1" applyFont="1">
      <alignment vertical="center"/>
    </xf>
    <xf numFmtId="179" fontId="7" fillId="3" borderId="0" xfId="7" applyNumberFormat="1" applyFont="1" applyFill="1" applyAlignment="1">
      <alignment horizontal="right"/>
    </xf>
    <xf numFmtId="0" fontId="7" fillId="3" borderId="6" xfId="7" applyFont="1" applyFill="1" applyBorder="1" applyAlignment="1">
      <alignment horizontal="left"/>
    </xf>
    <xf numFmtId="38" fontId="7" fillId="3" borderId="0" xfId="1" applyFont="1" applyFill="1" applyBorder="1" applyAlignment="1">
      <alignment horizontal="right"/>
    </xf>
    <xf numFmtId="38" fontId="7" fillId="3" borderId="0" xfId="2" applyFont="1" applyFill="1" applyBorder="1" applyAlignment="1" applyProtection="1">
      <protection locked="0"/>
    </xf>
    <xf numFmtId="38" fontId="7" fillId="3" borderId="0" xfId="5" applyFont="1" applyFill="1" applyBorder="1" applyAlignment="1" applyProtection="1">
      <protection locked="0"/>
    </xf>
    <xf numFmtId="38" fontId="7" fillId="3" borderId="0" xfId="1" applyFont="1" applyFill="1" applyBorder="1" applyAlignment="1"/>
    <xf numFmtId="38" fontId="19" fillId="0" borderId="0" xfId="1" applyFont="1" applyBorder="1">
      <alignment vertical="center"/>
    </xf>
    <xf numFmtId="179" fontId="7" fillId="0" borderId="2" xfId="7" applyNumberFormat="1" applyFont="1" applyBorder="1" applyAlignment="1">
      <alignment horizontal="right"/>
    </xf>
    <xf numFmtId="0" fontId="7" fillId="0" borderId="8" xfId="7" applyFont="1" applyBorder="1" applyAlignment="1">
      <alignment horizontal="left"/>
    </xf>
    <xf numFmtId="38" fontId="7" fillId="0" borderId="2" xfId="1" applyFont="1" applyFill="1" applyBorder="1" applyAlignment="1">
      <alignment horizontal="right"/>
    </xf>
    <xf numFmtId="38" fontId="7" fillId="0" borderId="2" xfId="2" applyFont="1" applyBorder="1" applyAlignment="1" applyProtection="1">
      <protection locked="0"/>
    </xf>
    <xf numFmtId="38" fontId="7" fillId="0" borderId="2" xfId="2" applyFont="1" applyFill="1" applyBorder="1" applyAlignment="1" applyProtection="1">
      <protection locked="0"/>
    </xf>
    <xf numFmtId="38" fontId="7" fillId="0" borderId="2" xfId="5" applyFont="1" applyFill="1" applyBorder="1" applyAlignment="1" applyProtection="1">
      <protection locked="0"/>
    </xf>
    <xf numFmtId="38" fontId="7" fillId="0" borderId="2" xfId="1" applyFont="1" applyFill="1" applyBorder="1" applyAlignment="1"/>
    <xf numFmtId="38" fontId="19" fillId="0" borderId="2" xfId="1" applyFont="1" applyBorder="1">
      <alignment vertical="center"/>
    </xf>
    <xf numFmtId="0" fontId="7" fillId="0" borderId="0" xfId="7" applyFont="1" applyAlignment="1">
      <alignment horizontal="left"/>
    </xf>
    <xf numFmtId="38" fontId="19" fillId="0" borderId="0" xfId="0" applyNumberFormat="1" applyFont="1">
      <alignment vertical="center"/>
    </xf>
    <xf numFmtId="0" fontId="7" fillId="0" borderId="0" xfId="4" applyFont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1" applyFont="1" applyBorder="1" applyAlignment="1" applyProtection="1">
      <protection locked="0"/>
    </xf>
    <xf numFmtId="38" fontId="7" fillId="0" borderId="0" xfId="1" applyFont="1" applyFill="1" applyBorder="1" applyAlignment="1" applyProtection="1">
      <protection locked="0"/>
    </xf>
    <xf numFmtId="38" fontId="7" fillId="3" borderId="0" xfId="1" applyFont="1" applyFill="1" applyBorder="1" applyAlignment="1" applyProtection="1">
      <protection locked="0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0" borderId="1" xfId="0" applyFont="1" applyBorder="1" applyAlignment="1"/>
    <xf numFmtId="38" fontId="5" fillId="4" borderId="0" xfId="2" applyFont="1" applyFill="1" applyBorder="1"/>
    <xf numFmtId="177" fontId="5" fillId="2" borderId="0" xfId="0" applyNumberFormat="1" applyFont="1" applyFill="1" applyAlignment="1"/>
    <xf numFmtId="178" fontId="5" fillId="2" borderId="0" xfId="0" applyNumberFormat="1" applyFont="1" applyFill="1" applyAlignment="1"/>
    <xf numFmtId="38" fontId="5" fillId="4" borderId="2" xfId="2" applyFont="1" applyFill="1" applyBorder="1"/>
    <xf numFmtId="0" fontId="21" fillId="0" borderId="0" xfId="0" applyFont="1">
      <alignment vertical="center"/>
    </xf>
    <xf numFmtId="0" fontId="3" fillId="0" borderId="0" xfId="0" applyFont="1" applyAlignment="1"/>
    <xf numFmtId="0" fontId="22" fillId="0" borderId="0" xfId="0" applyFont="1" applyAlignment="1"/>
    <xf numFmtId="38" fontId="5" fillId="0" borderId="0" xfId="2" applyFont="1"/>
    <xf numFmtId="38" fontId="5" fillId="2" borderId="0" xfId="2" applyFont="1" applyFill="1" applyBorder="1"/>
    <xf numFmtId="38" fontId="5" fillId="2" borderId="2" xfId="2" applyFont="1" applyFill="1" applyBorder="1"/>
    <xf numFmtId="38" fontId="5" fillId="2" borderId="0" xfId="1" applyFont="1" applyFill="1" applyAlignment="1"/>
    <xf numFmtId="38" fontId="5" fillId="0" borderId="4" xfId="2" applyFont="1" applyBorder="1"/>
    <xf numFmtId="38" fontId="5" fillId="0" borderId="0" xfId="2" applyFont="1" applyFill="1"/>
    <xf numFmtId="38" fontId="22" fillId="0" borderId="0" xfId="2" applyFont="1"/>
    <xf numFmtId="38" fontId="5" fillId="2" borderId="4" xfId="2" applyFont="1" applyFill="1" applyBorder="1" applyAlignment="1">
      <alignment horizontal="center"/>
    </xf>
    <xf numFmtId="38" fontId="5" fillId="5" borderId="0" xfId="2" applyFont="1" applyFill="1"/>
    <xf numFmtId="38" fontId="5" fillId="0" borderId="0" xfId="1" applyFont="1" applyAlignment="1"/>
    <xf numFmtId="38" fontId="5" fillId="0" borderId="1" xfId="1" applyFont="1" applyBorder="1" applyAlignment="1"/>
    <xf numFmtId="38" fontId="5" fillId="5" borderId="0" xfId="2" applyFont="1" applyFill="1" applyBorder="1"/>
    <xf numFmtId="38" fontId="5" fillId="0" borderId="0" xfId="1" applyFont="1" applyBorder="1" applyAlignment="1"/>
    <xf numFmtId="38" fontId="5" fillId="5" borderId="2" xfId="2" applyFont="1" applyFill="1" applyBorder="1"/>
    <xf numFmtId="38" fontId="5" fillId="0" borderId="2" xfId="1" applyFont="1" applyBorder="1" applyAlignment="1"/>
    <xf numFmtId="0" fontId="5" fillId="5" borderId="2" xfId="0" applyFont="1" applyFill="1" applyBorder="1" applyAlignment="1"/>
    <xf numFmtId="0" fontId="21" fillId="0" borderId="0" xfId="0" applyFont="1" applyAlignment="1"/>
    <xf numFmtId="57" fontId="21" fillId="0" borderId="0" xfId="0" applyNumberFormat="1" applyFont="1" applyAlignment="1"/>
    <xf numFmtId="0" fontId="21" fillId="0" borderId="1" xfId="0" applyFont="1" applyBorder="1" applyAlignment="1"/>
    <xf numFmtId="0" fontId="21" fillId="0" borderId="2" xfId="0" applyFont="1" applyBorder="1" applyAlignment="1"/>
    <xf numFmtId="0" fontId="5" fillId="2" borderId="2" xfId="0" applyFont="1" applyFill="1" applyBorder="1" applyAlignment="1"/>
    <xf numFmtId="0" fontId="5" fillId="0" borderId="2" xfId="0" applyFont="1" applyBorder="1" applyAlignment="1"/>
    <xf numFmtId="0" fontId="5" fillId="2" borderId="4" xfId="0" applyFont="1" applyFill="1" applyBorder="1" applyAlignment="1"/>
    <xf numFmtId="0" fontId="21" fillId="0" borderId="7" xfId="0" applyFont="1" applyBorder="1" applyAlignment="1"/>
    <xf numFmtId="0" fontId="21" fillId="0" borderId="4" xfId="0" applyFont="1" applyBorder="1" applyAlignment="1"/>
    <xf numFmtId="0" fontId="5" fillId="2" borderId="4" xfId="0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right"/>
    </xf>
    <xf numFmtId="180" fontId="7" fillId="0" borderId="0" xfId="2" applyNumberFormat="1" applyFont="1" applyFill="1" applyBorder="1" applyAlignment="1"/>
    <xf numFmtId="180" fontId="19" fillId="0" borderId="0" xfId="1" applyNumberFormat="1" applyFont="1">
      <alignment vertical="center"/>
    </xf>
    <xf numFmtId="38" fontId="7" fillId="5" borderId="4" xfId="1" applyFont="1" applyFill="1" applyBorder="1" applyAlignment="1">
      <alignment horizontal="right"/>
    </xf>
    <xf numFmtId="38" fontId="7" fillId="5" borderId="0" xfId="1" applyFont="1" applyFill="1" applyBorder="1" applyAlignment="1">
      <alignment horizontal="right"/>
    </xf>
    <xf numFmtId="38" fontId="7" fillId="5" borderId="2" xfId="1" applyFont="1" applyFill="1" applyBorder="1" applyAlignment="1">
      <alignment horizontal="right"/>
    </xf>
    <xf numFmtId="38" fontId="5" fillId="5" borderId="4" xfId="1" applyFont="1" applyFill="1" applyBorder="1" applyAlignment="1"/>
    <xf numFmtId="0" fontId="5" fillId="0" borderId="0" xfId="0" applyFont="1" applyAlignment="1">
      <alignment horizontal="center"/>
    </xf>
    <xf numFmtId="38" fontId="5" fillId="5" borderId="0" xfId="1" applyFont="1" applyFill="1" applyAlignment="1"/>
    <xf numFmtId="38" fontId="5" fillId="5" borderId="2" xfId="1" applyFont="1" applyFill="1" applyBorder="1" applyAlignment="1"/>
    <xf numFmtId="38" fontId="5" fillId="5" borderId="0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 vertical="center"/>
    </xf>
    <xf numFmtId="38" fontId="5" fillId="5" borderId="2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38" fontId="5" fillId="2" borderId="1" xfId="2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5" fillId="2" borderId="2" xfId="2" applyFont="1" applyFill="1" applyBorder="1" applyAlignment="1">
      <alignment horizontal="center"/>
    </xf>
    <xf numFmtId="0" fontId="23" fillId="0" borderId="0" xfId="0" applyFont="1" applyAlignment="1"/>
    <xf numFmtId="0" fontId="6" fillId="0" borderId="0" xfId="0" applyFont="1" applyAlignment="1"/>
    <xf numFmtId="180" fontId="6" fillId="4" borderId="0" xfId="2" applyNumberFormat="1" applyFont="1" applyFill="1"/>
    <xf numFmtId="0" fontId="5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7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distributed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distributed" vertical="center"/>
    </xf>
    <xf numFmtId="0" fontId="5" fillId="4" borderId="3" xfId="0" applyFont="1" applyFill="1" applyBorder="1" applyAlignment="1">
      <alignment horizontal="distributed" vertical="center"/>
    </xf>
    <xf numFmtId="0" fontId="5" fillId="0" borderId="0" xfId="8" applyFont="1" applyAlignment="1">
      <alignment horizontal="center" vertical="center"/>
    </xf>
    <xf numFmtId="0" fontId="5" fillId="0" borderId="3" xfId="8" applyFont="1" applyBorder="1" applyAlignment="1">
      <alignment horizontal="distributed" vertical="center"/>
    </xf>
    <xf numFmtId="0" fontId="5" fillId="7" borderId="0" xfId="8" applyFont="1" applyFill="1" applyAlignment="1">
      <alignment horizontal="center" vertical="center"/>
    </xf>
    <xf numFmtId="0" fontId="5" fillId="7" borderId="3" xfId="8" applyFont="1" applyFill="1" applyBorder="1" applyAlignment="1">
      <alignment horizontal="distributed" vertical="center"/>
    </xf>
    <xf numFmtId="0" fontId="5" fillId="7" borderId="2" xfId="8" applyFont="1" applyFill="1" applyBorder="1" applyAlignment="1">
      <alignment horizontal="center" vertical="center"/>
    </xf>
    <xf numFmtId="0" fontId="5" fillId="7" borderId="12" xfId="8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7" borderId="3" xfId="0" applyFont="1" applyFill="1" applyBorder="1" applyAlignment="1">
      <alignment horizontal="distributed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distributed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distributed" vertical="center"/>
    </xf>
    <xf numFmtId="0" fontId="25" fillId="0" borderId="0" xfId="8" applyFont="1" applyAlignment="1">
      <alignment horizontal="center" vertical="center"/>
    </xf>
    <xf numFmtId="0" fontId="25" fillId="0" borderId="3" xfId="8" applyFont="1" applyBorder="1" applyAlignment="1">
      <alignment horizontal="distributed" vertical="center"/>
    </xf>
    <xf numFmtId="0" fontId="25" fillId="0" borderId="10" xfId="8" applyFont="1" applyBorder="1" applyAlignment="1">
      <alignment horizontal="center" vertical="center"/>
    </xf>
    <xf numFmtId="0" fontId="25" fillId="0" borderId="11" xfId="8" applyFont="1" applyBorder="1" applyAlignment="1">
      <alignment horizontal="distributed" vertical="center"/>
    </xf>
    <xf numFmtId="0" fontId="6" fillId="0" borderId="1" xfId="0" applyFont="1" applyBorder="1" applyAlignment="1"/>
    <xf numFmtId="38" fontId="5" fillId="0" borderId="1" xfId="1" applyFont="1" applyFill="1" applyBorder="1" applyAlignment="1">
      <alignment vertical="center"/>
    </xf>
    <xf numFmtId="38" fontId="5" fillId="8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8" borderId="0" xfId="1" applyFont="1" applyFill="1" applyBorder="1" applyAlignment="1">
      <alignment vertical="center"/>
    </xf>
    <xf numFmtId="38" fontId="5" fillId="4" borderId="0" xfId="1" applyFont="1" applyFill="1" applyBorder="1" applyAlignment="1">
      <alignment horizontal="right" vertical="center"/>
    </xf>
    <xf numFmtId="38" fontId="6" fillId="0" borderId="0" xfId="1" applyFont="1" applyBorder="1" applyAlignment="1"/>
    <xf numFmtId="38" fontId="6" fillId="8" borderId="0" xfId="1" applyFont="1" applyFill="1" applyBorder="1" applyAlignment="1"/>
    <xf numFmtId="38" fontId="5" fillId="7" borderId="0" xfId="1" applyFont="1" applyFill="1" applyBorder="1" applyAlignment="1">
      <alignment horizontal="right" vertical="center"/>
    </xf>
    <xf numFmtId="38" fontId="5" fillId="7" borderId="0" xfId="1" applyFont="1" applyFill="1" applyBorder="1" applyAlignment="1">
      <alignment vertical="center"/>
    </xf>
    <xf numFmtId="38" fontId="5" fillId="7" borderId="0" xfId="1" applyFont="1" applyFill="1" applyBorder="1" applyAlignment="1"/>
    <xf numFmtId="38" fontId="5" fillId="9" borderId="0" xfId="1" applyFont="1" applyFill="1" applyBorder="1" applyAlignment="1"/>
    <xf numFmtId="38" fontId="6" fillId="9" borderId="0" xfId="1" applyFont="1" applyFill="1" applyBorder="1" applyAlignment="1"/>
    <xf numFmtId="38" fontId="5" fillId="7" borderId="11" xfId="1" applyFont="1" applyFill="1" applyBorder="1" applyAlignment="1">
      <alignment horizontal="right" vertical="center"/>
    </xf>
    <xf numFmtId="38" fontId="5" fillId="7" borderId="2" xfId="1" applyFont="1" applyFill="1" applyBorder="1" applyAlignment="1">
      <alignment vertical="center"/>
    </xf>
    <xf numFmtId="38" fontId="5" fillId="7" borderId="2" xfId="1" applyFont="1" applyFill="1" applyBorder="1" applyAlignment="1">
      <alignment horizontal="right" vertical="center"/>
    </xf>
    <xf numFmtId="38" fontId="6" fillId="0" borderId="2" xfId="1" applyFont="1" applyBorder="1" applyAlignment="1"/>
    <xf numFmtId="38" fontId="6" fillId="8" borderId="2" xfId="1" applyFont="1" applyFill="1" applyBorder="1" applyAlignment="1"/>
    <xf numFmtId="38" fontId="6" fillId="0" borderId="0" xfId="1" applyFont="1" applyAlignment="1"/>
    <xf numFmtId="38" fontId="24" fillId="0" borderId="1" xfId="1" applyFont="1" applyFill="1" applyBorder="1" applyAlignment="1">
      <alignment horizontal="center" vertical="center"/>
    </xf>
    <xf numFmtId="38" fontId="24" fillId="4" borderId="1" xfId="1" applyFont="1" applyFill="1" applyBorder="1" applyAlignment="1">
      <alignment horizontal="center" vertical="center"/>
    </xf>
    <xf numFmtId="38" fontId="24" fillId="0" borderId="2" xfId="1" applyFont="1" applyFill="1" applyBorder="1" applyAlignment="1">
      <alignment vertical="center"/>
    </xf>
    <xf numFmtId="38" fontId="24" fillId="0" borderId="2" xfId="1" applyFont="1" applyBorder="1" applyAlignment="1">
      <alignment horizontal="center"/>
    </xf>
    <xf numFmtId="38" fontId="24" fillId="0" borderId="2" xfId="1" applyFont="1" applyFill="1" applyBorder="1" applyAlignment="1">
      <alignment horizontal="center" vertical="center"/>
    </xf>
    <xf numFmtId="38" fontId="6" fillId="7" borderId="0" xfId="1" applyFont="1" applyFill="1" applyAlignment="1"/>
    <xf numFmtId="38" fontId="6" fillId="8" borderId="0" xfId="1" applyFont="1" applyFill="1" applyAlignment="1"/>
    <xf numFmtId="38" fontId="6" fillId="4" borderId="0" xfId="1" applyFont="1" applyFill="1" applyAlignment="1"/>
    <xf numFmtId="38" fontId="6" fillId="0" borderId="1" xfId="1" applyFont="1" applyBorder="1" applyAlignment="1"/>
    <xf numFmtId="0" fontId="6" fillId="9" borderId="0" xfId="0" applyFont="1" applyFill="1" applyAlignment="1"/>
    <xf numFmtId="38" fontId="5" fillId="3" borderId="0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7" fillId="0" borderId="2" xfId="1" applyFont="1" applyBorder="1" applyAlignment="1" applyProtection="1">
      <protection locked="0"/>
    </xf>
    <xf numFmtId="38" fontId="7" fillId="0" borderId="2" xfId="1" applyFont="1" applyFill="1" applyBorder="1" applyAlignment="1" applyProtection="1">
      <protection locked="0"/>
    </xf>
    <xf numFmtId="180" fontId="6" fillId="2" borderId="0" xfId="2" applyNumberFormat="1" applyFont="1" applyFill="1"/>
    <xf numFmtId="0" fontId="11" fillId="2" borderId="7" xfId="0" applyFont="1" applyFill="1" applyBorder="1">
      <alignment vertical="center"/>
    </xf>
    <xf numFmtId="181" fontId="5" fillId="2" borderId="2" xfId="1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81" fontId="7" fillId="6" borderId="2" xfId="2" applyNumberFormat="1" applyFont="1" applyFill="1" applyBorder="1" applyAlignment="1">
      <alignment horizontal="center" wrapText="1"/>
    </xf>
    <xf numFmtId="38" fontId="5" fillId="5" borderId="1" xfId="2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38" fontId="5" fillId="0" borderId="4" xfId="2" applyFont="1" applyFill="1" applyBorder="1" applyAlignment="1">
      <alignment horizontal="right"/>
    </xf>
    <xf numFmtId="38" fontId="5" fillId="5" borderId="4" xfId="0" applyNumberFormat="1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38" fontId="7" fillId="0" borderId="4" xfId="1" applyFont="1" applyBorder="1" applyAlignment="1" applyProtection="1"/>
    <xf numFmtId="38" fontId="7" fillId="0" borderId="4" xfId="1" applyFont="1" applyFill="1" applyBorder="1" applyAlignment="1" applyProtection="1"/>
    <xf numFmtId="0" fontId="0" fillId="2" borderId="0" xfId="0" applyFill="1">
      <alignment vertical="center"/>
    </xf>
    <xf numFmtId="0" fontId="27" fillId="2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5" fillId="5" borderId="2" xfId="0" applyNumberFormat="1" applyFont="1" applyFill="1" applyBorder="1" applyAlignment="1"/>
    <xf numFmtId="38" fontId="21" fillId="0" borderId="4" xfId="1" applyFont="1" applyBorder="1" applyAlignment="1"/>
    <xf numFmtId="38" fontId="21" fillId="5" borderId="0" xfId="0" applyNumberFormat="1" applyFont="1" applyFill="1" applyAlignment="1"/>
    <xf numFmtId="38" fontId="21" fillId="5" borderId="1" xfId="0" applyNumberFormat="1" applyFont="1" applyFill="1" applyBorder="1" applyAlignment="1"/>
    <xf numFmtId="38" fontId="21" fillId="0" borderId="0" xfId="0" applyNumberFormat="1" applyFont="1" applyAlignment="1"/>
    <xf numFmtId="38" fontId="21" fillId="5" borderId="2" xfId="0" applyNumberFormat="1" applyFont="1" applyFill="1" applyBorder="1" applyAlignment="1"/>
    <xf numFmtId="38" fontId="5" fillId="5" borderId="0" xfId="1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57" fontId="7" fillId="2" borderId="1" xfId="4" applyNumberFormat="1" applyFont="1" applyFill="1" applyBorder="1" applyAlignment="1">
      <alignment horizontal="center" vertical="center" wrapText="1"/>
    </xf>
    <xf numFmtId="38" fontId="6" fillId="3" borderId="0" xfId="1" applyFont="1" applyFill="1" applyAlignment="1"/>
    <xf numFmtId="3" fontId="19" fillId="0" borderId="4" xfId="0" applyNumberFormat="1" applyFont="1" applyBorder="1">
      <alignment vertical="center"/>
    </xf>
    <xf numFmtId="3" fontId="19" fillId="0" borderId="2" xfId="0" applyNumberFormat="1" applyFont="1" applyBorder="1">
      <alignment vertical="center"/>
    </xf>
    <xf numFmtId="3" fontId="19" fillId="0" borderId="1" xfId="0" applyNumberFormat="1" applyFont="1" applyBorder="1">
      <alignment vertical="center"/>
    </xf>
    <xf numFmtId="3" fontId="19" fillId="0" borderId="0" xfId="0" applyNumberFormat="1" applyFont="1">
      <alignment vertical="center"/>
    </xf>
    <xf numFmtId="38" fontId="6" fillId="5" borderId="0" xfId="1" applyFont="1" applyFill="1" applyBorder="1" applyAlignment="1"/>
    <xf numFmtId="38" fontId="6" fillId="5" borderId="2" xfId="1" applyFont="1" applyFill="1" applyBorder="1" applyAlignment="1"/>
    <xf numFmtId="38" fontId="19" fillId="2" borderId="0" xfId="1" applyFont="1" applyFill="1" applyBorder="1">
      <alignment vertical="center"/>
    </xf>
    <xf numFmtId="38" fontId="19" fillId="2" borderId="2" xfId="1" applyFont="1" applyFill="1" applyBorder="1">
      <alignment vertical="center"/>
    </xf>
    <xf numFmtId="38" fontId="19" fillId="2" borderId="0" xfId="1" applyFont="1" applyFill="1">
      <alignment vertical="center"/>
    </xf>
    <xf numFmtId="0" fontId="25" fillId="0" borderId="2" xfId="8" applyFont="1" applyBorder="1" applyAlignment="1">
      <alignment horizontal="center" vertical="center"/>
    </xf>
    <xf numFmtId="0" fontId="25" fillId="0" borderId="12" xfId="8" applyFont="1" applyBorder="1" applyAlignment="1">
      <alignment horizontal="distributed" vertical="center"/>
    </xf>
    <xf numFmtId="38" fontId="5" fillId="5" borderId="0" xfId="1" applyFont="1" applyFill="1" applyBorder="1" applyAlignment="1">
      <alignment horizontal="right" vertical="top"/>
    </xf>
    <xf numFmtId="38" fontId="5" fillId="9" borderId="0" xfId="1" applyFont="1" applyFill="1" applyBorder="1" applyAlignment="1">
      <alignment horizontal="right" vertical="center"/>
    </xf>
    <xf numFmtId="38" fontId="5" fillId="9" borderId="2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/>
    </xf>
    <xf numFmtId="38" fontId="5" fillId="5" borderId="0" xfId="1" applyFont="1" applyFill="1" applyBorder="1" applyAlignment="1">
      <alignment horizontal="right"/>
    </xf>
    <xf numFmtId="38" fontId="5" fillId="5" borderId="2" xfId="1" applyFont="1" applyFill="1" applyBorder="1" applyAlignment="1">
      <alignment horizontal="right"/>
    </xf>
    <xf numFmtId="38" fontId="5" fillId="5" borderId="4" xfId="1" applyFont="1" applyFill="1" applyBorder="1" applyAlignment="1">
      <alignment horizontal="right" vertical="center"/>
    </xf>
    <xf numFmtId="38" fontId="5" fillId="5" borderId="4" xfId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21" fillId="0" borderId="1" xfId="1" applyFont="1" applyBorder="1" applyAlignment="1">
      <alignment horizontal="right"/>
    </xf>
    <xf numFmtId="38" fontId="21" fillId="0" borderId="0" xfId="1" applyFont="1" applyBorder="1" applyAlignment="1">
      <alignment horizontal="right"/>
    </xf>
    <xf numFmtId="38" fontId="21" fillId="0" borderId="2" xfId="1" applyFont="1" applyBorder="1" applyAlignment="1">
      <alignment horizontal="right"/>
    </xf>
    <xf numFmtId="38" fontId="21" fillId="9" borderId="2" xfId="0" applyNumberFormat="1" applyFont="1" applyFill="1" applyBorder="1" applyAlignment="1"/>
    <xf numFmtId="38" fontId="21" fillId="3" borderId="0" xfId="1" applyFont="1" applyFill="1" applyBorder="1" applyAlignment="1">
      <alignment horizontal="right"/>
    </xf>
    <xf numFmtId="38" fontId="21" fillId="0" borderId="0" xfId="1" applyFont="1" applyAlignment="1"/>
    <xf numFmtId="38" fontId="21" fillId="0" borderId="0" xfId="1" applyFont="1" applyBorder="1" applyAlignment="1"/>
    <xf numFmtId="38" fontId="21" fillId="0" borderId="2" xfId="1" applyFont="1" applyBorder="1" applyAlignment="1"/>
    <xf numFmtId="38" fontId="5" fillId="9" borderId="0" xfId="0" applyNumberFormat="1" applyFont="1" applyFill="1" applyAlignment="1"/>
    <xf numFmtId="176" fontId="16" fillId="9" borderId="0" xfId="0" applyNumberFormat="1" applyFont="1" applyFill="1" applyAlignment="1"/>
    <xf numFmtId="176" fontId="16" fillId="9" borderId="1" xfId="0" applyNumberFormat="1" applyFont="1" applyFill="1" applyBorder="1" applyAlignment="1"/>
    <xf numFmtId="38" fontId="16" fillId="9" borderId="0" xfId="1" applyFont="1" applyFill="1" applyBorder="1" applyAlignment="1" applyProtection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0" xfId="0" applyFont="1" applyFill="1" applyAlignment="1"/>
    <xf numFmtId="38" fontId="21" fillId="9" borderId="0" xfId="0" applyNumberFormat="1" applyFont="1" applyFill="1" applyAlignment="1"/>
    <xf numFmtId="38" fontId="5" fillId="11" borderId="1" xfId="2" applyFont="1" applyFill="1" applyBorder="1"/>
    <xf numFmtId="38" fontId="5" fillId="11" borderId="0" xfId="2" applyFont="1" applyFill="1" applyBorder="1"/>
    <xf numFmtId="38" fontId="5" fillId="11" borderId="2" xfId="2" applyFont="1" applyFill="1" applyBorder="1"/>
    <xf numFmtId="57" fontId="7" fillId="0" borderId="1" xfId="4" applyNumberFormat="1" applyFont="1" applyBorder="1" applyAlignment="1">
      <alignment horizontal="center" vertical="center" wrapText="1"/>
    </xf>
    <xf numFmtId="0" fontId="28" fillId="0" borderId="13" xfId="4" applyFont="1" applyBorder="1"/>
    <xf numFmtId="49" fontId="28" fillId="0" borderId="6" xfId="4" applyNumberFormat="1" applyFont="1" applyBorder="1"/>
    <xf numFmtId="0" fontId="29" fillId="0" borderId="13" xfId="9" applyFont="1" applyBorder="1"/>
    <xf numFmtId="49" fontId="29" fillId="0" borderId="6" xfId="4" applyNumberFormat="1" applyFont="1" applyBorder="1" applyAlignment="1">
      <alignment horizontal="right"/>
    </xf>
    <xf numFmtId="0" fontId="29" fillId="0" borderId="13" xfId="9" applyFont="1" applyBorder="1" applyAlignment="1">
      <alignment horizontal="right"/>
    </xf>
    <xf numFmtId="49" fontId="29" fillId="0" borderId="6" xfId="4" applyNumberFormat="1" applyFont="1" applyBorder="1"/>
    <xf numFmtId="0" fontId="29" fillId="0" borderId="13" xfId="4" applyFont="1" applyBorder="1"/>
    <xf numFmtId="0" fontId="29" fillId="0" borderId="6" xfId="0" applyFont="1" applyBorder="1" applyAlignment="1">
      <alignment horizontal="left"/>
    </xf>
    <xf numFmtId="182" fontId="29" fillId="0" borderId="6" xfId="9" applyNumberFormat="1" applyFont="1" applyBorder="1" applyAlignment="1">
      <alignment horizontal="left"/>
    </xf>
    <xf numFmtId="182" fontId="29" fillId="0" borderId="6" xfId="9" applyNumberFormat="1" applyFont="1" applyBorder="1"/>
    <xf numFmtId="0" fontId="29" fillId="0" borderId="0" xfId="0" applyFont="1">
      <alignment vertical="center"/>
    </xf>
    <xf numFmtId="0" fontId="28" fillId="11" borderId="13" xfId="4" applyFont="1" applyFill="1" applyBorder="1"/>
    <xf numFmtId="49" fontId="28" fillId="11" borderId="6" xfId="4" applyNumberFormat="1" applyFont="1" applyFill="1" applyBorder="1"/>
    <xf numFmtId="0" fontId="0" fillId="11" borderId="0" xfId="0" applyFill="1">
      <alignment vertical="center"/>
    </xf>
    <xf numFmtId="0" fontId="28" fillId="11" borderId="13" xfId="9" applyFont="1" applyFill="1" applyBorder="1"/>
    <xf numFmtId="0" fontId="28" fillId="11" borderId="6" xfId="0" applyFont="1" applyFill="1" applyBorder="1" applyAlignment="1"/>
    <xf numFmtId="0" fontId="28" fillId="11" borderId="6" xfId="0" applyFont="1" applyFill="1" applyBorder="1" applyAlignment="1">
      <alignment horizontal="left"/>
    </xf>
    <xf numFmtId="182" fontId="28" fillId="11" borderId="6" xfId="9" applyNumberFormat="1" applyFont="1" applyFill="1" applyBorder="1" applyAlignment="1">
      <alignment horizontal="left"/>
    </xf>
    <xf numFmtId="0" fontId="28" fillId="11" borderId="6" xfId="4" applyFont="1" applyFill="1" applyBorder="1"/>
    <xf numFmtId="182" fontId="28" fillId="11" borderId="6" xfId="9" applyNumberFormat="1" applyFont="1" applyFill="1" applyBorder="1"/>
    <xf numFmtId="38" fontId="0" fillId="0" borderId="0" xfId="0" applyNumberFormat="1">
      <alignment vertical="center"/>
    </xf>
    <xf numFmtId="38" fontId="0" fillId="11" borderId="0" xfId="1" applyFont="1" applyFill="1">
      <alignment vertical="center"/>
    </xf>
    <xf numFmtId="38" fontId="0" fillId="0" borderId="0" xfId="1" applyFont="1">
      <alignment vertical="center"/>
    </xf>
    <xf numFmtId="38" fontId="5" fillId="0" borderId="0" xfId="2" applyFont="1" applyFill="1" applyBorder="1" applyAlignment="1">
      <alignment horizontal="center"/>
    </xf>
    <xf numFmtId="0" fontId="7" fillId="0" borderId="0" xfId="0" applyFont="1" applyAlignment="1"/>
    <xf numFmtId="38" fontId="5" fillId="0" borderId="0" xfId="0" applyNumberFormat="1" applyFont="1" applyAlignment="1">
      <alignment horizontal="center"/>
    </xf>
    <xf numFmtId="57" fontId="5" fillId="0" borderId="0" xfId="0" applyNumberFormat="1" applyFont="1" applyAlignment="1"/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2" xfId="1" applyFont="1" applyBorder="1">
      <alignment vertical="center"/>
    </xf>
    <xf numFmtId="176" fontId="0" fillId="11" borderId="0" xfId="1" applyNumberFormat="1" applyFont="1" applyFill="1">
      <alignment vertical="center"/>
    </xf>
    <xf numFmtId="176" fontId="29" fillId="0" borderId="0" xfId="0" applyNumberFormat="1" applyFont="1">
      <alignment vertical="center"/>
    </xf>
    <xf numFmtId="0" fontId="21" fillId="2" borderId="0" xfId="0" applyFont="1" applyFill="1" applyAlignment="1"/>
    <xf numFmtId="57" fontId="21" fillId="0" borderId="0" xfId="0" quotePrefix="1" applyNumberFormat="1" applyFont="1" applyAlignment="1">
      <alignment horizontal="right"/>
    </xf>
    <xf numFmtId="57" fontId="5" fillId="0" borderId="1" xfId="4" applyNumberFormat="1" applyFont="1" applyBorder="1" applyAlignment="1">
      <alignment horizontal="center" vertical="center" wrapText="1"/>
    </xf>
    <xf numFmtId="38" fontId="5" fillId="2" borderId="0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38" fontId="5" fillId="12" borderId="4" xfId="2" applyFont="1" applyFill="1" applyBorder="1" applyAlignment="1">
      <alignment horizontal="center"/>
    </xf>
    <xf numFmtId="38" fontId="5" fillId="13" borderId="4" xfId="2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38" fontId="21" fillId="2" borderId="0" xfId="1" applyFont="1" applyFill="1" applyBorder="1" applyAlignment="1">
      <alignment horizontal="right"/>
    </xf>
    <xf numFmtId="14" fontId="0" fillId="5" borderId="0" xfId="0" applyNumberFormat="1" applyFill="1">
      <alignment vertical="center"/>
    </xf>
    <xf numFmtId="38" fontId="19" fillId="0" borderId="4" xfId="0" applyNumberFormat="1" applyFont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21" fillId="0" borderId="1" xfId="1" applyNumberFormat="1" applyFont="1" applyBorder="1" applyAlignment="1">
      <alignment horizontal="right"/>
    </xf>
    <xf numFmtId="0" fontId="5" fillId="0" borderId="0" xfId="1" applyNumberFormat="1" applyFont="1" applyFill="1" applyBorder="1" applyAlignment="1">
      <alignment horizontal="right" vertical="top"/>
    </xf>
    <xf numFmtId="0" fontId="21" fillId="0" borderId="0" xfId="1" applyNumberFormat="1" applyFont="1" applyBorder="1" applyAlignment="1">
      <alignment horizontal="right"/>
    </xf>
    <xf numFmtId="0" fontId="21" fillId="3" borderId="0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/>
    </xf>
    <xf numFmtId="0" fontId="21" fillId="0" borderId="2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1" xfId="1" applyNumberFormat="1" applyFont="1" applyBorder="1" applyAlignment="1">
      <alignment horizontal="right"/>
    </xf>
    <xf numFmtId="0" fontId="5" fillId="0" borderId="0" xfId="1" applyNumberFormat="1" applyFont="1" applyAlignment="1">
      <alignment horizontal="right"/>
    </xf>
    <xf numFmtId="0" fontId="5" fillId="0" borderId="0" xfId="1" applyNumberFormat="1" applyFont="1" applyFill="1" applyAlignment="1">
      <alignment horizontal="right"/>
    </xf>
    <xf numFmtId="0" fontId="22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 vertical="top"/>
    </xf>
    <xf numFmtId="0" fontId="5" fillId="0" borderId="0" xfId="1" applyNumberFormat="1" applyFont="1" applyBorder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5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76" fontId="5" fillId="0" borderId="1" xfId="3" applyNumberFormat="1" applyFont="1" applyBorder="1" applyAlignment="1">
      <alignment horizontal="right"/>
    </xf>
    <xf numFmtId="38" fontId="21" fillId="12" borderId="4" xfId="1" applyFont="1" applyFill="1" applyBorder="1" applyAlignment="1">
      <alignment horizontal="right"/>
    </xf>
    <xf numFmtId="38" fontId="21" fillId="0" borderId="4" xfId="1" applyFont="1" applyBorder="1" applyAlignment="1">
      <alignment horizontal="right"/>
    </xf>
    <xf numFmtId="38" fontId="21" fillId="0" borderId="1" xfId="0" applyNumberFormat="1" applyFont="1" applyBorder="1" applyAlignment="1"/>
    <xf numFmtId="38" fontId="21" fillId="0" borderId="0" xfId="0" applyNumberFormat="1" applyFont="1" applyAlignment="1">
      <alignment horizontal="right"/>
    </xf>
    <xf numFmtId="38" fontId="21" fillId="0" borderId="2" xfId="0" applyNumberFormat="1" applyFont="1" applyBorder="1" applyAlignment="1"/>
    <xf numFmtId="178" fontId="5" fillId="0" borderId="0" xfId="3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176" fontId="5" fillId="3" borderId="0" xfId="3" applyNumberFormat="1" applyFont="1" applyFill="1"/>
    <xf numFmtId="176" fontId="5" fillId="14" borderId="4" xfId="3" applyNumberFormat="1" applyFont="1" applyFill="1" applyBorder="1"/>
    <xf numFmtId="176" fontId="5" fillId="15" borderId="0" xfId="3" applyNumberFormat="1" applyFont="1" applyFill="1"/>
    <xf numFmtId="38" fontId="0" fillId="5" borderId="0" xfId="1" applyFont="1" applyFill="1">
      <alignment vertical="center"/>
    </xf>
    <xf numFmtId="0" fontId="23" fillId="0" borderId="0" xfId="0" applyFont="1">
      <alignment vertical="center"/>
    </xf>
    <xf numFmtId="38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1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176" fontId="6" fillId="5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2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176" fontId="6" fillId="5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176" fontId="6" fillId="0" borderId="4" xfId="0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11" fillId="2" borderId="4" xfId="1" applyNumberFormat="1" applyFont="1" applyFill="1" applyBorder="1">
      <alignment vertical="center"/>
    </xf>
    <xf numFmtId="176" fontId="16" fillId="2" borderId="4" xfId="1" applyNumberFormat="1" applyFont="1" applyFill="1" applyBorder="1">
      <alignment vertical="center"/>
    </xf>
    <xf numFmtId="38" fontId="11" fillId="0" borderId="4" xfId="1" applyFont="1" applyBorder="1">
      <alignment vertical="center"/>
    </xf>
    <xf numFmtId="0" fontId="6" fillId="0" borderId="1" xfId="0" applyFont="1" applyBorder="1" applyAlignment="1">
      <alignment horizontal="distributed" vertical="center"/>
    </xf>
    <xf numFmtId="176" fontId="6" fillId="10" borderId="1" xfId="1" applyNumberFormat="1" applyFont="1" applyFill="1" applyBorder="1" applyAlignment="1">
      <alignment horizontal="right" vertical="center"/>
    </xf>
    <xf numFmtId="176" fontId="6" fillId="0" borderId="1" xfId="2" applyNumberFormat="1" applyFont="1" applyFill="1" applyBorder="1" applyAlignment="1">
      <alignment horizontal="right" vertical="center"/>
    </xf>
    <xf numFmtId="176" fontId="6" fillId="2" borderId="1" xfId="2" applyNumberFormat="1" applyFont="1" applyFill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6" fontId="11" fillId="2" borderId="0" xfId="1" applyNumberFormat="1" applyFont="1" applyFill="1">
      <alignment vertical="center"/>
    </xf>
    <xf numFmtId="176" fontId="16" fillId="2" borderId="0" xfId="1" applyNumberFormat="1" applyFont="1" applyFill="1">
      <alignment vertical="center"/>
    </xf>
    <xf numFmtId="38" fontId="11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176" fontId="6" fillId="10" borderId="0" xfId="1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2" borderId="0" xfId="2" applyNumberFormat="1" applyFont="1" applyFill="1" applyBorder="1" applyAlignment="1">
      <alignment horizontal="right" vertical="center"/>
    </xf>
    <xf numFmtId="176" fontId="6" fillId="0" borderId="0" xfId="0" applyNumberFormat="1" applyFont="1">
      <alignment vertical="center"/>
    </xf>
    <xf numFmtId="176" fontId="6" fillId="0" borderId="0" xfId="1" applyNumberFormat="1" applyFont="1" applyBorder="1">
      <alignment vertical="center"/>
    </xf>
    <xf numFmtId="0" fontId="6" fillId="0" borderId="2" xfId="0" applyFont="1" applyBorder="1" applyAlignment="1">
      <alignment horizontal="distributed" vertical="center"/>
    </xf>
    <xf numFmtId="176" fontId="6" fillId="5" borderId="2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10" borderId="2" xfId="1" applyNumberFormat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horizontal="right" vertical="center"/>
    </xf>
    <xf numFmtId="176" fontId="6" fillId="2" borderId="2" xfId="2" applyNumberFormat="1" applyFont="1" applyFill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6" fontId="6" fillId="0" borderId="2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176" fontId="11" fillId="2" borderId="1" xfId="1" applyNumberFormat="1" applyFont="1" applyFill="1" applyBorder="1">
      <alignment vertical="center"/>
    </xf>
    <xf numFmtId="38" fontId="11" fillId="0" borderId="1" xfId="1" applyFont="1" applyBorder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distributed" vertical="center"/>
    </xf>
    <xf numFmtId="176" fontId="11" fillId="2" borderId="0" xfId="1" applyNumberFormat="1" applyFont="1" applyFill="1" applyBorder="1">
      <alignment vertical="center"/>
    </xf>
    <xf numFmtId="38" fontId="11" fillId="0" borderId="0" xfId="1" applyFont="1" applyBorder="1">
      <alignment vertical="center"/>
    </xf>
    <xf numFmtId="176" fontId="6" fillId="3" borderId="0" xfId="1" applyNumberFormat="1" applyFont="1" applyFill="1" applyBorder="1" applyAlignment="1">
      <alignment horizontal="right" vertical="center"/>
    </xf>
    <xf numFmtId="176" fontId="6" fillId="0" borderId="0" xfId="0" applyNumberFormat="1" applyFont="1" applyAlignment="1"/>
    <xf numFmtId="176" fontId="6" fillId="3" borderId="0" xfId="1" applyNumberFormat="1" applyFont="1" applyFill="1">
      <alignment vertical="center"/>
    </xf>
    <xf numFmtId="176" fontId="11" fillId="3" borderId="0" xfId="1" applyNumberFormat="1" applyFont="1" applyFill="1" applyBorder="1">
      <alignment vertical="center"/>
    </xf>
    <xf numFmtId="176" fontId="11" fillId="2" borderId="2" xfId="1" applyNumberFormat="1" applyFont="1" applyFill="1" applyBorder="1">
      <alignment vertical="center"/>
    </xf>
    <xf numFmtId="38" fontId="11" fillId="0" borderId="2" xfId="1" applyFont="1" applyBorder="1">
      <alignment vertical="center"/>
    </xf>
    <xf numFmtId="0" fontId="6" fillId="0" borderId="4" xfId="0" applyFont="1" applyBorder="1" applyAlignment="1"/>
    <xf numFmtId="176" fontId="6" fillId="5" borderId="4" xfId="0" applyNumberFormat="1" applyFont="1" applyFill="1" applyBorder="1" applyAlignment="1"/>
    <xf numFmtId="176" fontId="6" fillId="0" borderId="4" xfId="0" applyNumberFormat="1" applyFont="1" applyBorder="1" applyAlignment="1"/>
    <xf numFmtId="176" fontId="6" fillId="2" borderId="4" xfId="0" applyNumberFormat="1" applyFont="1" applyFill="1" applyBorder="1" applyAlignment="1"/>
    <xf numFmtId="176" fontId="6" fillId="5" borderId="0" xfId="1" applyNumberFormat="1" applyFont="1" applyFill="1" applyAlignment="1"/>
    <xf numFmtId="176" fontId="6" fillId="0" borderId="0" xfId="1" applyNumberFormat="1" applyFont="1" applyFill="1" applyAlignment="1"/>
    <xf numFmtId="176" fontId="6" fillId="0" borderId="0" xfId="1" applyNumberFormat="1" applyFont="1" applyFill="1" applyBorder="1" applyAlignment="1"/>
    <xf numFmtId="176" fontId="6" fillId="2" borderId="0" xfId="1" applyNumberFormat="1" applyFont="1" applyFill="1" applyAlignment="1"/>
    <xf numFmtId="0" fontId="34" fillId="0" borderId="0" xfId="0" applyFont="1" applyAlignment="1"/>
    <xf numFmtId="38" fontId="34" fillId="9" borderId="0" xfId="1" applyFont="1" applyFill="1" applyBorder="1" applyAlignment="1"/>
    <xf numFmtId="38" fontId="6" fillId="9" borderId="0" xfId="0" applyNumberFormat="1" applyFont="1" applyFill="1" applyAlignment="1"/>
    <xf numFmtId="38" fontId="6" fillId="0" borderId="0" xfId="0" applyNumberFormat="1" applyFont="1" applyAlignment="1"/>
    <xf numFmtId="38" fontId="6" fillId="0" borderId="0" xfId="0" applyNumberFormat="1" applyFont="1" applyAlignment="1">
      <alignment horizontal="center"/>
    </xf>
    <xf numFmtId="0" fontId="34" fillId="0" borderId="4" xfId="0" applyFont="1" applyBorder="1" applyAlignment="1"/>
    <xf numFmtId="0" fontId="34" fillId="5" borderId="4" xfId="0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38" fontId="6" fillId="2" borderId="4" xfId="0" applyNumberFormat="1" applyFont="1" applyFill="1" applyBorder="1" applyAlignment="1">
      <alignment horizontal="center"/>
    </xf>
    <xf numFmtId="38" fontId="6" fillId="2" borderId="4" xfId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6" fillId="0" borderId="4" xfId="2" applyFont="1" applyFill="1" applyBorder="1" applyAlignment="1">
      <alignment horizontal="center"/>
    </xf>
    <xf numFmtId="38" fontId="6" fillId="0" borderId="4" xfId="2" applyFont="1" applyFill="1" applyBorder="1" applyAlignment="1">
      <alignment horizontal="right"/>
    </xf>
    <xf numFmtId="38" fontId="6" fillId="2" borderId="4" xfId="1" applyFont="1" applyFill="1" applyBorder="1" applyAlignment="1"/>
    <xf numFmtId="0" fontId="34" fillId="2" borderId="0" xfId="0" applyFont="1" applyFill="1" applyAlignment="1">
      <alignment horizontal="center"/>
    </xf>
    <xf numFmtId="0" fontId="34" fillId="0" borderId="1" xfId="0" applyFont="1" applyBorder="1" applyAlignment="1"/>
    <xf numFmtId="176" fontId="6" fillId="0" borderId="1" xfId="3" applyNumberFormat="1" applyFont="1" applyBorder="1" applyAlignment="1">
      <alignment horizontal="left"/>
    </xf>
    <xf numFmtId="178" fontId="6" fillId="0" borderId="1" xfId="3" applyNumberFormat="1" applyFont="1" applyBorder="1" applyAlignment="1">
      <alignment horizontal="right"/>
    </xf>
    <xf numFmtId="38" fontId="6" fillId="5" borderId="4" xfId="1" applyFont="1" applyFill="1" applyBorder="1">
      <alignment vertical="center"/>
    </xf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4" xfId="2" applyNumberFormat="1" applyFont="1" applyFill="1" applyBorder="1" applyAlignment="1"/>
    <xf numFmtId="176" fontId="6" fillId="0" borderId="4" xfId="1" applyNumberFormat="1" applyFont="1" applyFill="1" applyBorder="1" applyAlignment="1"/>
    <xf numFmtId="176" fontId="6" fillId="2" borderId="4" xfId="1" applyNumberFormat="1" applyFont="1" applyFill="1" applyBorder="1" applyAlignment="1"/>
    <xf numFmtId="176" fontId="11" fillId="0" borderId="4" xfId="1" applyNumberFormat="1" applyFont="1" applyBorder="1">
      <alignment vertical="center"/>
    </xf>
    <xf numFmtId="37" fontId="34" fillId="2" borderId="0" xfId="0" applyNumberFormat="1" applyFont="1" applyFill="1" applyAlignment="1"/>
    <xf numFmtId="37" fontId="6" fillId="2" borderId="0" xfId="0" applyNumberFormat="1" applyFont="1" applyFill="1" applyAlignment="1"/>
    <xf numFmtId="176" fontId="6" fillId="0" borderId="4" xfId="3" applyNumberFormat="1" applyFont="1" applyBorder="1"/>
    <xf numFmtId="178" fontId="6" fillId="0" borderId="4" xfId="3" applyNumberFormat="1" applyFont="1" applyBorder="1" applyAlignment="1">
      <alignment horizontal="right"/>
    </xf>
    <xf numFmtId="38" fontId="6" fillId="5" borderId="4" xfId="1" applyFont="1" applyFill="1" applyBorder="1" applyAlignment="1"/>
    <xf numFmtId="38" fontId="6" fillId="0" borderId="4" xfId="1" applyFont="1" applyFill="1" applyBorder="1" applyAlignment="1"/>
    <xf numFmtId="176" fontId="6" fillId="0" borderId="0" xfId="2" applyNumberFormat="1" applyFont="1" applyFill="1" applyBorder="1" applyAlignment="1"/>
    <xf numFmtId="176" fontId="6" fillId="2" borderId="0" xfId="1" applyNumberFormat="1" applyFont="1" applyFill="1" applyBorder="1" applyAlignment="1"/>
    <xf numFmtId="176" fontId="11" fillId="0" borderId="0" xfId="1" applyNumberFormat="1" applyFont="1">
      <alignment vertical="center"/>
    </xf>
    <xf numFmtId="0" fontId="6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5" borderId="0" xfId="1" applyFont="1" applyFill="1" applyBorder="1" applyAlignment="1">
      <alignment horizontal="right" vertical="center"/>
    </xf>
    <xf numFmtId="176" fontId="6" fillId="5" borderId="1" xfId="1" applyNumberFormat="1" applyFont="1" applyFill="1" applyBorder="1" applyAlignment="1"/>
    <xf numFmtId="176" fontId="6" fillId="10" borderId="1" xfId="1" applyNumberFormat="1" applyFont="1" applyFill="1" applyBorder="1" applyAlignment="1"/>
    <xf numFmtId="176" fontId="6" fillId="5" borderId="1" xfId="2" applyNumberFormat="1" applyFont="1" applyFill="1" applyBorder="1" applyProtection="1">
      <protection locked="0"/>
    </xf>
    <xf numFmtId="176" fontId="6" fillId="5" borderId="1" xfId="2" applyNumberFormat="1" applyFont="1" applyFill="1" applyBorder="1"/>
    <xf numFmtId="176" fontId="6" fillId="5" borderId="1" xfId="2" applyNumberFormat="1" applyFont="1" applyFill="1" applyBorder="1" applyAlignment="1"/>
    <xf numFmtId="176" fontId="6" fillId="0" borderId="1" xfId="0" applyNumberFormat="1" applyFont="1" applyBorder="1" applyAlignment="1">
      <alignment horizontal="left" vertical="center"/>
    </xf>
    <xf numFmtId="176" fontId="6" fillId="0" borderId="1" xfId="1" applyNumberFormat="1" applyFont="1" applyBorder="1" applyAlignment="1"/>
    <xf numFmtId="176" fontId="6" fillId="2" borderId="1" xfId="1" applyNumberFormat="1" applyFont="1" applyFill="1" applyBorder="1" applyAlignment="1"/>
    <xf numFmtId="176" fontId="11" fillId="0" borderId="1" xfId="1" applyNumberFormat="1" applyFont="1" applyBorder="1">
      <alignment vertical="center"/>
    </xf>
    <xf numFmtId="0" fontId="6" fillId="0" borderId="0" xfId="0" applyFont="1" applyAlignment="1">
      <alignment horizontal="left" vertical="top"/>
    </xf>
    <xf numFmtId="178" fontId="6" fillId="0" borderId="0" xfId="0" applyNumberFormat="1" applyFont="1" applyAlignment="1">
      <alignment horizontal="right" vertical="top"/>
    </xf>
    <xf numFmtId="38" fontId="6" fillId="0" borderId="0" xfId="1" applyFont="1" applyFill="1" applyBorder="1" applyAlignment="1">
      <alignment horizontal="right" vertical="top"/>
    </xf>
    <xf numFmtId="38" fontId="6" fillId="5" borderId="0" xfId="1" applyFont="1" applyFill="1" applyBorder="1" applyAlignment="1">
      <alignment horizontal="right" vertical="top"/>
    </xf>
    <xf numFmtId="176" fontId="6" fillId="0" borderId="0" xfId="1" applyNumberFormat="1" applyFont="1" applyFill="1" applyBorder="1" applyAlignment="1">
      <alignment horizontal="right" vertical="top"/>
    </xf>
    <xf numFmtId="176" fontId="6" fillId="5" borderId="0" xfId="1" applyNumberFormat="1" applyFont="1" applyFill="1" applyBorder="1" applyAlignment="1"/>
    <xf numFmtId="176" fontId="6" fillId="10" borderId="0" xfId="1" applyNumberFormat="1" applyFont="1" applyFill="1" applyBorder="1" applyAlignment="1"/>
    <xf numFmtId="176" fontId="6" fillId="5" borderId="0" xfId="2" applyNumberFormat="1" applyFont="1" applyFill="1" applyBorder="1" applyProtection="1">
      <protection locked="0"/>
    </xf>
    <xf numFmtId="176" fontId="6" fillId="5" borderId="0" xfId="2" applyNumberFormat="1" applyFont="1" applyFill="1" applyBorder="1"/>
    <xf numFmtId="176" fontId="6" fillId="5" borderId="0" xfId="2" applyNumberFormat="1" applyFont="1" applyFill="1" applyBorder="1" applyAlignment="1"/>
    <xf numFmtId="176" fontId="6" fillId="0" borderId="0" xfId="0" applyNumberFormat="1" applyFont="1" applyAlignment="1">
      <alignment horizontal="left" vertical="top"/>
    </xf>
    <xf numFmtId="176" fontId="6" fillId="0" borderId="0" xfId="1" applyNumberFormat="1" applyFont="1" applyBorder="1" applyAlignment="1"/>
    <xf numFmtId="176" fontId="11" fillId="0" borderId="0" xfId="1" applyNumberFormat="1" applyFont="1" applyBorder="1">
      <alignment vertical="center"/>
    </xf>
    <xf numFmtId="176" fontId="6" fillId="0" borderId="0" xfId="0" applyNumberFormat="1" applyFont="1" applyAlignment="1">
      <alignment horizontal="left" vertical="center"/>
    </xf>
    <xf numFmtId="38" fontId="6" fillId="9" borderId="0" xfId="1" applyFont="1" applyFill="1" applyBorder="1" applyAlignment="1">
      <alignment horizontal="right" vertical="center"/>
    </xf>
    <xf numFmtId="38" fontId="6" fillId="9" borderId="2" xfId="1" applyFont="1" applyFill="1" applyBorder="1" applyAlignment="1">
      <alignment horizontal="right" vertical="center"/>
    </xf>
    <xf numFmtId="38" fontId="6" fillId="5" borderId="2" xfId="1" applyFont="1" applyFill="1" applyBorder="1" applyAlignment="1">
      <alignment horizontal="right" vertical="center"/>
    </xf>
    <xf numFmtId="176" fontId="6" fillId="5" borderId="2" xfId="1" applyNumberFormat="1" applyFont="1" applyFill="1" applyBorder="1" applyAlignment="1"/>
    <xf numFmtId="176" fontId="6" fillId="10" borderId="2" xfId="1" applyNumberFormat="1" applyFont="1" applyFill="1" applyBorder="1" applyAlignment="1"/>
    <xf numFmtId="176" fontId="6" fillId="0" borderId="2" xfId="1" applyNumberFormat="1" applyFont="1" applyFill="1" applyBorder="1" applyAlignment="1"/>
    <xf numFmtId="176" fontId="6" fillId="5" borderId="2" xfId="2" applyNumberFormat="1" applyFont="1" applyFill="1" applyBorder="1" applyProtection="1">
      <protection locked="0"/>
    </xf>
    <xf numFmtId="176" fontId="6" fillId="5" borderId="2" xfId="2" applyNumberFormat="1" applyFont="1" applyFill="1" applyBorder="1"/>
    <xf numFmtId="176" fontId="6" fillId="5" borderId="2" xfId="2" applyNumberFormat="1" applyFont="1" applyFill="1" applyBorder="1" applyAlignment="1"/>
    <xf numFmtId="176" fontId="6" fillId="0" borderId="2" xfId="0" applyNumberFormat="1" applyFont="1" applyBorder="1" applyAlignment="1">
      <alignment horizontal="left" vertical="center"/>
    </xf>
    <xf numFmtId="176" fontId="6" fillId="0" borderId="2" xfId="1" applyNumberFormat="1" applyFont="1" applyBorder="1" applyAlignment="1"/>
    <xf numFmtId="176" fontId="6" fillId="2" borderId="2" xfId="1" applyNumberFormat="1" applyFont="1" applyFill="1" applyBorder="1" applyAlignment="1"/>
    <xf numFmtId="176" fontId="11" fillId="0" borderId="2" xfId="1" applyNumberFormat="1" applyFont="1" applyBorder="1">
      <alignment vertical="center"/>
    </xf>
    <xf numFmtId="176" fontId="6" fillId="0" borderId="1" xfId="3" applyNumberFormat="1" applyFont="1" applyBorder="1"/>
    <xf numFmtId="178" fontId="6" fillId="0" borderId="0" xfId="3" applyNumberFormat="1" applyFont="1" applyAlignment="1">
      <alignment horizontal="right"/>
    </xf>
    <xf numFmtId="38" fontId="6" fillId="0" borderId="0" xfId="1" applyFont="1" applyBorder="1" applyAlignment="1">
      <alignment horizontal="right"/>
    </xf>
    <xf numFmtId="38" fontId="6" fillId="5" borderId="0" xfId="1" applyFont="1" applyFill="1" applyAlignment="1"/>
    <xf numFmtId="176" fontId="11" fillId="0" borderId="0" xfId="0" applyNumberFormat="1" applyFont="1">
      <alignment vertical="center"/>
    </xf>
    <xf numFmtId="176" fontId="6" fillId="0" borderId="0" xfId="3" applyNumberFormat="1" applyFont="1"/>
    <xf numFmtId="176" fontId="6" fillId="0" borderId="0" xfId="1" applyNumberFormat="1" applyFont="1" applyBorder="1" applyAlignment="1">
      <alignment horizontal="right"/>
    </xf>
    <xf numFmtId="38" fontId="34" fillId="4" borderId="0" xfId="2" applyFont="1" applyFill="1" applyBorder="1"/>
    <xf numFmtId="37" fontId="6" fillId="2" borderId="0" xfId="0" applyNumberFormat="1" applyFont="1" applyFill="1" applyAlignment="1" applyProtection="1">
      <protection locked="0"/>
    </xf>
    <xf numFmtId="38" fontId="34" fillId="2" borderId="0" xfId="2" applyFont="1" applyFill="1" applyBorder="1" applyProtection="1"/>
    <xf numFmtId="38" fontId="6" fillId="2" borderId="0" xfId="2" applyFont="1" applyFill="1" applyBorder="1" applyProtection="1"/>
    <xf numFmtId="177" fontId="34" fillId="2" borderId="0" xfId="0" applyNumberFormat="1" applyFont="1" applyFill="1" applyAlignment="1"/>
    <xf numFmtId="176" fontId="6" fillId="3" borderId="0" xfId="3" applyNumberFormat="1" applyFont="1" applyFill="1"/>
    <xf numFmtId="178" fontId="6" fillId="3" borderId="0" xfId="3" applyNumberFormat="1" applyFont="1" applyFill="1" applyAlignment="1">
      <alignment horizontal="right"/>
    </xf>
    <xf numFmtId="3" fontId="6" fillId="2" borderId="0" xfId="0" applyNumberFormat="1" applyFont="1" applyFill="1" applyAlignment="1"/>
    <xf numFmtId="178" fontId="34" fillId="2" borderId="0" xfId="0" applyNumberFormat="1" applyFont="1" applyFill="1" applyAlignment="1"/>
    <xf numFmtId="176" fontId="6" fillId="5" borderId="0" xfId="3" applyNumberFormat="1" applyFont="1" applyFill="1"/>
    <xf numFmtId="176" fontId="6" fillId="5" borderId="0" xfId="0" applyNumberFormat="1" applyFont="1" applyFill="1" applyAlignment="1"/>
    <xf numFmtId="176" fontId="6" fillId="2" borderId="0" xfId="0" applyNumberFormat="1" applyFont="1" applyFill="1" applyAlignment="1"/>
    <xf numFmtId="176" fontId="6" fillId="0" borderId="2" xfId="2" applyNumberFormat="1" applyFont="1" applyFill="1" applyBorder="1" applyAlignment="1"/>
    <xf numFmtId="38" fontId="34" fillId="4" borderId="2" xfId="2" applyFont="1" applyFill="1" applyBorder="1"/>
    <xf numFmtId="176" fontId="6" fillId="0" borderId="2" xfId="3" applyNumberFormat="1" applyFont="1" applyBorder="1"/>
    <xf numFmtId="178" fontId="6" fillId="0" borderId="2" xfId="3" applyNumberFormat="1" applyFont="1" applyBorder="1" applyAlignment="1">
      <alignment horizontal="right"/>
    </xf>
    <xf numFmtId="38" fontId="6" fillId="0" borderId="2" xfId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16" fillId="0" borderId="0" xfId="0" applyFont="1" applyAlignment="1"/>
    <xf numFmtId="178" fontId="5" fillId="11" borderId="0" xfId="3" applyNumberFormat="1" applyFont="1" applyFill="1" applyAlignment="1">
      <alignment horizontal="right"/>
    </xf>
    <xf numFmtId="178" fontId="5" fillId="11" borderId="0" xfId="0" applyNumberFormat="1" applyFont="1" applyFill="1" applyAlignment="1">
      <alignment horizontal="right"/>
    </xf>
    <xf numFmtId="38" fontId="5" fillId="0" borderId="1" xfId="1" applyFont="1" applyBorder="1" applyAlignment="1" applyProtection="1"/>
    <xf numFmtId="38" fontId="5" fillId="0" borderId="1" xfId="1" applyFont="1" applyFill="1" applyBorder="1" applyAlignment="1">
      <alignment horizontal="right"/>
    </xf>
    <xf numFmtId="38" fontId="5" fillId="0" borderId="4" xfId="1" applyFont="1" applyBorder="1" applyAlignment="1"/>
    <xf numFmtId="38" fontId="5" fillId="0" borderId="4" xfId="1" applyFont="1" applyBorder="1" applyAlignment="1" applyProtection="1">
      <protection locked="0"/>
    </xf>
    <xf numFmtId="38" fontId="5" fillId="0" borderId="0" xfId="1" applyFont="1" applyBorder="1" applyAlignment="1" applyProtection="1">
      <protection locked="0"/>
    </xf>
    <xf numFmtId="38" fontId="5" fillId="11" borderId="0" xfId="1" applyFont="1" applyFill="1" applyBorder="1" applyAlignment="1">
      <alignment horizontal="right" vertical="center"/>
    </xf>
    <xf numFmtId="38" fontId="5" fillId="0" borderId="1" xfId="1" applyFont="1" applyBorder="1" applyAlignment="1" applyProtection="1">
      <protection locked="0"/>
    </xf>
    <xf numFmtId="38" fontId="5" fillId="3" borderId="0" xfId="1" applyFont="1" applyFill="1" applyBorder="1" applyAlignment="1">
      <alignment horizontal="right"/>
    </xf>
    <xf numFmtId="38" fontId="16" fillId="5" borderId="0" xfId="1" applyFont="1" applyFill="1" applyBorder="1" applyAlignment="1" applyProtection="1"/>
    <xf numFmtId="38" fontId="16" fillId="5" borderId="0" xfId="1" applyFont="1" applyFill="1" applyBorder="1" applyAlignment="1"/>
    <xf numFmtId="38" fontId="5" fillId="11" borderId="0" xfId="1" applyFont="1" applyFill="1" applyBorder="1" applyAlignment="1">
      <alignment horizontal="right"/>
    </xf>
    <xf numFmtId="38" fontId="5" fillId="3" borderId="0" xfId="1" applyFont="1" applyFill="1" applyBorder="1" applyAlignment="1" applyProtection="1"/>
    <xf numFmtId="38" fontId="5" fillId="3" borderId="0" xfId="1" applyFont="1" applyFill="1" applyBorder="1" applyAlignment="1"/>
    <xf numFmtId="38" fontId="5" fillId="11" borderId="0" xfId="1" applyFont="1" applyFill="1" applyAlignment="1">
      <alignment horizontal="right"/>
    </xf>
    <xf numFmtId="38" fontId="5" fillId="0" borderId="0" xfId="1" applyFont="1" applyFill="1" applyAlignment="1">
      <alignment horizontal="right"/>
    </xf>
    <xf numFmtId="38" fontId="5" fillId="11" borderId="0" xfId="1" applyFont="1" applyFill="1" applyAlignment="1"/>
    <xf numFmtId="38" fontId="5" fillId="0" borderId="2" xfId="1" applyFont="1" applyBorder="1" applyAlignment="1" applyProtection="1">
      <protection locked="0"/>
    </xf>
    <xf numFmtId="0" fontId="28" fillId="5" borderId="13" xfId="4" applyFont="1" applyFill="1" applyBorder="1"/>
    <xf numFmtId="49" fontId="29" fillId="5" borderId="6" xfId="4" applyNumberFormat="1" applyFont="1" applyFill="1" applyBorder="1"/>
    <xf numFmtId="176" fontId="0" fillId="5" borderId="0" xfId="1" applyNumberFormat="1" applyFont="1" applyFill="1">
      <alignment vertical="center"/>
    </xf>
    <xf numFmtId="38" fontId="21" fillId="11" borderId="0" xfId="0" applyNumberFormat="1" applyFont="1" applyFill="1" applyAlignment="1">
      <alignment horizontal="right"/>
    </xf>
    <xf numFmtId="38" fontId="21" fillId="11" borderId="2" xfId="0" applyNumberFormat="1" applyFont="1" applyFill="1" applyBorder="1" applyAlignment="1">
      <alignment horizontal="right"/>
    </xf>
    <xf numFmtId="38" fontId="21" fillId="11" borderId="0" xfId="0" applyNumberFormat="1" applyFont="1" applyFill="1" applyAlignment="1"/>
    <xf numFmtId="176" fontId="5" fillId="0" borderId="4" xfId="3" applyNumberFormat="1" applyFont="1" applyBorder="1" applyAlignment="1">
      <alignment horizontal="right"/>
    </xf>
    <xf numFmtId="38" fontId="21" fillId="0" borderId="0" xfId="1" applyFont="1" applyAlignment="1">
      <alignment horizontal="right"/>
    </xf>
    <xf numFmtId="38" fontId="21" fillId="11" borderId="0" xfId="1" applyFont="1" applyFill="1" applyAlignment="1">
      <alignment horizontal="right"/>
    </xf>
    <xf numFmtId="38" fontId="5" fillId="11" borderId="2" xfId="1" applyFon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57" fontId="5" fillId="0" borderId="0" xfId="0" applyNumberFormat="1" applyFont="1">
      <alignment vertical="center"/>
    </xf>
    <xf numFmtId="0" fontId="0" fillId="2" borderId="18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9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8" xfId="0" applyFill="1" applyBorder="1">
      <alignment vertical="center"/>
    </xf>
    <xf numFmtId="38" fontId="5" fillId="2" borderId="2" xfId="0" applyNumberFormat="1" applyFont="1" applyFill="1" applyBorder="1" applyAlignment="1"/>
    <xf numFmtId="38" fontId="5" fillId="5" borderId="0" xfId="2" applyFont="1" applyFill="1" applyBorder="1" applyAlignment="1">
      <alignment horizontal="center"/>
    </xf>
    <xf numFmtId="0" fontId="0" fillId="5" borderId="0" xfId="0" applyFill="1">
      <alignment vertical="center"/>
    </xf>
    <xf numFmtId="38" fontId="0" fillId="0" borderId="0" xfId="1" applyFont="1" applyBorder="1">
      <alignment vertical="center"/>
    </xf>
    <xf numFmtId="38" fontId="19" fillId="0" borderId="1" xfId="1" applyFont="1" applyBorder="1">
      <alignment vertical="center"/>
    </xf>
    <xf numFmtId="0" fontId="3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38" fontId="19" fillId="3" borderId="0" xfId="1" applyFont="1" applyFill="1">
      <alignment vertical="center"/>
    </xf>
    <xf numFmtId="38" fontId="19" fillId="3" borderId="0" xfId="1" applyFont="1" applyFill="1" applyBorder="1">
      <alignment vertical="center"/>
    </xf>
    <xf numFmtId="3" fontId="19" fillId="3" borderId="0" xfId="0" applyNumberFormat="1" applyFont="1" applyFill="1">
      <alignment vertical="center"/>
    </xf>
    <xf numFmtId="0" fontId="36" fillId="2" borderId="6" xfId="14" applyFill="1" applyBorder="1">
      <alignment vertical="center"/>
    </xf>
    <xf numFmtId="0" fontId="36" fillId="2" borderId="15" xfId="14" applyFill="1" applyBorder="1">
      <alignment vertical="center"/>
    </xf>
    <xf numFmtId="0" fontId="36" fillId="2" borderId="8" xfId="14" applyFill="1" applyBorder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57" fontId="7" fillId="0" borderId="1" xfId="4" applyNumberFormat="1" applyFont="1" applyBorder="1" applyAlignment="1">
      <alignment horizontal="center" vertical="center" wrapText="1"/>
    </xf>
    <xf numFmtId="57" fontId="34" fillId="0" borderId="1" xfId="4" applyNumberFormat="1" applyFont="1" applyBorder="1" applyAlignment="1">
      <alignment horizontal="center" vertical="center" wrapText="1"/>
    </xf>
    <xf numFmtId="57" fontId="5" fillId="0" borderId="1" xfId="4" applyNumberFormat="1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57" fontId="5" fillId="0" borderId="0" xfId="0" applyNumberFormat="1" applyFont="1" applyAlignment="1">
      <alignment vertical="center" shrinkToFit="1"/>
    </xf>
    <xf numFmtId="0" fontId="4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38" fontId="5" fillId="0" borderId="4" xfId="1" applyFont="1" applyFill="1" applyBorder="1" applyAlignment="1">
      <alignment horizontal="right" vertical="center"/>
    </xf>
    <xf numFmtId="38" fontId="21" fillId="0" borderId="4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21" fillId="0" borderId="1" xfId="1" applyFont="1" applyFill="1" applyBorder="1">
      <alignment vertical="center"/>
    </xf>
    <xf numFmtId="38" fontId="21" fillId="0" borderId="0" xfId="1" applyFont="1" applyFill="1">
      <alignment vertical="center"/>
    </xf>
    <xf numFmtId="38" fontId="5" fillId="0" borderId="0" xfId="1" applyFont="1" applyFill="1">
      <alignment vertical="center"/>
    </xf>
    <xf numFmtId="38" fontId="21" fillId="0" borderId="0" xfId="1" applyFont="1" applyFill="1" applyBorder="1">
      <alignment vertical="center"/>
    </xf>
    <xf numFmtId="38" fontId="21" fillId="0" borderId="2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4" xfId="0" applyNumberFormat="1" applyFont="1" applyFill="1" applyBorder="1" applyAlignment="1"/>
    <xf numFmtId="38" fontId="5" fillId="0" borderId="2" xfId="0" applyNumberFormat="1" applyFont="1" applyFill="1" applyBorder="1" applyAlignment="1"/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38" fontId="5" fillId="0" borderId="0" xfId="2" applyFont="1" applyFill="1" applyBorder="1"/>
    <xf numFmtId="38" fontId="5" fillId="0" borderId="2" xfId="2" applyFont="1" applyFill="1" applyBorder="1"/>
    <xf numFmtId="38" fontId="0" fillId="0" borderId="0" xfId="1" applyFont="1" applyFill="1" applyBorder="1">
      <alignment vertical="center"/>
    </xf>
    <xf numFmtId="38" fontId="0" fillId="0" borderId="0" xfId="1" applyFont="1" applyFill="1">
      <alignment vertical="center"/>
    </xf>
    <xf numFmtId="0" fontId="0" fillId="0" borderId="0" xfId="0" applyAlignment="1">
      <alignment horizontal="right" vertical="center"/>
    </xf>
    <xf numFmtId="0" fontId="21" fillId="16" borderId="1" xfId="0" applyFont="1" applyFill="1" applyBorder="1" applyAlignment="1">
      <alignment horizontal="center"/>
    </xf>
    <xf numFmtId="0" fontId="5" fillId="16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/>
    <xf numFmtId="38" fontId="6" fillId="0" borderId="0" xfId="1" applyFont="1" applyFill="1" applyAlignment="1"/>
    <xf numFmtId="38" fontId="6" fillId="0" borderId="2" xfId="1" applyFont="1" applyFill="1" applyBorder="1" applyAlignment="1"/>
    <xf numFmtId="38" fontId="6" fillId="0" borderId="0" xfId="1" applyFont="1" applyFill="1" applyBorder="1" applyAlignment="1"/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7" fillId="0" borderId="4" xfId="4" applyFont="1" applyFill="1" applyBorder="1" applyAlignment="1">
      <alignment horizontal="center"/>
    </xf>
    <xf numFmtId="57" fontId="7" fillId="2" borderId="1" xfId="6" applyNumberFormat="1" applyFont="1" applyFill="1" applyBorder="1" applyAlignment="1">
      <alignment horizontal="center" vertical="center" shrinkToFit="1"/>
    </xf>
    <xf numFmtId="181" fontId="7" fillId="2" borderId="2" xfId="2" applyNumberFormat="1" applyFont="1" applyFill="1" applyBorder="1" applyAlignment="1">
      <alignment horizontal="center" wrapText="1"/>
    </xf>
    <xf numFmtId="0" fontId="7" fillId="2" borderId="2" xfId="4" applyFont="1" applyFill="1" applyBorder="1" applyAlignment="1">
      <alignment horizontal="center"/>
    </xf>
    <xf numFmtId="0" fontId="20" fillId="0" borderId="0" xfId="4" applyFont="1" applyFill="1" applyAlignment="1">
      <alignment horizontal="left"/>
    </xf>
    <xf numFmtId="0" fontId="7" fillId="0" borderId="0" xfId="4" applyFont="1" applyFill="1" applyAlignment="1">
      <alignment horizontal="center"/>
    </xf>
    <xf numFmtId="0" fontId="7" fillId="0" borderId="0" xfId="4" applyFont="1" applyFill="1" applyAlignment="1">
      <alignment horizontal="left"/>
    </xf>
    <xf numFmtId="0" fontId="19" fillId="0" borderId="0" xfId="0" applyFont="1" applyFill="1">
      <alignment vertical="center"/>
    </xf>
    <xf numFmtId="0" fontId="7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38" fontId="7" fillId="0" borderId="0" xfId="2" applyFont="1" applyFill="1" applyBorder="1" applyAlignment="1">
      <alignment horizontal="right" vertical="center"/>
    </xf>
    <xf numFmtId="0" fontId="7" fillId="0" borderId="0" xfId="4" applyFont="1" applyFill="1" applyAlignment="1">
      <alignment horizontal="right"/>
    </xf>
    <xf numFmtId="0" fontId="5" fillId="16" borderId="1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</cellXfs>
  <cellStyles count="15">
    <cellStyle name="ハイパーリンク" xfId="14" builtinId="8"/>
    <cellStyle name="ハイパーリンク 2" xfId="12" xr:uid="{5946C3E4-0C2F-468C-B350-0B27002AC643}"/>
    <cellStyle name="桁区切り" xfId="1" builtinId="6"/>
    <cellStyle name="桁区切り 2" xfId="10" xr:uid="{0FD97989-C8F9-40F3-BC1D-E7549A16C103}"/>
    <cellStyle name="桁区切り 2 2" xfId="5" xr:uid="{00000000-0005-0000-0000-000001000000}"/>
    <cellStyle name="桁区切り 3" xfId="2" xr:uid="{00000000-0005-0000-0000-000002000000}"/>
    <cellStyle name="標準" xfId="0" builtinId="0"/>
    <cellStyle name="標準 2 2" xfId="13" xr:uid="{1A4E336E-410A-4D80-87B4-44C6F690C4BA}"/>
    <cellStyle name="標準 2 3" xfId="11" xr:uid="{5981C1F0-1C0E-4521-9055-2261DA205F3D}"/>
    <cellStyle name="標準_2001市町のすがた" xfId="4" xr:uid="{00000000-0005-0000-0000-000004000000}"/>
    <cellStyle name="標準_cb1200c" xfId="6" xr:uid="{00000000-0005-0000-0000-000005000000}"/>
    <cellStyle name="標準_Sheet1_Sheet7" xfId="8" xr:uid="{00000000-0005-0000-0000-000006000000}"/>
    <cellStyle name="標準_t072006" xfId="3" xr:uid="{00000000-0005-0000-0000-000007000000}"/>
    <cellStyle name="標準_市町C3" xfId="9" xr:uid="{00000000-0005-0000-0000-000008000000}"/>
    <cellStyle name="標準_都道府県ｺｰﾄﾞ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'1市町製造品出荷額'!$B$72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'1市町製造品出荷額'!$H$72:$AH$72</c:f>
              <c:numCache>
                <c:formatCode>#,##0_);[Red]\(#,##0\)</c:formatCode>
                <c:ptCount val="27"/>
                <c:pt idx="0">
                  <c:v>40454365</c:v>
                </c:pt>
                <c:pt idx="1">
                  <c:v>40401999</c:v>
                </c:pt>
                <c:pt idx="2">
                  <c:v>45011619</c:v>
                </c:pt>
                <c:pt idx="3">
                  <c:v>46090133</c:v>
                </c:pt>
                <c:pt idx="4">
                  <c:v>49193899</c:v>
                </c:pt>
                <c:pt idx="5">
                  <c:v>53972839</c:v>
                </c:pt>
                <c:pt idx="6">
                  <c:v>57434106</c:v>
                </c:pt>
                <c:pt idx="7">
                  <c:v>58223549</c:v>
                </c:pt>
                <c:pt idx="8">
                  <c:v>59858207</c:v>
                </c:pt>
                <c:pt idx="9">
                  <c:v>62008372</c:v>
                </c:pt>
                <c:pt idx="10">
                  <c:v>61519880</c:v>
                </c:pt>
                <c:pt idx="11">
                  <c:v>57545353</c:v>
                </c:pt>
                <c:pt idx="12">
                  <c:v>55883063</c:v>
                </c:pt>
                <c:pt idx="13">
                  <c:v>56376429</c:v>
                </c:pt>
                <c:pt idx="14">
                  <c:v>58297029</c:v>
                </c:pt>
                <c:pt idx="15">
                  <c:v>62603707</c:v>
                </c:pt>
                <c:pt idx="16">
                  <c:v>64597650</c:v>
                </c:pt>
                <c:pt idx="17">
                  <c:v>63771525</c:v>
                </c:pt>
                <c:pt idx="18">
                  <c:v>61958353</c:v>
                </c:pt>
                <c:pt idx="19">
                  <c:v>62052173</c:v>
                </c:pt>
                <c:pt idx="20">
                  <c:v>53202287</c:v>
                </c:pt>
                <c:pt idx="21">
                  <c:v>60249545</c:v>
                </c:pt>
                <c:pt idx="22">
                  <c:v>60534438</c:v>
                </c:pt>
                <c:pt idx="23">
                  <c:v>58513750</c:v>
                </c:pt>
                <c:pt idx="24">
                  <c:v>56760134</c:v>
                </c:pt>
                <c:pt idx="25">
                  <c:v>54043871</c:v>
                </c:pt>
                <c:pt idx="26">
                  <c:v>53652733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2-49E7-B074-E0057D1A7B51}"/>
            </c:ext>
          </c:extLst>
        </c:ser>
        <c:ser>
          <c:idx val="1"/>
          <c:order val="1"/>
          <c:tx>
            <c:strRef>
              <c:f>'1市町製造品出荷額'!$B$73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'1市町製造品出荷額'!$H$73:$AH$73</c:f>
              <c:numCache>
                <c:formatCode>#,##0_);[Red]\(#,##0\)</c:formatCode>
                <c:ptCount val="27"/>
                <c:pt idx="0">
                  <c:v>10038485</c:v>
                </c:pt>
                <c:pt idx="1">
                  <c:v>10239077</c:v>
                </c:pt>
                <c:pt idx="2">
                  <c:v>10137902</c:v>
                </c:pt>
                <c:pt idx="3">
                  <c:v>10376582</c:v>
                </c:pt>
                <c:pt idx="4">
                  <c:v>10228134</c:v>
                </c:pt>
                <c:pt idx="5">
                  <c:v>10842650</c:v>
                </c:pt>
                <c:pt idx="6">
                  <c:v>12267223</c:v>
                </c:pt>
                <c:pt idx="7">
                  <c:v>11961041</c:v>
                </c:pt>
                <c:pt idx="8">
                  <c:v>11441613</c:v>
                </c:pt>
                <c:pt idx="9">
                  <c:v>11301872</c:v>
                </c:pt>
                <c:pt idx="10">
                  <c:v>11015299</c:v>
                </c:pt>
                <c:pt idx="11">
                  <c:v>11054491</c:v>
                </c:pt>
                <c:pt idx="12">
                  <c:v>10441202</c:v>
                </c:pt>
                <c:pt idx="13">
                  <c:v>10074943</c:v>
                </c:pt>
                <c:pt idx="14">
                  <c:v>9328183</c:v>
                </c:pt>
                <c:pt idx="15">
                  <c:v>9710033</c:v>
                </c:pt>
                <c:pt idx="16">
                  <c:v>10152496</c:v>
                </c:pt>
                <c:pt idx="17">
                  <c:v>9779832</c:v>
                </c:pt>
                <c:pt idx="18">
                  <c:v>9136533</c:v>
                </c:pt>
                <c:pt idx="19">
                  <c:v>9432747</c:v>
                </c:pt>
                <c:pt idx="20">
                  <c:v>7023696</c:v>
                </c:pt>
                <c:pt idx="21">
                  <c:v>6098398</c:v>
                </c:pt>
                <c:pt idx="22">
                  <c:v>6486746</c:v>
                </c:pt>
                <c:pt idx="23">
                  <c:v>5901064</c:v>
                </c:pt>
                <c:pt idx="24">
                  <c:v>5580418</c:v>
                </c:pt>
                <c:pt idx="25">
                  <c:v>4487165</c:v>
                </c:pt>
                <c:pt idx="26">
                  <c:v>4089966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2-49E7-B074-E0057D1A7B51}"/>
            </c:ext>
          </c:extLst>
        </c:ser>
        <c:ser>
          <c:idx val="2"/>
          <c:order val="2"/>
          <c:tx>
            <c:strRef>
              <c:f>'1市町製造品出荷額'!$B$74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'1市町製造品出荷額'!$H$74:$AH$74</c:f>
              <c:numCache>
                <c:formatCode>#,##0_);[Red]\(#,##0\)</c:formatCode>
                <c:ptCount val="27"/>
                <c:pt idx="0">
                  <c:v>43276802</c:v>
                </c:pt>
                <c:pt idx="1">
                  <c:v>46276463</c:v>
                </c:pt>
                <c:pt idx="2">
                  <c:v>58583486</c:v>
                </c:pt>
                <c:pt idx="3">
                  <c:v>50452257</c:v>
                </c:pt>
                <c:pt idx="4">
                  <c:v>19409389</c:v>
                </c:pt>
                <c:pt idx="5">
                  <c:v>57362494</c:v>
                </c:pt>
                <c:pt idx="6">
                  <c:v>67548804</c:v>
                </c:pt>
                <c:pt idx="7">
                  <c:v>79804957</c:v>
                </c:pt>
                <c:pt idx="8">
                  <c:v>76888192</c:v>
                </c:pt>
                <c:pt idx="9">
                  <c:v>85999761</c:v>
                </c:pt>
                <c:pt idx="10">
                  <c:v>79047837</c:v>
                </c:pt>
                <c:pt idx="11">
                  <c:v>72365626</c:v>
                </c:pt>
                <c:pt idx="12">
                  <c:v>75303875</c:v>
                </c:pt>
                <c:pt idx="13">
                  <c:v>79041155</c:v>
                </c:pt>
                <c:pt idx="14">
                  <c:v>83370490</c:v>
                </c:pt>
                <c:pt idx="15">
                  <c:v>98353019</c:v>
                </c:pt>
                <c:pt idx="16">
                  <c:v>103904756</c:v>
                </c:pt>
                <c:pt idx="17">
                  <c:v>104083020</c:v>
                </c:pt>
                <c:pt idx="18">
                  <c:v>102613790</c:v>
                </c:pt>
                <c:pt idx="19">
                  <c:v>99524430</c:v>
                </c:pt>
                <c:pt idx="20">
                  <c:v>94841907</c:v>
                </c:pt>
                <c:pt idx="21">
                  <c:v>94307489</c:v>
                </c:pt>
                <c:pt idx="22">
                  <c:v>100440587</c:v>
                </c:pt>
                <c:pt idx="23">
                  <c:v>91780406</c:v>
                </c:pt>
                <c:pt idx="24">
                  <c:v>79673794</c:v>
                </c:pt>
                <c:pt idx="25">
                  <c:v>80125121</c:v>
                </c:pt>
                <c:pt idx="26">
                  <c:v>84653435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2-49E7-B074-E0057D1A7B51}"/>
            </c:ext>
          </c:extLst>
        </c:ser>
        <c:ser>
          <c:idx val="3"/>
          <c:order val="3"/>
          <c:tx>
            <c:strRef>
              <c:f>'1市町製造品出荷額'!$B$75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'1市町製造品出荷額'!$H$75:$AH$75</c:f>
              <c:numCache>
                <c:formatCode>#,##0_);[Red]\(#,##0\)</c:formatCode>
                <c:ptCount val="27"/>
                <c:pt idx="0">
                  <c:v>20447494</c:v>
                </c:pt>
                <c:pt idx="1">
                  <c:v>23430781</c:v>
                </c:pt>
                <c:pt idx="2">
                  <c:v>24029974</c:v>
                </c:pt>
                <c:pt idx="3">
                  <c:v>24726386</c:v>
                </c:pt>
                <c:pt idx="4">
                  <c:v>11048773</c:v>
                </c:pt>
                <c:pt idx="5">
                  <c:v>27822137</c:v>
                </c:pt>
                <c:pt idx="6">
                  <c:v>29559677</c:v>
                </c:pt>
                <c:pt idx="7">
                  <c:v>29764831</c:v>
                </c:pt>
                <c:pt idx="8">
                  <c:v>30445522</c:v>
                </c:pt>
                <c:pt idx="9">
                  <c:v>31990492</c:v>
                </c:pt>
                <c:pt idx="10">
                  <c:v>31800040</c:v>
                </c:pt>
                <c:pt idx="11">
                  <c:v>30682466</c:v>
                </c:pt>
                <c:pt idx="12">
                  <c:v>30327193</c:v>
                </c:pt>
                <c:pt idx="13">
                  <c:v>31222330</c:v>
                </c:pt>
                <c:pt idx="14">
                  <c:v>33259600</c:v>
                </c:pt>
                <c:pt idx="15">
                  <c:v>35657838</c:v>
                </c:pt>
                <c:pt idx="16">
                  <c:v>35927286</c:v>
                </c:pt>
                <c:pt idx="17">
                  <c:v>33921623</c:v>
                </c:pt>
                <c:pt idx="18">
                  <c:v>30733852</c:v>
                </c:pt>
                <c:pt idx="19">
                  <c:v>30236693</c:v>
                </c:pt>
                <c:pt idx="20">
                  <c:v>20692478</c:v>
                </c:pt>
                <c:pt idx="21">
                  <c:v>22198107</c:v>
                </c:pt>
                <c:pt idx="22">
                  <c:v>21374150</c:v>
                </c:pt>
                <c:pt idx="23">
                  <c:v>20247238</c:v>
                </c:pt>
                <c:pt idx="24">
                  <c:v>18221559</c:v>
                </c:pt>
                <c:pt idx="25">
                  <c:v>16814196</c:v>
                </c:pt>
                <c:pt idx="26">
                  <c:v>15342968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2-49E7-B074-E0057D1A7B51}"/>
            </c:ext>
          </c:extLst>
        </c:ser>
        <c:ser>
          <c:idx val="4"/>
          <c:order val="4"/>
          <c:tx>
            <c:strRef>
              <c:f>'1市町製造品出荷額'!$B$76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'1市町製造品出荷額'!$H$76:$AH$76</c:f>
              <c:numCache>
                <c:formatCode>#,##0_);[Red]\(#,##0\)</c:formatCode>
                <c:ptCount val="27"/>
                <c:pt idx="0">
                  <c:v>4574163</c:v>
                </c:pt>
                <c:pt idx="1">
                  <c:v>5590641</c:v>
                </c:pt>
                <c:pt idx="2">
                  <c:v>6474622</c:v>
                </c:pt>
                <c:pt idx="3">
                  <c:v>6839342</c:v>
                </c:pt>
                <c:pt idx="4">
                  <c:v>3257967</c:v>
                </c:pt>
                <c:pt idx="5">
                  <c:v>7160131</c:v>
                </c:pt>
                <c:pt idx="6">
                  <c:v>7963862</c:v>
                </c:pt>
                <c:pt idx="7">
                  <c:v>7492439</c:v>
                </c:pt>
                <c:pt idx="8">
                  <c:v>7904780</c:v>
                </c:pt>
                <c:pt idx="9">
                  <c:v>8077386</c:v>
                </c:pt>
                <c:pt idx="10">
                  <c:v>8004010</c:v>
                </c:pt>
                <c:pt idx="11">
                  <c:v>8154956</c:v>
                </c:pt>
                <c:pt idx="12">
                  <c:v>7784318</c:v>
                </c:pt>
                <c:pt idx="13">
                  <c:v>6202627</c:v>
                </c:pt>
                <c:pt idx="14">
                  <c:v>6709583</c:v>
                </c:pt>
                <c:pt idx="15">
                  <c:v>6981534</c:v>
                </c:pt>
                <c:pt idx="16">
                  <c:v>6656928</c:v>
                </c:pt>
                <c:pt idx="17">
                  <c:v>6258176</c:v>
                </c:pt>
                <c:pt idx="18">
                  <c:v>5883924</c:v>
                </c:pt>
                <c:pt idx="19">
                  <c:v>5859238</c:v>
                </c:pt>
                <c:pt idx="20">
                  <c:v>2937360</c:v>
                </c:pt>
                <c:pt idx="21">
                  <c:v>3301297</c:v>
                </c:pt>
                <c:pt idx="22">
                  <c:v>3186398</c:v>
                </c:pt>
                <c:pt idx="23">
                  <c:v>3056873</c:v>
                </c:pt>
                <c:pt idx="24">
                  <c:v>2690079</c:v>
                </c:pt>
                <c:pt idx="25">
                  <c:v>2370579</c:v>
                </c:pt>
                <c:pt idx="26">
                  <c:v>2282251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32-49E7-B074-E0057D1A7B51}"/>
            </c:ext>
          </c:extLst>
        </c:ser>
        <c:ser>
          <c:idx val="5"/>
          <c:order val="5"/>
          <c:tx>
            <c:strRef>
              <c:f>'1市町製造品出荷額'!$B$77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'1市町製造品出荷額'!$H$77:$AH$77</c:f>
              <c:numCache>
                <c:formatCode>#,##0_);[Red]\(#,##0\)</c:formatCode>
                <c:ptCount val="27"/>
                <c:pt idx="0">
                  <c:v>1029017</c:v>
                </c:pt>
                <c:pt idx="1">
                  <c:v>1050594</c:v>
                </c:pt>
                <c:pt idx="2">
                  <c:v>1161028</c:v>
                </c:pt>
                <c:pt idx="3">
                  <c:v>1276391</c:v>
                </c:pt>
                <c:pt idx="4">
                  <c:v>1423923</c:v>
                </c:pt>
                <c:pt idx="5">
                  <c:v>1726704</c:v>
                </c:pt>
                <c:pt idx="6">
                  <c:v>2049050</c:v>
                </c:pt>
                <c:pt idx="7">
                  <c:v>2157968</c:v>
                </c:pt>
                <c:pt idx="8">
                  <c:v>2220746</c:v>
                </c:pt>
                <c:pt idx="9">
                  <c:v>2238978</c:v>
                </c:pt>
                <c:pt idx="10">
                  <c:v>2036577</c:v>
                </c:pt>
                <c:pt idx="11">
                  <c:v>2076961</c:v>
                </c:pt>
                <c:pt idx="12">
                  <c:v>2059627</c:v>
                </c:pt>
                <c:pt idx="13">
                  <c:v>2065861</c:v>
                </c:pt>
                <c:pt idx="14">
                  <c:v>2580069</c:v>
                </c:pt>
                <c:pt idx="15">
                  <c:v>2822983</c:v>
                </c:pt>
                <c:pt idx="16">
                  <c:v>2945642</c:v>
                </c:pt>
                <c:pt idx="17">
                  <c:v>2672398</c:v>
                </c:pt>
                <c:pt idx="18">
                  <c:v>2422664</c:v>
                </c:pt>
                <c:pt idx="19">
                  <c:v>2355203</c:v>
                </c:pt>
                <c:pt idx="20">
                  <c:v>2006698</c:v>
                </c:pt>
                <c:pt idx="21">
                  <c:v>1797681</c:v>
                </c:pt>
                <c:pt idx="22">
                  <c:v>1941739</c:v>
                </c:pt>
                <c:pt idx="23">
                  <c:v>1508522</c:v>
                </c:pt>
                <c:pt idx="24">
                  <c:v>1213072</c:v>
                </c:pt>
                <c:pt idx="25">
                  <c:v>1216083</c:v>
                </c:pt>
                <c:pt idx="26">
                  <c:v>1095620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32-49E7-B074-E0057D1A7B51}"/>
            </c:ext>
          </c:extLst>
        </c:ser>
        <c:ser>
          <c:idx val="6"/>
          <c:order val="6"/>
          <c:tx>
            <c:strRef>
              <c:f>'1市町製造品出荷額'!$B$78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'1市町製造品出荷額'!$H$78:$AH$78</c:f>
              <c:numCache>
                <c:formatCode>#,##0_);[Red]\(#,##0\)</c:formatCode>
                <c:ptCount val="27"/>
                <c:pt idx="0">
                  <c:v>1774931</c:v>
                </c:pt>
                <c:pt idx="1">
                  <c:v>1793128</c:v>
                </c:pt>
                <c:pt idx="2">
                  <c:v>1943115</c:v>
                </c:pt>
                <c:pt idx="3">
                  <c:v>2093467</c:v>
                </c:pt>
                <c:pt idx="4">
                  <c:v>2260322</c:v>
                </c:pt>
                <c:pt idx="5">
                  <c:v>2778159</c:v>
                </c:pt>
                <c:pt idx="6">
                  <c:v>2731803</c:v>
                </c:pt>
                <c:pt idx="7">
                  <c:v>2889288</c:v>
                </c:pt>
                <c:pt idx="8">
                  <c:v>2923876</c:v>
                </c:pt>
                <c:pt idx="9">
                  <c:v>3205088</c:v>
                </c:pt>
                <c:pt idx="10">
                  <c:v>3315299</c:v>
                </c:pt>
                <c:pt idx="11">
                  <c:v>3672360</c:v>
                </c:pt>
                <c:pt idx="12">
                  <c:v>3524110</c:v>
                </c:pt>
                <c:pt idx="13">
                  <c:v>3654201</c:v>
                </c:pt>
                <c:pt idx="14">
                  <c:v>3947823</c:v>
                </c:pt>
                <c:pt idx="15">
                  <c:v>4290961</c:v>
                </c:pt>
                <c:pt idx="16">
                  <c:v>4700663</c:v>
                </c:pt>
                <c:pt idx="17">
                  <c:v>4833588</c:v>
                </c:pt>
                <c:pt idx="18">
                  <c:v>4477788</c:v>
                </c:pt>
                <c:pt idx="19">
                  <c:v>4478162</c:v>
                </c:pt>
                <c:pt idx="20">
                  <c:v>4182471</c:v>
                </c:pt>
                <c:pt idx="21">
                  <c:v>4481934</c:v>
                </c:pt>
                <c:pt idx="22">
                  <c:v>8479688</c:v>
                </c:pt>
                <c:pt idx="23">
                  <c:v>10636684</c:v>
                </c:pt>
                <c:pt idx="24">
                  <c:v>11001578</c:v>
                </c:pt>
                <c:pt idx="25">
                  <c:v>13694967</c:v>
                </c:pt>
                <c:pt idx="26">
                  <c:v>13135314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32-49E7-B074-E0057D1A7B51}"/>
            </c:ext>
          </c:extLst>
        </c:ser>
        <c:ser>
          <c:idx val="7"/>
          <c:order val="7"/>
          <c:tx>
            <c:strRef>
              <c:f>'1市町製造品出荷額'!$B$79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'1市町製造品出荷額'!$H$79:$AH$79</c:f>
              <c:numCache>
                <c:formatCode>#,##0_);[Red]\(#,##0\)</c:formatCode>
                <c:ptCount val="27"/>
                <c:pt idx="0">
                  <c:v>49537271</c:v>
                </c:pt>
                <c:pt idx="1">
                  <c:v>52085889</c:v>
                </c:pt>
                <c:pt idx="2">
                  <c:v>52976549</c:v>
                </c:pt>
                <c:pt idx="3">
                  <c:v>50670232</c:v>
                </c:pt>
                <c:pt idx="4">
                  <c:v>51723020</c:v>
                </c:pt>
                <c:pt idx="5">
                  <c:v>55966965</c:v>
                </c:pt>
                <c:pt idx="6">
                  <c:v>54802501</c:v>
                </c:pt>
                <c:pt idx="7">
                  <c:v>52765536</c:v>
                </c:pt>
                <c:pt idx="8">
                  <c:v>51448048</c:v>
                </c:pt>
                <c:pt idx="9">
                  <c:v>54829304</c:v>
                </c:pt>
                <c:pt idx="10">
                  <c:v>58742956</c:v>
                </c:pt>
                <c:pt idx="11">
                  <c:v>49937207</c:v>
                </c:pt>
                <c:pt idx="12">
                  <c:v>48617220</c:v>
                </c:pt>
                <c:pt idx="13">
                  <c:v>47831212</c:v>
                </c:pt>
                <c:pt idx="14">
                  <c:v>53263980</c:v>
                </c:pt>
                <c:pt idx="15">
                  <c:v>55909872</c:v>
                </c:pt>
                <c:pt idx="16">
                  <c:v>58945108</c:v>
                </c:pt>
                <c:pt idx="17">
                  <c:v>52846428</c:v>
                </c:pt>
                <c:pt idx="18">
                  <c:v>48927552</c:v>
                </c:pt>
                <c:pt idx="19">
                  <c:v>48741740</c:v>
                </c:pt>
                <c:pt idx="20">
                  <c:v>32809841</c:v>
                </c:pt>
                <c:pt idx="21">
                  <c:v>29083400</c:v>
                </c:pt>
                <c:pt idx="22">
                  <c:v>33440155</c:v>
                </c:pt>
                <c:pt idx="23">
                  <c:v>35627319</c:v>
                </c:pt>
                <c:pt idx="24">
                  <c:v>26845590</c:v>
                </c:pt>
                <c:pt idx="25">
                  <c:v>28179881</c:v>
                </c:pt>
                <c:pt idx="26">
                  <c:v>27138444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32-49E7-B074-E0057D1A7B51}"/>
            </c:ext>
          </c:extLst>
        </c:ser>
        <c:ser>
          <c:idx val="8"/>
          <c:order val="8"/>
          <c:tx>
            <c:strRef>
              <c:f>'1市町製造品出荷額'!$B$80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'1市町製造品出荷額'!$H$80:$AH$80</c:f>
              <c:numCache>
                <c:formatCode>#,##0_);[Red]\(#,##0\)</c:formatCode>
                <c:ptCount val="27"/>
                <c:pt idx="0">
                  <c:v>9816211</c:v>
                </c:pt>
                <c:pt idx="1">
                  <c:v>10022045</c:v>
                </c:pt>
                <c:pt idx="2">
                  <c:v>11075525</c:v>
                </c:pt>
                <c:pt idx="3">
                  <c:v>12176018</c:v>
                </c:pt>
                <c:pt idx="4">
                  <c:v>13583389</c:v>
                </c:pt>
                <c:pt idx="5">
                  <c:v>16471747</c:v>
                </c:pt>
                <c:pt idx="6">
                  <c:v>19546739</c:v>
                </c:pt>
                <c:pt idx="7">
                  <c:v>20585751</c:v>
                </c:pt>
                <c:pt idx="8">
                  <c:v>22304312</c:v>
                </c:pt>
                <c:pt idx="9">
                  <c:v>24625309</c:v>
                </c:pt>
                <c:pt idx="10">
                  <c:v>27923487</c:v>
                </c:pt>
                <c:pt idx="11">
                  <c:v>29363926</c:v>
                </c:pt>
                <c:pt idx="12">
                  <c:v>29075196</c:v>
                </c:pt>
                <c:pt idx="13">
                  <c:v>35224389</c:v>
                </c:pt>
                <c:pt idx="14">
                  <c:v>41383786</c:v>
                </c:pt>
                <c:pt idx="15">
                  <c:v>51758360</c:v>
                </c:pt>
                <c:pt idx="16">
                  <c:v>58664879</c:v>
                </c:pt>
                <c:pt idx="17">
                  <c:v>57739697</c:v>
                </c:pt>
                <c:pt idx="18">
                  <c:v>53637530</c:v>
                </c:pt>
                <c:pt idx="19">
                  <c:v>56643112</c:v>
                </c:pt>
                <c:pt idx="20">
                  <c:v>58974697</c:v>
                </c:pt>
                <c:pt idx="21">
                  <c:v>54309868</c:v>
                </c:pt>
                <c:pt idx="22">
                  <c:v>57378163</c:v>
                </c:pt>
                <c:pt idx="23">
                  <c:v>65913618</c:v>
                </c:pt>
                <c:pt idx="24">
                  <c:v>63855231</c:v>
                </c:pt>
                <c:pt idx="25">
                  <c:v>63802515</c:v>
                </c:pt>
                <c:pt idx="26">
                  <c:v>62024352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32-49E7-B074-E0057D1A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08800"/>
        <c:axId val="179318784"/>
      </c:lineChart>
      <c:catAx>
        <c:axId val="17930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79318784"/>
        <c:crosses val="autoZero"/>
        <c:auto val="1"/>
        <c:lblAlgn val="ctr"/>
        <c:lblOffset val="100"/>
        <c:noMultiLvlLbl val="0"/>
      </c:catAx>
      <c:valAx>
        <c:axId val="1793187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9308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'1市町製造品出荷額'!$B$81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'1市町製造品出荷額'!$H$81:$AH$81</c:f>
              <c:numCache>
                <c:formatCode>#,##0_);[Red]\(#,##0\)</c:formatCode>
                <c:ptCount val="27"/>
                <c:pt idx="0">
                  <c:v>95480549</c:v>
                </c:pt>
                <c:pt idx="1">
                  <c:v>105030610</c:v>
                </c:pt>
                <c:pt idx="2">
                  <c:v>109555504</c:v>
                </c:pt>
                <c:pt idx="3">
                  <c:v>106986296</c:v>
                </c:pt>
                <c:pt idx="4">
                  <c:v>124322071</c:v>
                </c:pt>
                <c:pt idx="5">
                  <c:v>155344477</c:v>
                </c:pt>
                <c:pt idx="6">
                  <c:v>157609897</c:v>
                </c:pt>
                <c:pt idx="7">
                  <c:v>164775780</c:v>
                </c:pt>
                <c:pt idx="8">
                  <c:v>162531932</c:v>
                </c:pt>
                <c:pt idx="9">
                  <c:v>176642949</c:v>
                </c:pt>
                <c:pt idx="10">
                  <c:v>172742064</c:v>
                </c:pt>
                <c:pt idx="11">
                  <c:v>152390565</c:v>
                </c:pt>
                <c:pt idx="12">
                  <c:v>146084351</c:v>
                </c:pt>
                <c:pt idx="13">
                  <c:v>161707244</c:v>
                </c:pt>
                <c:pt idx="14">
                  <c:v>184407436</c:v>
                </c:pt>
                <c:pt idx="15">
                  <c:v>194191337</c:v>
                </c:pt>
                <c:pt idx="16">
                  <c:v>205881220</c:v>
                </c:pt>
                <c:pt idx="17">
                  <c:v>193989304</c:v>
                </c:pt>
                <c:pt idx="18">
                  <c:v>181707691</c:v>
                </c:pt>
                <c:pt idx="19">
                  <c:v>182792595</c:v>
                </c:pt>
                <c:pt idx="20">
                  <c:v>183898935</c:v>
                </c:pt>
                <c:pt idx="21">
                  <c:v>190055686</c:v>
                </c:pt>
                <c:pt idx="22">
                  <c:v>199193814</c:v>
                </c:pt>
                <c:pt idx="23">
                  <c:v>182512596</c:v>
                </c:pt>
                <c:pt idx="24">
                  <c:v>169908673</c:v>
                </c:pt>
                <c:pt idx="25">
                  <c:v>180067882</c:v>
                </c:pt>
                <c:pt idx="26">
                  <c:v>166136998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7-495E-814B-DE69AC83C7FF}"/>
            </c:ext>
          </c:extLst>
        </c:ser>
        <c:ser>
          <c:idx val="1"/>
          <c:order val="1"/>
          <c:tx>
            <c:strRef>
              <c:f>'1市町製造品出荷額'!$B$82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'1市町製造品出荷額'!$H$82:$AH$82</c:f>
              <c:numCache>
                <c:formatCode>#,##0_);[Red]\(#,##0\)</c:formatCode>
                <c:ptCount val="27"/>
                <c:pt idx="0">
                  <c:v>130232190</c:v>
                </c:pt>
                <c:pt idx="1">
                  <c:v>139605277</c:v>
                </c:pt>
                <c:pt idx="2">
                  <c:v>143419375</c:v>
                </c:pt>
                <c:pt idx="3">
                  <c:v>150973729</c:v>
                </c:pt>
                <c:pt idx="4">
                  <c:v>165454217</c:v>
                </c:pt>
                <c:pt idx="5">
                  <c:v>179662889</c:v>
                </c:pt>
                <c:pt idx="6">
                  <c:v>184848055</c:v>
                </c:pt>
                <c:pt idx="7">
                  <c:v>192627696</c:v>
                </c:pt>
                <c:pt idx="8">
                  <c:v>176306664</c:v>
                </c:pt>
                <c:pt idx="9">
                  <c:v>184293166</c:v>
                </c:pt>
                <c:pt idx="10">
                  <c:v>184367166</c:v>
                </c:pt>
                <c:pt idx="11">
                  <c:v>178941457</c:v>
                </c:pt>
                <c:pt idx="12">
                  <c:v>173044166</c:v>
                </c:pt>
                <c:pt idx="13">
                  <c:v>183319449</c:v>
                </c:pt>
                <c:pt idx="14">
                  <c:v>195026451</c:v>
                </c:pt>
                <c:pt idx="15">
                  <c:v>208204770</c:v>
                </c:pt>
                <c:pt idx="16">
                  <c:v>213228992</c:v>
                </c:pt>
                <c:pt idx="17">
                  <c:v>204849226</c:v>
                </c:pt>
                <c:pt idx="18">
                  <c:v>189515921</c:v>
                </c:pt>
                <c:pt idx="19">
                  <c:v>183753385</c:v>
                </c:pt>
                <c:pt idx="20">
                  <c:v>181592110</c:v>
                </c:pt>
                <c:pt idx="21">
                  <c:v>183187293</c:v>
                </c:pt>
                <c:pt idx="22">
                  <c:v>183474976</c:v>
                </c:pt>
                <c:pt idx="23">
                  <c:v>164864269</c:v>
                </c:pt>
                <c:pt idx="24">
                  <c:v>149988975</c:v>
                </c:pt>
                <c:pt idx="25">
                  <c:v>157510008</c:v>
                </c:pt>
                <c:pt idx="26">
                  <c:v>139182877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7-495E-814B-DE69AC83C7FF}"/>
            </c:ext>
          </c:extLst>
        </c:ser>
        <c:ser>
          <c:idx val="2"/>
          <c:order val="2"/>
          <c:tx>
            <c:strRef>
              <c:f>'1市町製造品出荷額'!$B$83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'1市町製造品出荷額'!$H$83:$AH$83</c:f>
              <c:numCache>
                <c:formatCode>#,##0_);[Red]\(#,##0\)</c:formatCode>
                <c:ptCount val="27"/>
                <c:pt idx="0">
                  <c:v>37275086</c:v>
                </c:pt>
                <c:pt idx="1">
                  <c:v>39600427</c:v>
                </c:pt>
                <c:pt idx="2">
                  <c:v>44242896</c:v>
                </c:pt>
                <c:pt idx="3">
                  <c:v>52014576</c:v>
                </c:pt>
                <c:pt idx="4">
                  <c:v>60241543</c:v>
                </c:pt>
                <c:pt idx="5">
                  <c:v>71504740</c:v>
                </c:pt>
                <c:pt idx="6">
                  <c:v>73967170</c:v>
                </c:pt>
                <c:pt idx="7">
                  <c:v>75461847</c:v>
                </c:pt>
                <c:pt idx="8">
                  <c:v>76227143</c:v>
                </c:pt>
                <c:pt idx="9">
                  <c:v>79009203</c:v>
                </c:pt>
                <c:pt idx="10">
                  <c:v>86277762</c:v>
                </c:pt>
                <c:pt idx="11">
                  <c:v>77511115</c:v>
                </c:pt>
                <c:pt idx="12">
                  <c:v>82466034</c:v>
                </c:pt>
                <c:pt idx="13">
                  <c:v>97815761</c:v>
                </c:pt>
                <c:pt idx="14">
                  <c:v>111752794</c:v>
                </c:pt>
                <c:pt idx="15">
                  <c:v>125268935</c:v>
                </c:pt>
                <c:pt idx="16">
                  <c:v>124754841</c:v>
                </c:pt>
                <c:pt idx="17">
                  <c:v>117484935</c:v>
                </c:pt>
                <c:pt idx="18">
                  <c:v>109868939</c:v>
                </c:pt>
                <c:pt idx="19">
                  <c:v>106478355</c:v>
                </c:pt>
                <c:pt idx="20">
                  <c:v>107525806</c:v>
                </c:pt>
                <c:pt idx="21">
                  <c:v>111145455</c:v>
                </c:pt>
                <c:pt idx="22">
                  <c:v>109885186</c:v>
                </c:pt>
                <c:pt idx="23">
                  <c:v>102386364</c:v>
                </c:pt>
                <c:pt idx="24">
                  <c:v>96022081</c:v>
                </c:pt>
                <c:pt idx="25">
                  <c:v>102978137</c:v>
                </c:pt>
                <c:pt idx="26">
                  <c:v>91120579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7-495E-814B-DE69AC83C7FF}"/>
            </c:ext>
          </c:extLst>
        </c:ser>
        <c:ser>
          <c:idx val="3"/>
          <c:order val="3"/>
          <c:tx>
            <c:strRef>
              <c:f>'1市町製造品出荷額'!$B$84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'1市町製造品出荷額'!$H$84:$AH$84</c:f>
              <c:numCache>
                <c:formatCode>#,##0_);[Red]\(#,##0\)</c:formatCode>
                <c:ptCount val="27"/>
                <c:pt idx="0">
                  <c:v>36998463</c:v>
                </c:pt>
                <c:pt idx="1">
                  <c:v>40266651</c:v>
                </c:pt>
                <c:pt idx="2">
                  <c:v>43496592</c:v>
                </c:pt>
                <c:pt idx="3">
                  <c:v>43023658</c:v>
                </c:pt>
                <c:pt idx="4">
                  <c:v>45778950</c:v>
                </c:pt>
                <c:pt idx="5">
                  <c:v>49085934</c:v>
                </c:pt>
                <c:pt idx="6">
                  <c:v>49408537</c:v>
                </c:pt>
                <c:pt idx="7">
                  <c:v>51117206</c:v>
                </c:pt>
                <c:pt idx="8">
                  <c:v>51691141</c:v>
                </c:pt>
                <c:pt idx="9">
                  <c:v>53774510</c:v>
                </c:pt>
                <c:pt idx="10">
                  <c:v>55581207</c:v>
                </c:pt>
                <c:pt idx="11">
                  <c:v>56197738</c:v>
                </c:pt>
                <c:pt idx="12">
                  <c:v>58847833</c:v>
                </c:pt>
                <c:pt idx="13">
                  <c:v>63349786</c:v>
                </c:pt>
                <c:pt idx="14">
                  <c:v>69578680</c:v>
                </c:pt>
                <c:pt idx="15">
                  <c:v>66010794</c:v>
                </c:pt>
                <c:pt idx="16">
                  <c:v>69025085</c:v>
                </c:pt>
                <c:pt idx="17">
                  <c:v>67072175</c:v>
                </c:pt>
                <c:pt idx="18">
                  <c:v>64608905</c:v>
                </c:pt>
                <c:pt idx="19">
                  <c:v>68848113</c:v>
                </c:pt>
                <c:pt idx="20">
                  <c:v>55228351</c:v>
                </c:pt>
                <c:pt idx="21">
                  <c:v>58537687</c:v>
                </c:pt>
                <c:pt idx="22">
                  <c:v>58581186</c:v>
                </c:pt>
                <c:pt idx="23">
                  <c:v>57194385</c:v>
                </c:pt>
                <c:pt idx="24">
                  <c:v>53568814</c:v>
                </c:pt>
                <c:pt idx="25">
                  <c:v>53519781</c:v>
                </c:pt>
                <c:pt idx="26">
                  <c:v>50939277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E7-495E-814B-DE69AC83C7FF}"/>
            </c:ext>
          </c:extLst>
        </c:ser>
        <c:ser>
          <c:idx val="4"/>
          <c:order val="4"/>
          <c:tx>
            <c:strRef>
              <c:f>'1市町製造品出荷額'!$B$85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'1市町製造品出荷額'!$H$85:$AH$85</c:f>
              <c:numCache>
                <c:formatCode>#,##0_);[Red]\(#,##0\)</c:formatCode>
                <c:ptCount val="27"/>
                <c:pt idx="0">
                  <c:v>2841261</c:v>
                </c:pt>
                <c:pt idx="1">
                  <c:v>3369468</c:v>
                </c:pt>
                <c:pt idx="2">
                  <c:v>3310903</c:v>
                </c:pt>
                <c:pt idx="3">
                  <c:v>3487608</c:v>
                </c:pt>
                <c:pt idx="4">
                  <c:v>4172628</c:v>
                </c:pt>
                <c:pt idx="5">
                  <c:v>4357526</c:v>
                </c:pt>
                <c:pt idx="6">
                  <c:v>4764805</c:v>
                </c:pt>
                <c:pt idx="7">
                  <c:v>5260334</c:v>
                </c:pt>
                <c:pt idx="8">
                  <c:v>5967162</c:v>
                </c:pt>
                <c:pt idx="9">
                  <c:v>7388096</c:v>
                </c:pt>
                <c:pt idx="10">
                  <c:v>7840408</c:v>
                </c:pt>
                <c:pt idx="11">
                  <c:v>7456917</c:v>
                </c:pt>
                <c:pt idx="12">
                  <c:v>8606037</c:v>
                </c:pt>
                <c:pt idx="13">
                  <c:v>10685602</c:v>
                </c:pt>
                <c:pt idx="14">
                  <c:v>11932508</c:v>
                </c:pt>
                <c:pt idx="15">
                  <c:v>12917016</c:v>
                </c:pt>
                <c:pt idx="16">
                  <c:v>15376995</c:v>
                </c:pt>
                <c:pt idx="17">
                  <c:v>15210145</c:v>
                </c:pt>
                <c:pt idx="18">
                  <c:v>15286844</c:v>
                </c:pt>
                <c:pt idx="19">
                  <c:v>17473616</c:v>
                </c:pt>
                <c:pt idx="20">
                  <c:v>18228011</c:v>
                </c:pt>
                <c:pt idx="21">
                  <c:v>18526103</c:v>
                </c:pt>
                <c:pt idx="22">
                  <c:v>23770187</c:v>
                </c:pt>
                <c:pt idx="23">
                  <c:v>22583278</c:v>
                </c:pt>
                <c:pt idx="24">
                  <c:v>23973119</c:v>
                </c:pt>
                <c:pt idx="25">
                  <c:v>27928731</c:v>
                </c:pt>
                <c:pt idx="26">
                  <c:v>26767436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E7-495E-814B-DE69AC83C7FF}"/>
            </c:ext>
          </c:extLst>
        </c:ser>
        <c:ser>
          <c:idx val="5"/>
          <c:order val="5"/>
          <c:tx>
            <c:strRef>
              <c:f>'1市町製造品出荷額'!$B$86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'1市町製造品出荷額'!$H$86:$AH$86</c:f>
              <c:numCache>
                <c:formatCode>#,##0_);[Red]\(#,##0\)</c:formatCode>
                <c:ptCount val="27"/>
                <c:pt idx="0">
                  <c:v>246597</c:v>
                </c:pt>
                <c:pt idx="1">
                  <c:v>254647</c:v>
                </c:pt>
                <c:pt idx="2">
                  <c:v>269400</c:v>
                </c:pt>
                <c:pt idx="3">
                  <c:v>273542</c:v>
                </c:pt>
                <c:pt idx="4">
                  <c:v>356991</c:v>
                </c:pt>
                <c:pt idx="5">
                  <c:v>425565</c:v>
                </c:pt>
                <c:pt idx="6">
                  <c:v>509551</c:v>
                </c:pt>
                <c:pt idx="7">
                  <c:v>495773</c:v>
                </c:pt>
                <c:pt idx="8">
                  <c:v>479335</c:v>
                </c:pt>
                <c:pt idx="9">
                  <c:v>446845</c:v>
                </c:pt>
                <c:pt idx="10">
                  <c:v>488151</c:v>
                </c:pt>
                <c:pt idx="11">
                  <c:v>544253</c:v>
                </c:pt>
                <c:pt idx="12">
                  <c:v>468778</c:v>
                </c:pt>
                <c:pt idx="13">
                  <c:v>399520</c:v>
                </c:pt>
                <c:pt idx="14">
                  <c:v>453338</c:v>
                </c:pt>
                <c:pt idx="15">
                  <c:v>507518</c:v>
                </c:pt>
                <c:pt idx="16">
                  <c:v>552283</c:v>
                </c:pt>
                <c:pt idx="17">
                  <c:v>473813</c:v>
                </c:pt>
                <c:pt idx="18">
                  <c:v>446305</c:v>
                </c:pt>
                <c:pt idx="19">
                  <c:v>446305</c:v>
                </c:pt>
                <c:pt idx="20">
                  <c:v>304265</c:v>
                </c:pt>
                <c:pt idx="21">
                  <c:v>285447</c:v>
                </c:pt>
                <c:pt idx="22">
                  <c:v>298710</c:v>
                </c:pt>
                <c:pt idx="23">
                  <c:v>288552</c:v>
                </c:pt>
                <c:pt idx="24">
                  <c:v>243312</c:v>
                </c:pt>
                <c:pt idx="25">
                  <c:v>247150</c:v>
                </c:pt>
                <c:pt idx="26">
                  <c:v>197240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E7-495E-814B-DE69AC83C7FF}"/>
            </c:ext>
          </c:extLst>
        </c:ser>
        <c:ser>
          <c:idx val="6"/>
          <c:order val="6"/>
          <c:tx>
            <c:strRef>
              <c:f>'1市町製造品出荷額'!$B$87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'1市町製造品出荷額'!$H$87:$AH$87</c:f>
              <c:numCache>
                <c:formatCode>#,##0_);[Red]\(#,##0\)</c:formatCode>
                <c:ptCount val="27"/>
                <c:pt idx="0">
                  <c:v>33861214</c:v>
                </c:pt>
                <c:pt idx="1">
                  <c:v>39235133</c:v>
                </c:pt>
                <c:pt idx="2">
                  <c:v>43175278</c:v>
                </c:pt>
                <c:pt idx="3">
                  <c:v>44856818</c:v>
                </c:pt>
                <c:pt idx="4">
                  <c:v>52259422</c:v>
                </c:pt>
                <c:pt idx="5">
                  <c:v>61425185</c:v>
                </c:pt>
                <c:pt idx="6">
                  <c:v>64985441</c:v>
                </c:pt>
                <c:pt idx="7">
                  <c:v>64238772</c:v>
                </c:pt>
                <c:pt idx="8">
                  <c:v>72608502</c:v>
                </c:pt>
                <c:pt idx="9">
                  <c:v>88901697</c:v>
                </c:pt>
                <c:pt idx="10">
                  <c:v>82056913</c:v>
                </c:pt>
                <c:pt idx="11">
                  <c:v>68046716</c:v>
                </c:pt>
                <c:pt idx="12">
                  <c:v>67225064</c:v>
                </c:pt>
                <c:pt idx="13">
                  <c:v>72355199</c:v>
                </c:pt>
                <c:pt idx="14">
                  <c:v>76014233</c:v>
                </c:pt>
                <c:pt idx="15">
                  <c:v>81047724</c:v>
                </c:pt>
                <c:pt idx="16">
                  <c:v>83202091</c:v>
                </c:pt>
                <c:pt idx="17">
                  <c:v>76414421</c:v>
                </c:pt>
                <c:pt idx="18">
                  <c:v>70418202</c:v>
                </c:pt>
                <c:pt idx="19">
                  <c:v>67879903</c:v>
                </c:pt>
                <c:pt idx="20">
                  <c:v>63164531</c:v>
                </c:pt>
                <c:pt idx="21">
                  <c:v>64566122</c:v>
                </c:pt>
                <c:pt idx="22">
                  <c:v>67835046</c:v>
                </c:pt>
                <c:pt idx="23">
                  <c:v>61764352</c:v>
                </c:pt>
                <c:pt idx="24">
                  <c:v>55129940</c:v>
                </c:pt>
                <c:pt idx="25">
                  <c:v>59858021</c:v>
                </c:pt>
                <c:pt idx="26">
                  <c:v>56955676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E7-495E-814B-DE69AC83C7FF}"/>
            </c:ext>
          </c:extLst>
        </c:ser>
        <c:ser>
          <c:idx val="7"/>
          <c:order val="7"/>
          <c:tx>
            <c:strRef>
              <c:f>'1市町製造品出荷額'!$B$88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'1市町製造品出荷額'!$H$88:$AH$88</c:f>
              <c:numCache>
                <c:formatCode>#,##0_);[Red]\(#,##0\)</c:formatCode>
                <c:ptCount val="27"/>
                <c:pt idx="0">
                  <c:v>11913767</c:v>
                </c:pt>
                <c:pt idx="1">
                  <c:v>15313598</c:v>
                </c:pt>
                <c:pt idx="2">
                  <c:v>13570776</c:v>
                </c:pt>
                <c:pt idx="3">
                  <c:v>10264833</c:v>
                </c:pt>
                <c:pt idx="4">
                  <c:v>10784721</c:v>
                </c:pt>
                <c:pt idx="5">
                  <c:v>12936586</c:v>
                </c:pt>
                <c:pt idx="6">
                  <c:v>13347923</c:v>
                </c:pt>
                <c:pt idx="7">
                  <c:v>12997307</c:v>
                </c:pt>
                <c:pt idx="8">
                  <c:v>16785930</c:v>
                </c:pt>
                <c:pt idx="9">
                  <c:v>13601097</c:v>
                </c:pt>
                <c:pt idx="10">
                  <c:v>12459029</c:v>
                </c:pt>
                <c:pt idx="11">
                  <c:v>13011184</c:v>
                </c:pt>
                <c:pt idx="12">
                  <c:v>12991759</c:v>
                </c:pt>
                <c:pt idx="13">
                  <c:v>7740281</c:v>
                </c:pt>
                <c:pt idx="14">
                  <c:v>9297984</c:v>
                </c:pt>
                <c:pt idx="15">
                  <c:v>11425927</c:v>
                </c:pt>
                <c:pt idx="16">
                  <c:v>14751351</c:v>
                </c:pt>
                <c:pt idx="17">
                  <c:v>14556283</c:v>
                </c:pt>
                <c:pt idx="18">
                  <c:v>13922883</c:v>
                </c:pt>
                <c:pt idx="19">
                  <c:v>12616255</c:v>
                </c:pt>
                <c:pt idx="20">
                  <c:v>16057303</c:v>
                </c:pt>
                <c:pt idx="21">
                  <c:v>14606036</c:v>
                </c:pt>
                <c:pt idx="22">
                  <c:v>16217999</c:v>
                </c:pt>
                <c:pt idx="23">
                  <c:v>12239718</c:v>
                </c:pt>
                <c:pt idx="24">
                  <c:v>21116050</c:v>
                </c:pt>
                <c:pt idx="25">
                  <c:v>14994583</c:v>
                </c:pt>
                <c:pt idx="26">
                  <c:v>12374736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E7-495E-814B-DE69AC83C7FF}"/>
            </c:ext>
          </c:extLst>
        </c:ser>
        <c:ser>
          <c:idx val="8"/>
          <c:order val="8"/>
          <c:tx>
            <c:strRef>
              <c:f>'1市町製造品出荷額'!$B$89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'1市町製造品出荷額'!$H$89:$AH$89</c:f>
              <c:numCache>
                <c:formatCode>#,##0_);[Red]\(#,##0\)</c:formatCode>
                <c:ptCount val="27"/>
                <c:pt idx="0">
                  <c:v>2619351</c:v>
                </c:pt>
                <c:pt idx="1">
                  <c:v>2760282</c:v>
                </c:pt>
                <c:pt idx="2">
                  <c:v>3143005</c:v>
                </c:pt>
                <c:pt idx="3">
                  <c:v>3473322</c:v>
                </c:pt>
                <c:pt idx="4">
                  <c:v>3674606</c:v>
                </c:pt>
                <c:pt idx="5">
                  <c:v>4003263</c:v>
                </c:pt>
                <c:pt idx="6">
                  <c:v>4567734</c:v>
                </c:pt>
                <c:pt idx="7">
                  <c:v>4405876</c:v>
                </c:pt>
                <c:pt idx="8">
                  <c:v>4364447</c:v>
                </c:pt>
                <c:pt idx="9">
                  <c:v>4771316</c:v>
                </c:pt>
                <c:pt idx="10">
                  <c:v>5250652</c:v>
                </c:pt>
                <c:pt idx="11">
                  <c:v>5420303</c:v>
                </c:pt>
                <c:pt idx="12">
                  <c:v>5444080</c:v>
                </c:pt>
                <c:pt idx="13">
                  <c:v>6097136</c:v>
                </c:pt>
                <c:pt idx="14">
                  <c:v>7118034</c:v>
                </c:pt>
                <c:pt idx="15">
                  <c:v>7879114</c:v>
                </c:pt>
                <c:pt idx="16">
                  <c:v>8749354</c:v>
                </c:pt>
                <c:pt idx="17">
                  <c:v>8400330</c:v>
                </c:pt>
                <c:pt idx="18">
                  <c:v>7942937</c:v>
                </c:pt>
                <c:pt idx="19">
                  <c:v>7469698</c:v>
                </c:pt>
                <c:pt idx="20">
                  <c:v>7496086</c:v>
                </c:pt>
                <c:pt idx="21">
                  <c:v>7175474</c:v>
                </c:pt>
                <c:pt idx="22">
                  <c:v>6665094</c:v>
                </c:pt>
                <c:pt idx="23">
                  <c:v>6605284</c:v>
                </c:pt>
                <c:pt idx="24">
                  <c:v>6103243</c:v>
                </c:pt>
                <c:pt idx="25">
                  <c:v>5712690</c:v>
                </c:pt>
                <c:pt idx="26">
                  <c:v>5364984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E7-495E-814B-DE69AC83C7FF}"/>
            </c:ext>
          </c:extLst>
        </c:ser>
        <c:ser>
          <c:idx val="9"/>
          <c:order val="9"/>
          <c:tx>
            <c:strRef>
              <c:f>'1市町製造品出荷額'!$B$90</c:f>
              <c:strCache>
                <c:ptCount val="1"/>
                <c:pt idx="0">
                  <c:v>加古川市(志方町含む）</c:v>
                </c:pt>
              </c:strCache>
            </c:strRef>
          </c:tx>
          <c:marker>
            <c:symbol val="none"/>
          </c:marker>
          <c:val>
            <c:numRef>
              <c:f>'1市町製造品出荷額'!$H$90:$AH$90</c:f>
              <c:numCache>
                <c:formatCode>#,##0_);[Red]\(#,##0\)</c:formatCode>
                <c:ptCount val="27"/>
                <c:pt idx="0">
                  <c:v>50551415</c:v>
                </c:pt>
                <c:pt idx="1">
                  <c:v>60056230</c:v>
                </c:pt>
                <c:pt idx="2">
                  <c:v>60104422</c:v>
                </c:pt>
                <c:pt idx="3">
                  <c:v>62754700</c:v>
                </c:pt>
                <c:pt idx="4">
                  <c:v>71183929</c:v>
                </c:pt>
                <c:pt idx="5">
                  <c:v>77754839</c:v>
                </c:pt>
                <c:pt idx="6">
                  <c:v>78104697</c:v>
                </c:pt>
                <c:pt idx="7">
                  <c:v>82036439</c:v>
                </c:pt>
                <c:pt idx="8">
                  <c:v>78849743</c:v>
                </c:pt>
                <c:pt idx="9">
                  <c:v>81948702</c:v>
                </c:pt>
                <c:pt idx="10">
                  <c:v>82587742</c:v>
                </c:pt>
                <c:pt idx="11">
                  <c:v>71701087</c:v>
                </c:pt>
                <c:pt idx="12">
                  <c:v>66886936</c:v>
                </c:pt>
                <c:pt idx="13">
                  <c:v>73598204</c:v>
                </c:pt>
                <c:pt idx="14">
                  <c:v>80448828</c:v>
                </c:pt>
                <c:pt idx="15">
                  <c:v>84168383</c:v>
                </c:pt>
                <c:pt idx="16">
                  <c:v>87159513</c:v>
                </c:pt>
                <c:pt idx="17">
                  <c:v>83018043</c:v>
                </c:pt>
                <c:pt idx="18">
                  <c:v>74857431</c:v>
                </c:pt>
                <c:pt idx="19">
                  <c:v>66953823</c:v>
                </c:pt>
                <c:pt idx="20">
                  <c:v>69965578</c:v>
                </c:pt>
                <c:pt idx="21">
                  <c:v>70459052</c:v>
                </c:pt>
                <c:pt idx="22">
                  <c:v>74337400</c:v>
                </c:pt>
                <c:pt idx="23">
                  <c:v>71260723</c:v>
                </c:pt>
                <c:pt idx="24">
                  <c:v>63377898</c:v>
                </c:pt>
                <c:pt idx="25">
                  <c:v>63935691</c:v>
                </c:pt>
                <c:pt idx="26">
                  <c:v>58541723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E7-495E-814B-DE69AC83C7FF}"/>
            </c:ext>
          </c:extLst>
        </c:ser>
        <c:ser>
          <c:idx val="10"/>
          <c:order val="10"/>
          <c:tx>
            <c:strRef>
              <c:f>'1市町製造品出荷額'!$B$91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'1市町製造品出荷額'!$H$91:$AH$91</c:f>
              <c:numCache>
                <c:formatCode>#,##0_);[Red]\(#,##0\)</c:formatCode>
                <c:ptCount val="27"/>
                <c:pt idx="0">
                  <c:v>9488448</c:v>
                </c:pt>
                <c:pt idx="1">
                  <c:v>10532762</c:v>
                </c:pt>
                <c:pt idx="2">
                  <c:v>10334473</c:v>
                </c:pt>
                <c:pt idx="3">
                  <c:v>11294461</c:v>
                </c:pt>
                <c:pt idx="4">
                  <c:v>12340023</c:v>
                </c:pt>
                <c:pt idx="5">
                  <c:v>14250510</c:v>
                </c:pt>
                <c:pt idx="6">
                  <c:v>15740894</c:v>
                </c:pt>
                <c:pt idx="7">
                  <c:v>15074309</c:v>
                </c:pt>
                <c:pt idx="8">
                  <c:v>14892653</c:v>
                </c:pt>
                <c:pt idx="9">
                  <c:v>16580882</c:v>
                </c:pt>
                <c:pt idx="10">
                  <c:v>17015941</c:v>
                </c:pt>
                <c:pt idx="11">
                  <c:v>16922092</c:v>
                </c:pt>
                <c:pt idx="12">
                  <c:v>17080832</c:v>
                </c:pt>
                <c:pt idx="13">
                  <c:v>18157711</c:v>
                </c:pt>
                <c:pt idx="14">
                  <c:v>19415257</c:v>
                </c:pt>
                <c:pt idx="15">
                  <c:v>21095080</c:v>
                </c:pt>
                <c:pt idx="16">
                  <c:v>22607781</c:v>
                </c:pt>
                <c:pt idx="17">
                  <c:v>22793542</c:v>
                </c:pt>
                <c:pt idx="18">
                  <c:v>23199726</c:v>
                </c:pt>
                <c:pt idx="19">
                  <c:v>22591677</c:v>
                </c:pt>
                <c:pt idx="20">
                  <c:v>23276119</c:v>
                </c:pt>
                <c:pt idx="21">
                  <c:v>22776279</c:v>
                </c:pt>
                <c:pt idx="22">
                  <c:v>23466194</c:v>
                </c:pt>
                <c:pt idx="23">
                  <c:v>21771375</c:v>
                </c:pt>
                <c:pt idx="24">
                  <c:v>20349793</c:v>
                </c:pt>
                <c:pt idx="25">
                  <c:v>20123813</c:v>
                </c:pt>
                <c:pt idx="26">
                  <c:v>17072548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E7-495E-814B-DE69AC83C7FF}"/>
            </c:ext>
          </c:extLst>
        </c:ser>
        <c:ser>
          <c:idx val="11"/>
          <c:order val="11"/>
          <c:tx>
            <c:strRef>
              <c:f>'1市町製造品出荷額'!$B$92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'1市町製造品出荷額'!$H$92:$AH$92</c:f>
              <c:numCache>
                <c:formatCode>#,##0_);[Red]\(#,##0\)</c:formatCode>
                <c:ptCount val="27"/>
                <c:pt idx="0">
                  <c:v>9677115</c:v>
                </c:pt>
                <c:pt idx="1">
                  <c:v>10758587</c:v>
                </c:pt>
                <c:pt idx="2">
                  <c:v>12646010</c:v>
                </c:pt>
                <c:pt idx="3">
                  <c:v>14013232</c:v>
                </c:pt>
                <c:pt idx="4">
                  <c:v>16526916</c:v>
                </c:pt>
                <c:pt idx="5">
                  <c:v>18943826</c:v>
                </c:pt>
                <c:pt idx="6">
                  <c:v>18597465</c:v>
                </c:pt>
                <c:pt idx="7">
                  <c:v>18023842</c:v>
                </c:pt>
                <c:pt idx="8">
                  <c:v>16891509</c:v>
                </c:pt>
                <c:pt idx="9">
                  <c:v>17819466</c:v>
                </c:pt>
                <c:pt idx="10">
                  <c:v>17286792</c:v>
                </c:pt>
                <c:pt idx="11">
                  <c:v>17516495</c:v>
                </c:pt>
                <c:pt idx="12">
                  <c:v>17308625</c:v>
                </c:pt>
                <c:pt idx="13">
                  <c:v>18940283</c:v>
                </c:pt>
                <c:pt idx="14">
                  <c:v>19488487</c:v>
                </c:pt>
                <c:pt idx="15">
                  <c:v>21332865</c:v>
                </c:pt>
                <c:pt idx="16">
                  <c:v>22341896</c:v>
                </c:pt>
                <c:pt idx="17">
                  <c:v>21498768</c:v>
                </c:pt>
                <c:pt idx="18">
                  <c:v>20767677</c:v>
                </c:pt>
                <c:pt idx="19">
                  <c:v>17568888</c:v>
                </c:pt>
                <c:pt idx="20">
                  <c:v>21432037</c:v>
                </c:pt>
                <c:pt idx="21">
                  <c:v>21809664</c:v>
                </c:pt>
                <c:pt idx="22">
                  <c:v>22877409</c:v>
                </c:pt>
                <c:pt idx="23">
                  <c:v>23572149</c:v>
                </c:pt>
                <c:pt idx="24">
                  <c:v>23581090</c:v>
                </c:pt>
                <c:pt idx="25">
                  <c:v>24693401</c:v>
                </c:pt>
                <c:pt idx="26">
                  <c:v>23056684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E7-495E-814B-DE69AC83C7FF}"/>
            </c:ext>
          </c:extLst>
        </c:ser>
        <c:ser>
          <c:idx val="12"/>
          <c:order val="12"/>
          <c:tx>
            <c:strRef>
              <c:f>'1市町製造品出荷額'!$B$93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'1市町製造品出荷額'!$H$93:$AH$93</c:f>
              <c:numCache>
                <c:formatCode>#,##0_);[Red]\(#,##0\)</c:formatCode>
                <c:ptCount val="27"/>
                <c:pt idx="0">
                  <c:v>3536367</c:v>
                </c:pt>
                <c:pt idx="1">
                  <c:v>4675021</c:v>
                </c:pt>
                <c:pt idx="2">
                  <c:v>5093159</c:v>
                </c:pt>
                <c:pt idx="3">
                  <c:v>4614806</c:v>
                </c:pt>
                <c:pt idx="4">
                  <c:v>5181391</c:v>
                </c:pt>
                <c:pt idx="5">
                  <c:v>5934889</c:v>
                </c:pt>
                <c:pt idx="6">
                  <c:v>6280711</c:v>
                </c:pt>
                <c:pt idx="7">
                  <c:v>5659106</c:v>
                </c:pt>
                <c:pt idx="8">
                  <c:v>6630401</c:v>
                </c:pt>
                <c:pt idx="9">
                  <c:v>6868693</c:v>
                </c:pt>
                <c:pt idx="10">
                  <c:v>6934495</c:v>
                </c:pt>
                <c:pt idx="11">
                  <c:v>6221071</c:v>
                </c:pt>
                <c:pt idx="12">
                  <c:v>6368675</c:v>
                </c:pt>
                <c:pt idx="13">
                  <c:v>6803672</c:v>
                </c:pt>
                <c:pt idx="14">
                  <c:v>6688377</c:v>
                </c:pt>
                <c:pt idx="15">
                  <c:v>6838178</c:v>
                </c:pt>
                <c:pt idx="16">
                  <c:v>7464365</c:v>
                </c:pt>
                <c:pt idx="17">
                  <c:v>7053487</c:v>
                </c:pt>
                <c:pt idx="18">
                  <c:v>7648470</c:v>
                </c:pt>
                <c:pt idx="19">
                  <c:v>9474240</c:v>
                </c:pt>
                <c:pt idx="20">
                  <c:v>11373690</c:v>
                </c:pt>
                <c:pt idx="21">
                  <c:v>9408453</c:v>
                </c:pt>
                <c:pt idx="22">
                  <c:v>7687705</c:v>
                </c:pt>
                <c:pt idx="23">
                  <c:v>9463028</c:v>
                </c:pt>
                <c:pt idx="24">
                  <c:v>10874751</c:v>
                </c:pt>
                <c:pt idx="25">
                  <c:v>14267867</c:v>
                </c:pt>
                <c:pt idx="26">
                  <c:v>11590480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E7-495E-814B-DE69AC83C7FF}"/>
            </c:ext>
          </c:extLst>
        </c:ser>
        <c:ser>
          <c:idx val="13"/>
          <c:order val="13"/>
          <c:tx>
            <c:strRef>
              <c:f>'1市町製造品出荷額'!$B$94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'1市町製造品出荷額'!$H$94:$AH$94</c:f>
              <c:numCache>
                <c:formatCode>#,##0_);[Red]\(#,##0\)</c:formatCode>
                <c:ptCount val="27"/>
                <c:pt idx="0">
                  <c:v>10768821</c:v>
                </c:pt>
                <c:pt idx="1">
                  <c:v>12670595</c:v>
                </c:pt>
                <c:pt idx="2">
                  <c:v>10228542</c:v>
                </c:pt>
                <c:pt idx="3">
                  <c:v>10027079</c:v>
                </c:pt>
                <c:pt idx="4">
                  <c:v>11397476</c:v>
                </c:pt>
                <c:pt idx="5">
                  <c:v>13543945</c:v>
                </c:pt>
                <c:pt idx="6">
                  <c:v>14288232</c:v>
                </c:pt>
                <c:pt idx="7">
                  <c:v>13642584</c:v>
                </c:pt>
                <c:pt idx="8">
                  <c:v>14155464</c:v>
                </c:pt>
                <c:pt idx="9">
                  <c:v>15708739</c:v>
                </c:pt>
                <c:pt idx="10">
                  <c:v>16396153</c:v>
                </c:pt>
                <c:pt idx="11">
                  <c:v>14135238</c:v>
                </c:pt>
                <c:pt idx="12">
                  <c:v>13392277</c:v>
                </c:pt>
                <c:pt idx="13">
                  <c:v>13490502</c:v>
                </c:pt>
                <c:pt idx="14">
                  <c:v>15616637</c:v>
                </c:pt>
                <c:pt idx="15">
                  <c:v>17345860</c:v>
                </c:pt>
                <c:pt idx="16">
                  <c:v>18408312</c:v>
                </c:pt>
                <c:pt idx="17">
                  <c:v>17761695</c:v>
                </c:pt>
                <c:pt idx="18">
                  <c:v>15134335</c:v>
                </c:pt>
                <c:pt idx="19">
                  <c:v>14798040</c:v>
                </c:pt>
                <c:pt idx="20">
                  <c:v>12975031</c:v>
                </c:pt>
                <c:pt idx="21">
                  <c:v>13647951</c:v>
                </c:pt>
                <c:pt idx="22">
                  <c:v>13718091</c:v>
                </c:pt>
                <c:pt idx="23">
                  <c:v>13824891</c:v>
                </c:pt>
                <c:pt idx="24">
                  <c:v>12380413</c:v>
                </c:pt>
                <c:pt idx="25">
                  <c:v>12538730</c:v>
                </c:pt>
                <c:pt idx="26">
                  <c:v>9370828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E7-495E-814B-DE69AC83C7FF}"/>
            </c:ext>
          </c:extLst>
        </c:ser>
        <c:ser>
          <c:idx val="14"/>
          <c:order val="14"/>
          <c:tx>
            <c:strRef>
              <c:f>'1市町製造品出荷額'!$B$95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'1市町製造品出荷額'!$H$95:$AH$95</c:f>
              <c:numCache>
                <c:formatCode>#,##0_);[Red]\(#,##0\)</c:formatCode>
                <c:ptCount val="27"/>
                <c:pt idx="0">
                  <c:v>4328772</c:v>
                </c:pt>
                <c:pt idx="1">
                  <c:v>4855525</c:v>
                </c:pt>
                <c:pt idx="2">
                  <c:v>5503586</c:v>
                </c:pt>
                <c:pt idx="3">
                  <c:v>6000757</c:v>
                </c:pt>
                <c:pt idx="4">
                  <c:v>6672662</c:v>
                </c:pt>
                <c:pt idx="5">
                  <c:v>8736648</c:v>
                </c:pt>
                <c:pt idx="6">
                  <c:v>8935801</c:v>
                </c:pt>
                <c:pt idx="7">
                  <c:v>10187168</c:v>
                </c:pt>
                <c:pt idx="8">
                  <c:v>9794724</c:v>
                </c:pt>
                <c:pt idx="9">
                  <c:v>10728157</c:v>
                </c:pt>
                <c:pt idx="10">
                  <c:v>11239669</c:v>
                </c:pt>
                <c:pt idx="11">
                  <c:v>11492817</c:v>
                </c:pt>
                <c:pt idx="12">
                  <c:v>12169440</c:v>
                </c:pt>
                <c:pt idx="13">
                  <c:v>13115511</c:v>
                </c:pt>
                <c:pt idx="14">
                  <c:v>13795836</c:v>
                </c:pt>
                <c:pt idx="15">
                  <c:v>15043502</c:v>
                </c:pt>
                <c:pt idx="16">
                  <c:v>15900649</c:v>
                </c:pt>
                <c:pt idx="17">
                  <c:v>16568115</c:v>
                </c:pt>
                <c:pt idx="18">
                  <c:v>14765689</c:v>
                </c:pt>
                <c:pt idx="19">
                  <c:v>14468820</c:v>
                </c:pt>
                <c:pt idx="20">
                  <c:v>15259541</c:v>
                </c:pt>
                <c:pt idx="21">
                  <c:v>16144524</c:v>
                </c:pt>
                <c:pt idx="22">
                  <c:v>15698911</c:v>
                </c:pt>
                <c:pt idx="23">
                  <c:v>15110135</c:v>
                </c:pt>
                <c:pt idx="24">
                  <c:v>14525730</c:v>
                </c:pt>
                <c:pt idx="25">
                  <c:v>14691022</c:v>
                </c:pt>
                <c:pt idx="26">
                  <c:v>13991341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E7-495E-814B-DE69AC83C7FF}"/>
            </c:ext>
          </c:extLst>
        </c:ser>
        <c:ser>
          <c:idx val="15"/>
          <c:order val="15"/>
          <c:tx>
            <c:strRef>
              <c:f>'1市町製造品出荷額'!$B$96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'1市町製造品出荷額'!$H$96:$AH$96</c:f>
              <c:numCache>
                <c:formatCode>#,##0_);[Red]\(#,##0\)</c:formatCode>
                <c:ptCount val="27"/>
                <c:pt idx="0">
                  <c:v>29823127</c:v>
                </c:pt>
                <c:pt idx="1">
                  <c:v>34077909</c:v>
                </c:pt>
                <c:pt idx="2">
                  <c:v>38188882</c:v>
                </c:pt>
                <c:pt idx="3">
                  <c:v>36762031</c:v>
                </c:pt>
                <c:pt idx="4">
                  <c:v>42609986</c:v>
                </c:pt>
                <c:pt idx="5">
                  <c:v>46308619</c:v>
                </c:pt>
                <c:pt idx="6">
                  <c:v>51741403</c:v>
                </c:pt>
                <c:pt idx="7">
                  <c:v>55505834</c:v>
                </c:pt>
                <c:pt idx="8">
                  <c:v>54738184</c:v>
                </c:pt>
                <c:pt idx="9">
                  <c:v>54467814</c:v>
                </c:pt>
                <c:pt idx="10">
                  <c:v>57596887</c:v>
                </c:pt>
                <c:pt idx="11">
                  <c:v>51446290</c:v>
                </c:pt>
                <c:pt idx="12">
                  <c:v>47664309</c:v>
                </c:pt>
                <c:pt idx="13">
                  <c:v>52789785</c:v>
                </c:pt>
                <c:pt idx="14">
                  <c:v>58793501</c:v>
                </c:pt>
                <c:pt idx="15">
                  <c:v>59805958</c:v>
                </c:pt>
                <c:pt idx="16">
                  <c:v>67826571</c:v>
                </c:pt>
                <c:pt idx="17">
                  <c:v>72035188</c:v>
                </c:pt>
                <c:pt idx="18">
                  <c:v>69875883</c:v>
                </c:pt>
                <c:pt idx="19">
                  <c:v>66412099</c:v>
                </c:pt>
                <c:pt idx="20">
                  <c:v>71016305</c:v>
                </c:pt>
                <c:pt idx="21">
                  <c:v>64112924</c:v>
                </c:pt>
                <c:pt idx="22">
                  <c:v>74085508</c:v>
                </c:pt>
                <c:pt idx="23">
                  <c:v>66490144</c:v>
                </c:pt>
                <c:pt idx="24">
                  <c:v>61909985</c:v>
                </c:pt>
                <c:pt idx="25">
                  <c:v>70020430</c:v>
                </c:pt>
                <c:pt idx="26">
                  <c:v>67304394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3E7-495E-814B-DE69AC83C7FF}"/>
            </c:ext>
          </c:extLst>
        </c:ser>
        <c:ser>
          <c:idx val="16"/>
          <c:order val="16"/>
          <c:tx>
            <c:strRef>
              <c:f>'1市町製造品出荷額'!$B$97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'1市町製造品出荷額'!$H$97:$AH$97</c:f>
              <c:numCache>
                <c:formatCode>#,##0_);[Red]\(#,##0\)</c:formatCode>
                <c:ptCount val="27"/>
                <c:pt idx="0">
                  <c:v>5194255</c:v>
                </c:pt>
                <c:pt idx="1">
                  <c:v>5914459</c:v>
                </c:pt>
                <c:pt idx="2">
                  <c:v>6477147</c:v>
                </c:pt>
                <c:pt idx="3">
                  <c:v>6631648</c:v>
                </c:pt>
                <c:pt idx="4">
                  <c:v>8247217</c:v>
                </c:pt>
                <c:pt idx="5">
                  <c:v>7616252</c:v>
                </c:pt>
                <c:pt idx="6">
                  <c:v>7507789</c:v>
                </c:pt>
                <c:pt idx="7">
                  <c:v>7176669</c:v>
                </c:pt>
                <c:pt idx="8">
                  <c:v>7391713</c:v>
                </c:pt>
                <c:pt idx="9">
                  <c:v>7994566</c:v>
                </c:pt>
                <c:pt idx="10">
                  <c:v>8357326</c:v>
                </c:pt>
                <c:pt idx="11">
                  <c:v>9715283</c:v>
                </c:pt>
                <c:pt idx="12">
                  <c:v>8916927</c:v>
                </c:pt>
                <c:pt idx="13">
                  <c:v>10247559</c:v>
                </c:pt>
                <c:pt idx="14">
                  <c:v>10719167</c:v>
                </c:pt>
                <c:pt idx="15">
                  <c:v>11297931</c:v>
                </c:pt>
                <c:pt idx="16">
                  <c:v>12050252</c:v>
                </c:pt>
                <c:pt idx="17">
                  <c:v>10385917</c:v>
                </c:pt>
                <c:pt idx="18">
                  <c:v>9184772</c:v>
                </c:pt>
                <c:pt idx="19">
                  <c:v>9425452</c:v>
                </c:pt>
                <c:pt idx="20">
                  <c:v>8822514</c:v>
                </c:pt>
                <c:pt idx="21">
                  <c:v>9301772</c:v>
                </c:pt>
                <c:pt idx="22">
                  <c:v>10339265</c:v>
                </c:pt>
                <c:pt idx="23">
                  <c:v>9485371</c:v>
                </c:pt>
                <c:pt idx="24">
                  <c:v>7550685</c:v>
                </c:pt>
                <c:pt idx="25">
                  <c:v>7704014</c:v>
                </c:pt>
                <c:pt idx="26">
                  <c:v>7217515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3E7-495E-814B-DE69AC83C7FF}"/>
            </c:ext>
          </c:extLst>
        </c:ser>
        <c:ser>
          <c:idx val="17"/>
          <c:order val="17"/>
          <c:tx>
            <c:strRef>
              <c:f>'1市町製造品出荷額'!$B$98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'1市町製造品出荷額'!$H$98:$AH$98</c:f>
              <c:numCache>
                <c:formatCode>#,##0_);[Red]\(#,##0\)</c:formatCode>
                <c:ptCount val="27"/>
                <c:pt idx="0">
                  <c:v>5104624</c:v>
                </c:pt>
                <c:pt idx="1">
                  <c:v>5717786</c:v>
                </c:pt>
                <c:pt idx="2">
                  <c:v>6242041</c:v>
                </c:pt>
                <c:pt idx="3">
                  <c:v>6778448</c:v>
                </c:pt>
                <c:pt idx="4">
                  <c:v>7686862</c:v>
                </c:pt>
                <c:pt idx="5">
                  <c:v>8493858</c:v>
                </c:pt>
                <c:pt idx="6">
                  <c:v>8901420</c:v>
                </c:pt>
                <c:pt idx="7">
                  <c:v>9424082</c:v>
                </c:pt>
                <c:pt idx="8">
                  <c:v>8935928</c:v>
                </c:pt>
                <c:pt idx="9">
                  <c:v>10515734</c:v>
                </c:pt>
                <c:pt idx="10">
                  <c:v>11108625</c:v>
                </c:pt>
                <c:pt idx="11">
                  <c:v>14740645</c:v>
                </c:pt>
                <c:pt idx="12">
                  <c:v>13679425</c:v>
                </c:pt>
                <c:pt idx="13">
                  <c:v>14608276</c:v>
                </c:pt>
                <c:pt idx="14">
                  <c:v>16390532</c:v>
                </c:pt>
                <c:pt idx="15">
                  <c:v>17237575</c:v>
                </c:pt>
                <c:pt idx="16">
                  <c:v>18981080</c:v>
                </c:pt>
                <c:pt idx="17">
                  <c:v>18339445</c:v>
                </c:pt>
                <c:pt idx="18">
                  <c:v>17115994</c:v>
                </c:pt>
                <c:pt idx="19">
                  <c:v>17206044</c:v>
                </c:pt>
                <c:pt idx="20">
                  <c:v>18876257</c:v>
                </c:pt>
                <c:pt idx="21">
                  <c:v>18666486</c:v>
                </c:pt>
                <c:pt idx="22">
                  <c:v>21766881</c:v>
                </c:pt>
                <c:pt idx="23">
                  <c:v>20018181</c:v>
                </c:pt>
                <c:pt idx="24">
                  <c:v>20965511</c:v>
                </c:pt>
                <c:pt idx="25">
                  <c:v>21117879</c:v>
                </c:pt>
                <c:pt idx="26">
                  <c:v>21397030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E7-495E-814B-DE69AC83C7FF}"/>
            </c:ext>
          </c:extLst>
        </c:ser>
        <c:ser>
          <c:idx val="18"/>
          <c:order val="18"/>
          <c:tx>
            <c:strRef>
              <c:f>'1市町製造品出荷額'!$B$99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'1市町製造品出荷額'!$H$99:$AH$99</c:f>
              <c:numCache>
                <c:formatCode>#,##0_);[Red]\(#,##0\)</c:formatCode>
                <c:ptCount val="27"/>
                <c:pt idx="0">
                  <c:v>3595201</c:v>
                </c:pt>
                <c:pt idx="1">
                  <c:v>3708528</c:v>
                </c:pt>
                <c:pt idx="2">
                  <c:v>3779370</c:v>
                </c:pt>
                <c:pt idx="3">
                  <c:v>4444913</c:v>
                </c:pt>
                <c:pt idx="4">
                  <c:v>4466439</c:v>
                </c:pt>
                <c:pt idx="5">
                  <c:v>5180122</c:v>
                </c:pt>
                <c:pt idx="6">
                  <c:v>5570160</c:v>
                </c:pt>
                <c:pt idx="7">
                  <c:v>5565986</c:v>
                </c:pt>
                <c:pt idx="8">
                  <c:v>5536332</c:v>
                </c:pt>
                <c:pt idx="9">
                  <c:v>6316172</c:v>
                </c:pt>
                <c:pt idx="10">
                  <c:v>6311936</c:v>
                </c:pt>
                <c:pt idx="11">
                  <c:v>6711610</c:v>
                </c:pt>
                <c:pt idx="12">
                  <c:v>9925297</c:v>
                </c:pt>
                <c:pt idx="13">
                  <c:v>12080758</c:v>
                </c:pt>
                <c:pt idx="14">
                  <c:v>17129366</c:v>
                </c:pt>
                <c:pt idx="15">
                  <c:v>20473679</c:v>
                </c:pt>
                <c:pt idx="16">
                  <c:v>22091033</c:v>
                </c:pt>
                <c:pt idx="17">
                  <c:v>22581379</c:v>
                </c:pt>
                <c:pt idx="18">
                  <c:v>24006091</c:v>
                </c:pt>
                <c:pt idx="19">
                  <c:v>24317603</c:v>
                </c:pt>
                <c:pt idx="20">
                  <c:v>29236143</c:v>
                </c:pt>
                <c:pt idx="21">
                  <c:v>31009411</c:v>
                </c:pt>
                <c:pt idx="22">
                  <c:v>35864087</c:v>
                </c:pt>
                <c:pt idx="23">
                  <c:v>36611388</c:v>
                </c:pt>
                <c:pt idx="24">
                  <c:v>36805253</c:v>
                </c:pt>
                <c:pt idx="25">
                  <c:v>39070509</c:v>
                </c:pt>
                <c:pt idx="26">
                  <c:v>35169486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3E7-495E-814B-DE69AC83C7FF}"/>
            </c:ext>
          </c:extLst>
        </c:ser>
        <c:ser>
          <c:idx val="19"/>
          <c:order val="19"/>
          <c:tx>
            <c:strRef>
              <c:f>'1市町製造品出荷額'!$B$100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'1市町製造品出荷額'!$H$100:$AH$100</c:f>
              <c:numCache>
                <c:formatCode>#,##0_);[Red]\(#,##0\)</c:formatCode>
                <c:ptCount val="27"/>
                <c:pt idx="0">
                  <c:v>6066325</c:v>
                </c:pt>
                <c:pt idx="1">
                  <c:v>7046425</c:v>
                </c:pt>
                <c:pt idx="2">
                  <c:v>7989058</c:v>
                </c:pt>
                <c:pt idx="3">
                  <c:v>8440701</c:v>
                </c:pt>
                <c:pt idx="4">
                  <c:v>9504374</c:v>
                </c:pt>
                <c:pt idx="5">
                  <c:v>10977617</c:v>
                </c:pt>
                <c:pt idx="6">
                  <c:v>10874984</c:v>
                </c:pt>
                <c:pt idx="7">
                  <c:v>11382352</c:v>
                </c:pt>
                <c:pt idx="8">
                  <c:v>12192649</c:v>
                </c:pt>
                <c:pt idx="9">
                  <c:v>14239531</c:v>
                </c:pt>
                <c:pt idx="10">
                  <c:v>16074561</c:v>
                </c:pt>
                <c:pt idx="11">
                  <c:v>15129734</c:v>
                </c:pt>
                <c:pt idx="12">
                  <c:v>15027984</c:v>
                </c:pt>
                <c:pt idx="13">
                  <c:v>16508691</c:v>
                </c:pt>
                <c:pt idx="14">
                  <c:v>18646253</c:v>
                </c:pt>
                <c:pt idx="15">
                  <c:v>20485719</c:v>
                </c:pt>
                <c:pt idx="16">
                  <c:v>22146840</c:v>
                </c:pt>
                <c:pt idx="17">
                  <c:v>20906417</c:v>
                </c:pt>
                <c:pt idx="18">
                  <c:v>20154795</c:v>
                </c:pt>
                <c:pt idx="19">
                  <c:v>19786884</c:v>
                </c:pt>
                <c:pt idx="20">
                  <c:v>19113418</c:v>
                </c:pt>
                <c:pt idx="21">
                  <c:v>19725573</c:v>
                </c:pt>
                <c:pt idx="22">
                  <c:v>19582425</c:v>
                </c:pt>
                <c:pt idx="23">
                  <c:v>18870709</c:v>
                </c:pt>
                <c:pt idx="24">
                  <c:v>17881812</c:v>
                </c:pt>
                <c:pt idx="25">
                  <c:v>18119269</c:v>
                </c:pt>
                <c:pt idx="26">
                  <c:v>17959075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3E7-495E-814B-DE69AC83C7FF}"/>
            </c:ext>
          </c:extLst>
        </c:ser>
        <c:ser>
          <c:idx val="20"/>
          <c:order val="20"/>
          <c:tx>
            <c:strRef>
              <c:f>'1市町製造品出荷額'!$B$101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'1市町製造品出荷額'!$H$101:$AH$101</c:f>
              <c:numCache>
                <c:formatCode>#,##0_);[Red]\(#,##0\)</c:formatCode>
                <c:ptCount val="27"/>
                <c:pt idx="0">
                  <c:v>93475</c:v>
                </c:pt>
                <c:pt idx="1">
                  <c:v>107779</c:v>
                </c:pt>
                <c:pt idx="2">
                  <c:v>118982</c:v>
                </c:pt>
                <c:pt idx="3">
                  <c:v>121899</c:v>
                </c:pt>
                <c:pt idx="4">
                  <c:v>322679</c:v>
                </c:pt>
                <c:pt idx="5">
                  <c:v>415935</c:v>
                </c:pt>
                <c:pt idx="6">
                  <c:v>441045</c:v>
                </c:pt>
                <c:pt idx="7">
                  <c:v>408578</c:v>
                </c:pt>
                <c:pt idx="8">
                  <c:v>495692</c:v>
                </c:pt>
                <c:pt idx="9">
                  <c:v>485893</c:v>
                </c:pt>
                <c:pt idx="10">
                  <c:v>504989</c:v>
                </c:pt>
                <c:pt idx="11">
                  <c:v>494591</c:v>
                </c:pt>
                <c:pt idx="12">
                  <c:v>504101</c:v>
                </c:pt>
                <c:pt idx="13">
                  <c:v>711123</c:v>
                </c:pt>
                <c:pt idx="14">
                  <c:v>800259</c:v>
                </c:pt>
                <c:pt idx="15">
                  <c:v>840067</c:v>
                </c:pt>
                <c:pt idx="16">
                  <c:v>975592</c:v>
                </c:pt>
                <c:pt idx="17">
                  <c:v>868669</c:v>
                </c:pt>
                <c:pt idx="18">
                  <c:v>802657</c:v>
                </c:pt>
                <c:pt idx="19">
                  <c:v>846121</c:v>
                </c:pt>
                <c:pt idx="20">
                  <c:v>952139</c:v>
                </c:pt>
                <c:pt idx="21">
                  <c:v>1041516</c:v>
                </c:pt>
                <c:pt idx="22">
                  <c:v>1158843</c:v>
                </c:pt>
                <c:pt idx="23">
                  <c:v>950326</c:v>
                </c:pt>
                <c:pt idx="24">
                  <c:v>853426</c:v>
                </c:pt>
                <c:pt idx="25">
                  <c:v>995866</c:v>
                </c:pt>
                <c:pt idx="26">
                  <c:v>821854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3E7-495E-814B-DE69AC83C7FF}"/>
            </c:ext>
          </c:extLst>
        </c:ser>
        <c:ser>
          <c:idx val="21"/>
          <c:order val="21"/>
          <c:tx>
            <c:strRef>
              <c:f>'1市町製造品出荷額'!$B$102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'1市町製造品出荷額'!$H$102:$AH$102</c:f>
              <c:numCache>
                <c:formatCode>#,##0_);[Red]\(#,##0\)</c:formatCode>
                <c:ptCount val="27"/>
                <c:pt idx="0">
                  <c:v>308288</c:v>
                </c:pt>
                <c:pt idx="1">
                  <c:v>386620</c:v>
                </c:pt>
                <c:pt idx="2">
                  <c:v>492312</c:v>
                </c:pt>
                <c:pt idx="3">
                  <c:v>451751</c:v>
                </c:pt>
                <c:pt idx="4">
                  <c:v>559951</c:v>
                </c:pt>
                <c:pt idx="5">
                  <c:v>635309</c:v>
                </c:pt>
                <c:pt idx="6">
                  <c:v>601318</c:v>
                </c:pt>
                <c:pt idx="7">
                  <c:v>749865</c:v>
                </c:pt>
                <c:pt idx="8">
                  <c:v>850773</c:v>
                </c:pt>
                <c:pt idx="9">
                  <c:v>770663</c:v>
                </c:pt>
                <c:pt idx="10">
                  <c:v>817955</c:v>
                </c:pt>
                <c:pt idx="11">
                  <c:v>815483</c:v>
                </c:pt>
                <c:pt idx="12">
                  <c:v>821826</c:v>
                </c:pt>
                <c:pt idx="13">
                  <c:v>910845</c:v>
                </c:pt>
                <c:pt idx="14">
                  <c:v>959490</c:v>
                </c:pt>
                <c:pt idx="15">
                  <c:v>1079546</c:v>
                </c:pt>
                <c:pt idx="16">
                  <c:v>1106234</c:v>
                </c:pt>
                <c:pt idx="17">
                  <c:v>1015754</c:v>
                </c:pt>
                <c:pt idx="18">
                  <c:v>1064800</c:v>
                </c:pt>
                <c:pt idx="19">
                  <c:v>839265</c:v>
                </c:pt>
                <c:pt idx="20">
                  <c:v>1071807</c:v>
                </c:pt>
                <c:pt idx="21">
                  <c:v>1000451</c:v>
                </c:pt>
                <c:pt idx="22">
                  <c:v>936768</c:v>
                </c:pt>
                <c:pt idx="23">
                  <c:v>850015</c:v>
                </c:pt>
                <c:pt idx="24">
                  <c:v>714901</c:v>
                </c:pt>
                <c:pt idx="25">
                  <c:v>855743</c:v>
                </c:pt>
                <c:pt idx="26">
                  <c:v>754036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3E7-495E-814B-DE69AC83C7FF}"/>
            </c:ext>
          </c:extLst>
        </c:ser>
        <c:ser>
          <c:idx val="22"/>
          <c:order val="22"/>
          <c:tx>
            <c:strRef>
              <c:f>'1市町製造品出荷額'!$B$103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'1市町製造品出荷額'!$H$103:$AH$103</c:f>
              <c:numCache>
                <c:formatCode>#,##0_);[Red]\(#,##0\)</c:formatCode>
                <c:ptCount val="27"/>
                <c:pt idx="0">
                  <c:v>1308959</c:v>
                </c:pt>
                <c:pt idx="1">
                  <c:v>1645748</c:v>
                </c:pt>
                <c:pt idx="2">
                  <c:v>1884271</c:v>
                </c:pt>
                <c:pt idx="3">
                  <c:v>2100615</c:v>
                </c:pt>
                <c:pt idx="4">
                  <c:v>2306401</c:v>
                </c:pt>
                <c:pt idx="5">
                  <c:v>3003879</c:v>
                </c:pt>
                <c:pt idx="6">
                  <c:v>3418800</c:v>
                </c:pt>
                <c:pt idx="7">
                  <c:v>3340259</c:v>
                </c:pt>
                <c:pt idx="8">
                  <c:v>3386153</c:v>
                </c:pt>
                <c:pt idx="9">
                  <c:v>3753593</c:v>
                </c:pt>
                <c:pt idx="10">
                  <c:v>5513008</c:v>
                </c:pt>
                <c:pt idx="11">
                  <c:v>6281200</c:v>
                </c:pt>
                <c:pt idx="12">
                  <c:v>6511780</c:v>
                </c:pt>
                <c:pt idx="13">
                  <c:v>7755549</c:v>
                </c:pt>
                <c:pt idx="14">
                  <c:v>8427974</c:v>
                </c:pt>
                <c:pt idx="15">
                  <c:v>11499072</c:v>
                </c:pt>
                <c:pt idx="16">
                  <c:v>15131452</c:v>
                </c:pt>
                <c:pt idx="17">
                  <c:v>15090530</c:v>
                </c:pt>
                <c:pt idx="18">
                  <c:v>14681662</c:v>
                </c:pt>
                <c:pt idx="19">
                  <c:v>13690792</c:v>
                </c:pt>
                <c:pt idx="20">
                  <c:v>14192095</c:v>
                </c:pt>
                <c:pt idx="21">
                  <c:v>15685592</c:v>
                </c:pt>
                <c:pt idx="22">
                  <c:v>15927375</c:v>
                </c:pt>
                <c:pt idx="23">
                  <c:v>15118294</c:v>
                </c:pt>
                <c:pt idx="24">
                  <c:v>15419457</c:v>
                </c:pt>
                <c:pt idx="25">
                  <c:v>16468791</c:v>
                </c:pt>
                <c:pt idx="26">
                  <c:v>15834325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3E7-495E-814B-DE69AC83C7FF}"/>
            </c:ext>
          </c:extLst>
        </c:ser>
        <c:ser>
          <c:idx val="23"/>
          <c:order val="23"/>
          <c:tx>
            <c:strRef>
              <c:f>'1市町製造品出荷額'!$B$104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'1市町製造品出荷額'!$H$104:$AH$104</c:f>
              <c:numCache>
                <c:formatCode>#,##0_);[Red]\(#,##0\)</c:formatCode>
                <c:ptCount val="27"/>
                <c:pt idx="0">
                  <c:v>819527</c:v>
                </c:pt>
                <c:pt idx="1">
                  <c:v>885933</c:v>
                </c:pt>
                <c:pt idx="2">
                  <c:v>1074057</c:v>
                </c:pt>
                <c:pt idx="3">
                  <c:v>1252545</c:v>
                </c:pt>
                <c:pt idx="4">
                  <c:v>1363589</c:v>
                </c:pt>
                <c:pt idx="5">
                  <c:v>1509017</c:v>
                </c:pt>
                <c:pt idx="6">
                  <c:v>1614558</c:v>
                </c:pt>
                <c:pt idx="7">
                  <c:v>1614185</c:v>
                </c:pt>
                <c:pt idx="8">
                  <c:v>1417217</c:v>
                </c:pt>
                <c:pt idx="9">
                  <c:v>1603061</c:v>
                </c:pt>
                <c:pt idx="10">
                  <c:v>1786068</c:v>
                </c:pt>
                <c:pt idx="11">
                  <c:v>2029409</c:v>
                </c:pt>
                <c:pt idx="12">
                  <c:v>2114624</c:v>
                </c:pt>
                <c:pt idx="13">
                  <c:v>3069201</c:v>
                </c:pt>
                <c:pt idx="14">
                  <c:v>4046398</c:v>
                </c:pt>
                <c:pt idx="15">
                  <c:v>5806740</c:v>
                </c:pt>
                <c:pt idx="16">
                  <c:v>6835263</c:v>
                </c:pt>
                <c:pt idx="17">
                  <c:v>6794307</c:v>
                </c:pt>
                <c:pt idx="18">
                  <c:v>6716660</c:v>
                </c:pt>
                <c:pt idx="19">
                  <c:v>7084969</c:v>
                </c:pt>
                <c:pt idx="20">
                  <c:v>8128064</c:v>
                </c:pt>
                <c:pt idx="21">
                  <c:v>8718581</c:v>
                </c:pt>
                <c:pt idx="22">
                  <c:v>9497458</c:v>
                </c:pt>
                <c:pt idx="23">
                  <c:v>8884985</c:v>
                </c:pt>
                <c:pt idx="24">
                  <c:v>9503946</c:v>
                </c:pt>
                <c:pt idx="25">
                  <c:v>9710448</c:v>
                </c:pt>
                <c:pt idx="26">
                  <c:v>9996920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3E7-495E-814B-DE69AC83C7FF}"/>
            </c:ext>
          </c:extLst>
        </c:ser>
        <c:ser>
          <c:idx val="24"/>
          <c:order val="24"/>
          <c:tx>
            <c:strRef>
              <c:f>'1市町製造品出荷額'!$B$105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'1市町製造品出荷額'!$H$105:$AH$105</c:f>
              <c:numCache>
                <c:formatCode>#,##0_);[Red]\(#,##0\)</c:formatCode>
                <c:ptCount val="27"/>
                <c:pt idx="0">
                  <c:v>614888</c:v>
                </c:pt>
                <c:pt idx="1">
                  <c:v>711274</c:v>
                </c:pt>
                <c:pt idx="2">
                  <c:v>802116</c:v>
                </c:pt>
                <c:pt idx="3">
                  <c:v>925344</c:v>
                </c:pt>
                <c:pt idx="4">
                  <c:v>1029881</c:v>
                </c:pt>
                <c:pt idx="5">
                  <c:v>1946905</c:v>
                </c:pt>
                <c:pt idx="6">
                  <c:v>2064122</c:v>
                </c:pt>
                <c:pt idx="7">
                  <c:v>2180545</c:v>
                </c:pt>
                <c:pt idx="8">
                  <c:v>2239744</c:v>
                </c:pt>
                <c:pt idx="9">
                  <c:v>2512383</c:v>
                </c:pt>
                <c:pt idx="10">
                  <c:v>2399991</c:v>
                </c:pt>
                <c:pt idx="11">
                  <c:v>2600257</c:v>
                </c:pt>
                <c:pt idx="12">
                  <c:v>2616019</c:v>
                </c:pt>
                <c:pt idx="13">
                  <c:v>2718824</c:v>
                </c:pt>
                <c:pt idx="14">
                  <c:v>3015142</c:v>
                </c:pt>
                <c:pt idx="15">
                  <c:v>3359362</c:v>
                </c:pt>
                <c:pt idx="16">
                  <c:v>3319173</c:v>
                </c:pt>
                <c:pt idx="17">
                  <c:v>3135513</c:v>
                </c:pt>
                <c:pt idx="18">
                  <c:v>3315707</c:v>
                </c:pt>
                <c:pt idx="19">
                  <c:v>2951365</c:v>
                </c:pt>
                <c:pt idx="20">
                  <c:v>3192766</c:v>
                </c:pt>
                <c:pt idx="21">
                  <c:v>3509499</c:v>
                </c:pt>
                <c:pt idx="22">
                  <c:v>3484414</c:v>
                </c:pt>
                <c:pt idx="23">
                  <c:v>3432836</c:v>
                </c:pt>
                <c:pt idx="24">
                  <c:v>3870704</c:v>
                </c:pt>
                <c:pt idx="25">
                  <c:v>3708793</c:v>
                </c:pt>
                <c:pt idx="26">
                  <c:v>3405098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E7-495E-814B-DE69AC83C7FF}"/>
            </c:ext>
          </c:extLst>
        </c:ser>
        <c:ser>
          <c:idx val="25"/>
          <c:order val="25"/>
          <c:tx>
            <c:strRef>
              <c:f>'1市町製造品出荷額'!$B$106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'1市町製造品出荷額'!$H$106:$AH$106</c:f>
              <c:numCache>
                <c:formatCode>#,##0_);[Red]\(#,##0\)</c:formatCode>
                <c:ptCount val="27"/>
                <c:pt idx="0">
                  <c:v>1168046</c:v>
                </c:pt>
                <c:pt idx="1">
                  <c:v>1467429</c:v>
                </c:pt>
                <c:pt idx="2">
                  <c:v>1481122</c:v>
                </c:pt>
                <c:pt idx="3">
                  <c:v>1658981</c:v>
                </c:pt>
                <c:pt idx="4">
                  <c:v>1928397</c:v>
                </c:pt>
                <c:pt idx="5">
                  <c:v>2158158</c:v>
                </c:pt>
                <c:pt idx="6">
                  <c:v>2570560</c:v>
                </c:pt>
                <c:pt idx="7">
                  <c:v>2769933</c:v>
                </c:pt>
                <c:pt idx="8">
                  <c:v>3037654</c:v>
                </c:pt>
                <c:pt idx="9">
                  <c:v>3379629</c:v>
                </c:pt>
                <c:pt idx="10">
                  <c:v>3771360</c:v>
                </c:pt>
                <c:pt idx="11">
                  <c:v>4128841</c:v>
                </c:pt>
                <c:pt idx="12">
                  <c:v>3836239</c:v>
                </c:pt>
                <c:pt idx="13">
                  <c:v>3601265</c:v>
                </c:pt>
                <c:pt idx="14">
                  <c:v>3791055</c:v>
                </c:pt>
                <c:pt idx="15">
                  <c:v>3900183</c:v>
                </c:pt>
                <c:pt idx="16">
                  <c:v>4143019</c:v>
                </c:pt>
                <c:pt idx="17">
                  <c:v>3815420</c:v>
                </c:pt>
                <c:pt idx="18">
                  <c:v>3552439</c:v>
                </c:pt>
                <c:pt idx="19">
                  <c:v>3587054</c:v>
                </c:pt>
                <c:pt idx="20">
                  <c:v>3959863</c:v>
                </c:pt>
                <c:pt idx="21">
                  <c:v>2555410</c:v>
                </c:pt>
                <c:pt idx="22">
                  <c:v>2567711</c:v>
                </c:pt>
                <c:pt idx="23">
                  <c:v>2555885</c:v>
                </c:pt>
                <c:pt idx="24">
                  <c:v>2356120</c:v>
                </c:pt>
                <c:pt idx="25">
                  <c:v>2353298</c:v>
                </c:pt>
                <c:pt idx="26">
                  <c:v>2198046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3E7-495E-814B-DE69AC83C7FF}"/>
            </c:ext>
          </c:extLst>
        </c:ser>
        <c:ser>
          <c:idx val="26"/>
          <c:order val="26"/>
          <c:tx>
            <c:strRef>
              <c:f>'1市町製造品出荷額'!$B$107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'1市町製造品出荷額'!$H$107:$AH$107</c:f>
              <c:numCache>
                <c:formatCode>#,##0_);[Red]\(#,##0\)</c:formatCode>
                <c:ptCount val="27"/>
                <c:pt idx="0">
                  <c:v>367999</c:v>
                </c:pt>
                <c:pt idx="1">
                  <c:v>408158</c:v>
                </c:pt>
                <c:pt idx="2">
                  <c:v>414592</c:v>
                </c:pt>
                <c:pt idx="3">
                  <c:v>439420</c:v>
                </c:pt>
                <c:pt idx="4">
                  <c:v>449937</c:v>
                </c:pt>
                <c:pt idx="5">
                  <c:v>542496</c:v>
                </c:pt>
                <c:pt idx="6">
                  <c:v>512387</c:v>
                </c:pt>
                <c:pt idx="7">
                  <c:v>454331</c:v>
                </c:pt>
                <c:pt idx="8">
                  <c:v>541285</c:v>
                </c:pt>
                <c:pt idx="9">
                  <c:v>555648</c:v>
                </c:pt>
                <c:pt idx="10">
                  <c:v>553269</c:v>
                </c:pt>
                <c:pt idx="11">
                  <c:v>511949</c:v>
                </c:pt>
                <c:pt idx="12">
                  <c:v>537788</c:v>
                </c:pt>
                <c:pt idx="13">
                  <c:v>506909</c:v>
                </c:pt>
                <c:pt idx="14">
                  <c:v>570839</c:v>
                </c:pt>
                <c:pt idx="15">
                  <c:v>684723</c:v>
                </c:pt>
                <c:pt idx="16">
                  <c:v>861612</c:v>
                </c:pt>
                <c:pt idx="17">
                  <c:v>787684</c:v>
                </c:pt>
                <c:pt idx="18">
                  <c:v>673543</c:v>
                </c:pt>
                <c:pt idx="19">
                  <c:v>783424</c:v>
                </c:pt>
                <c:pt idx="20">
                  <c:v>922559</c:v>
                </c:pt>
                <c:pt idx="21">
                  <c:v>854739</c:v>
                </c:pt>
                <c:pt idx="22">
                  <c:v>887540</c:v>
                </c:pt>
                <c:pt idx="23">
                  <c:v>1082020</c:v>
                </c:pt>
                <c:pt idx="24">
                  <c:v>1026046</c:v>
                </c:pt>
                <c:pt idx="25">
                  <c:v>1102097</c:v>
                </c:pt>
                <c:pt idx="26">
                  <c:v>1219752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E7-495E-814B-DE69AC83C7FF}"/>
            </c:ext>
          </c:extLst>
        </c:ser>
        <c:ser>
          <c:idx val="27"/>
          <c:order val="27"/>
          <c:tx>
            <c:strRef>
              <c:f>'1市町製造品出荷額'!$B$108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'1市町製造品出荷額'!$H$108:$AH$108</c:f>
              <c:numCache>
                <c:formatCode>#,##0_);[Red]\(#,##0\)</c:formatCode>
                <c:ptCount val="27"/>
                <c:pt idx="0">
                  <c:v>394167</c:v>
                </c:pt>
                <c:pt idx="1">
                  <c:v>427085</c:v>
                </c:pt>
                <c:pt idx="2">
                  <c:v>469042</c:v>
                </c:pt>
                <c:pt idx="3">
                  <c:v>456566</c:v>
                </c:pt>
                <c:pt idx="4">
                  <c:v>507203</c:v>
                </c:pt>
                <c:pt idx="5">
                  <c:v>552680</c:v>
                </c:pt>
                <c:pt idx="6">
                  <c:v>595234</c:v>
                </c:pt>
                <c:pt idx="7">
                  <c:v>649158</c:v>
                </c:pt>
                <c:pt idx="8">
                  <c:v>713723</c:v>
                </c:pt>
                <c:pt idx="9">
                  <c:v>701353</c:v>
                </c:pt>
                <c:pt idx="10">
                  <c:v>633540</c:v>
                </c:pt>
                <c:pt idx="11">
                  <c:v>603235</c:v>
                </c:pt>
                <c:pt idx="12">
                  <c:v>780394</c:v>
                </c:pt>
                <c:pt idx="13">
                  <c:v>882267</c:v>
                </c:pt>
                <c:pt idx="14">
                  <c:v>1081934</c:v>
                </c:pt>
                <c:pt idx="15">
                  <c:v>1162886</c:v>
                </c:pt>
                <c:pt idx="16">
                  <c:v>1524278</c:v>
                </c:pt>
                <c:pt idx="17">
                  <c:v>1454400</c:v>
                </c:pt>
                <c:pt idx="18">
                  <c:v>947254</c:v>
                </c:pt>
                <c:pt idx="19">
                  <c:v>946960</c:v>
                </c:pt>
                <c:pt idx="20">
                  <c:v>906296</c:v>
                </c:pt>
                <c:pt idx="21">
                  <c:v>929082</c:v>
                </c:pt>
                <c:pt idx="22">
                  <c:v>936158</c:v>
                </c:pt>
                <c:pt idx="23">
                  <c:v>1019131</c:v>
                </c:pt>
                <c:pt idx="24">
                  <c:v>790212</c:v>
                </c:pt>
                <c:pt idx="25">
                  <c:v>739283</c:v>
                </c:pt>
                <c:pt idx="26">
                  <c:v>714799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E7-495E-814B-DE69AC83C7FF}"/>
            </c:ext>
          </c:extLst>
        </c:ser>
        <c:ser>
          <c:idx val="28"/>
          <c:order val="28"/>
          <c:tx>
            <c:strRef>
              <c:f>'1市町製造品出荷額'!$B$109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'1市町製造品出荷額'!$H$109:$AH$109</c:f>
              <c:numCache>
                <c:formatCode>#,##0_);[Red]\(#,##0\)</c:formatCode>
                <c:ptCount val="27"/>
                <c:pt idx="0">
                  <c:v>520054</c:v>
                </c:pt>
                <c:pt idx="1">
                  <c:v>645806</c:v>
                </c:pt>
                <c:pt idx="2">
                  <c:v>648504</c:v>
                </c:pt>
                <c:pt idx="3">
                  <c:v>650278</c:v>
                </c:pt>
                <c:pt idx="4">
                  <c:v>716579</c:v>
                </c:pt>
                <c:pt idx="5">
                  <c:v>928045</c:v>
                </c:pt>
                <c:pt idx="6">
                  <c:v>1053227</c:v>
                </c:pt>
                <c:pt idx="7">
                  <c:v>1052350</c:v>
                </c:pt>
                <c:pt idx="8">
                  <c:v>1057909</c:v>
                </c:pt>
                <c:pt idx="9">
                  <c:v>1157190</c:v>
                </c:pt>
                <c:pt idx="10">
                  <c:v>1237221</c:v>
                </c:pt>
                <c:pt idx="11">
                  <c:v>1276604</c:v>
                </c:pt>
                <c:pt idx="12">
                  <c:v>1179518</c:v>
                </c:pt>
                <c:pt idx="13">
                  <c:v>1100446</c:v>
                </c:pt>
                <c:pt idx="14">
                  <c:v>1141432</c:v>
                </c:pt>
                <c:pt idx="15">
                  <c:v>1366087</c:v>
                </c:pt>
                <c:pt idx="16">
                  <c:v>1588667</c:v>
                </c:pt>
                <c:pt idx="17">
                  <c:v>1605387</c:v>
                </c:pt>
                <c:pt idx="18">
                  <c:v>1405653</c:v>
                </c:pt>
                <c:pt idx="19">
                  <c:v>1290868</c:v>
                </c:pt>
                <c:pt idx="20">
                  <c:v>1157654</c:v>
                </c:pt>
                <c:pt idx="21">
                  <c:v>1409935</c:v>
                </c:pt>
                <c:pt idx="22">
                  <c:v>1441977</c:v>
                </c:pt>
                <c:pt idx="23">
                  <c:v>1762609</c:v>
                </c:pt>
                <c:pt idx="24">
                  <c:v>1142471</c:v>
                </c:pt>
                <c:pt idx="25">
                  <c:v>1115302</c:v>
                </c:pt>
                <c:pt idx="26">
                  <c:v>1081754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3E7-495E-814B-DE69AC83C7FF}"/>
            </c:ext>
          </c:extLst>
        </c:ser>
        <c:ser>
          <c:idx val="29"/>
          <c:order val="29"/>
          <c:tx>
            <c:strRef>
              <c:f>'1市町製造品出荷額'!$B$110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'1市町製造品出荷額'!$H$110:$AH$110</c:f>
              <c:numCache>
                <c:formatCode>#,##0_);[Red]\(#,##0\)</c:formatCode>
                <c:ptCount val="27"/>
                <c:pt idx="0">
                  <c:v>5916162</c:v>
                </c:pt>
                <c:pt idx="1">
                  <c:v>6675294</c:v>
                </c:pt>
                <c:pt idx="2">
                  <c:v>6960166</c:v>
                </c:pt>
                <c:pt idx="3">
                  <c:v>7949698</c:v>
                </c:pt>
                <c:pt idx="4">
                  <c:v>8989607</c:v>
                </c:pt>
                <c:pt idx="5">
                  <c:v>10811131</c:v>
                </c:pt>
                <c:pt idx="6">
                  <c:v>11471976</c:v>
                </c:pt>
                <c:pt idx="7">
                  <c:v>12600611</c:v>
                </c:pt>
                <c:pt idx="8">
                  <c:v>10622383</c:v>
                </c:pt>
                <c:pt idx="9">
                  <c:v>11243889</c:v>
                </c:pt>
                <c:pt idx="10">
                  <c:v>12345145</c:v>
                </c:pt>
                <c:pt idx="11">
                  <c:v>12337748</c:v>
                </c:pt>
                <c:pt idx="12">
                  <c:v>12323201</c:v>
                </c:pt>
                <c:pt idx="13">
                  <c:v>12685765</c:v>
                </c:pt>
                <c:pt idx="14">
                  <c:v>13495783</c:v>
                </c:pt>
                <c:pt idx="15">
                  <c:v>15257936</c:v>
                </c:pt>
                <c:pt idx="16">
                  <c:v>15178000</c:v>
                </c:pt>
                <c:pt idx="17">
                  <c:v>14999577</c:v>
                </c:pt>
                <c:pt idx="18">
                  <c:v>14326130</c:v>
                </c:pt>
                <c:pt idx="19">
                  <c:v>15055377</c:v>
                </c:pt>
                <c:pt idx="20">
                  <c:v>16076933</c:v>
                </c:pt>
                <c:pt idx="21">
                  <c:v>17091393</c:v>
                </c:pt>
                <c:pt idx="22">
                  <c:v>17130320</c:v>
                </c:pt>
                <c:pt idx="23">
                  <c:v>16548628</c:v>
                </c:pt>
                <c:pt idx="24">
                  <c:v>16029701</c:v>
                </c:pt>
                <c:pt idx="25">
                  <c:v>16520443</c:v>
                </c:pt>
                <c:pt idx="26">
                  <c:v>15011237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3E7-495E-814B-DE69AC83C7FF}"/>
            </c:ext>
          </c:extLst>
        </c:ser>
        <c:ser>
          <c:idx val="30"/>
          <c:order val="30"/>
          <c:tx>
            <c:strRef>
              <c:f>'1市町製造品出荷額'!$B$111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'1市町製造品出荷額'!$H$111:$AH$111</c:f>
              <c:numCache>
                <c:formatCode>#,##0_);[Red]\(#,##0\)</c:formatCode>
                <c:ptCount val="27"/>
                <c:pt idx="0">
                  <c:v>10598080</c:v>
                </c:pt>
                <c:pt idx="1">
                  <c:v>9775101</c:v>
                </c:pt>
                <c:pt idx="2">
                  <c:v>10304383</c:v>
                </c:pt>
                <c:pt idx="3">
                  <c:v>10871013</c:v>
                </c:pt>
                <c:pt idx="4">
                  <c:v>11192967</c:v>
                </c:pt>
                <c:pt idx="5">
                  <c:v>14376271</c:v>
                </c:pt>
                <c:pt idx="6">
                  <c:v>14492463</c:v>
                </c:pt>
                <c:pt idx="7">
                  <c:v>16292573</c:v>
                </c:pt>
                <c:pt idx="8">
                  <c:v>15742201</c:v>
                </c:pt>
                <c:pt idx="9">
                  <c:v>16287073</c:v>
                </c:pt>
                <c:pt idx="10">
                  <c:v>18104675</c:v>
                </c:pt>
                <c:pt idx="11">
                  <c:v>15493110</c:v>
                </c:pt>
                <c:pt idx="12">
                  <c:v>16704683</c:v>
                </c:pt>
                <c:pt idx="13">
                  <c:v>19397296</c:v>
                </c:pt>
                <c:pt idx="14">
                  <c:v>20695237</c:v>
                </c:pt>
                <c:pt idx="15">
                  <c:v>22698950</c:v>
                </c:pt>
                <c:pt idx="16">
                  <c:v>24269889</c:v>
                </c:pt>
                <c:pt idx="17">
                  <c:v>25375108</c:v>
                </c:pt>
                <c:pt idx="18">
                  <c:v>23482617</c:v>
                </c:pt>
                <c:pt idx="19">
                  <c:v>22664677</c:v>
                </c:pt>
                <c:pt idx="20">
                  <c:v>24583792</c:v>
                </c:pt>
                <c:pt idx="21">
                  <c:v>27965833</c:v>
                </c:pt>
                <c:pt idx="22">
                  <c:v>25326040</c:v>
                </c:pt>
                <c:pt idx="23">
                  <c:v>23533085</c:v>
                </c:pt>
                <c:pt idx="24">
                  <c:v>22363184</c:v>
                </c:pt>
                <c:pt idx="25">
                  <c:v>22086526</c:v>
                </c:pt>
                <c:pt idx="26">
                  <c:v>20519063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3E7-495E-814B-DE69AC83C7FF}"/>
            </c:ext>
          </c:extLst>
        </c:ser>
        <c:ser>
          <c:idx val="31"/>
          <c:order val="31"/>
          <c:tx>
            <c:strRef>
              <c:f>'1市町製造品出荷額'!$B$113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'1市町製造品出荷額'!$H$113:$AH$113</c:f>
              <c:numCache>
                <c:formatCode>#,##0_);[Red]\(#,##0\)</c:formatCode>
                <c:ptCount val="27"/>
                <c:pt idx="0">
                  <c:v>123375</c:v>
                </c:pt>
                <c:pt idx="1">
                  <c:v>142580</c:v>
                </c:pt>
                <c:pt idx="2">
                  <c:v>166622</c:v>
                </c:pt>
                <c:pt idx="3">
                  <c:v>167871</c:v>
                </c:pt>
                <c:pt idx="4">
                  <c:v>174526</c:v>
                </c:pt>
                <c:pt idx="5">
                  <c:v>194078</c:v>
                </c:pt>
                <c:pt idx="6">
                  <c:v>205306</c:v>
                </c:pt>
                <c:pt idx="7">
                  <c:v>149714</c:v>
                </c:pt>
                <c:pt idx="8">
                  <c:v>146513</c:v>
                </c:pt>
                <c:pt idx="9">
                  <c:v>137761</c:v>
                </c:pt>
                <c:pt idx="10">
                  <c:v>151290</c:v>
                </c:pt>
                <c:pt idx="11">
                  <c:v>116740</c:v>
                </c:pt>
                <c:pt idx="12">
                  <c:v>108965</c:v>
                </c:pt>
                <c:pt idx="13">
                  <c:v>136025</c:v>
                </c:pt>
                <c:pt idx="14">
                  <c:v>183490</c:v>
                </c:pt>
                <c:pt idx="15">
                  <c:v>312540</c:v>
                </c:pt>
                <c:pt idx="16">
                  <c:v>320510</c:v>
                </c:pt>
                <c:pt idx="17">
                  <c:v>281399</c:v>
                </c:pt>
                <c:pt idx="18">
                  <c:v>304872</c:v>
                </c:pt>
                <c:pt idx="19">
                  <c:v>239330</c:v>
                </c:pt>
                <c:pt idx="20">
                  <c:v>262715</c:v>
                </c:pt>
                <c:pt idx="21">
                  <c:v>275853</c:v>
                </c:pt>
                <c:pt idx="22">
                  <c:v>263717</c:v>
                </c:pt>
                <c:pt idx="23">
                  <c:v>259330</c:v>
                </c:pt>
                <c:pt idx="24">
                  <c:v>240310</c:v>
                </c:pt>
                <c:pt idx="25">
                  <c:v>235309</c:v>
                </c:pt>
                <c:pt idx="26">
                  <c:v>220050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3E7-495E-814B-DE69AC83C7FF}"/>
            </c:ext>
          </c:extLst>
        </c:ser>
        <c:ser>
          <c:idx val="32"/>
          <c:order val="32"/>
          <c:tx>
            <c:strRef>
              <c:f>'1市町製造品出荷額'!$B$114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'1市町製造品出荷額'!$H$114:$AH$114</c:f>
              <c:numCache>
                <c:formatCode>#,##0_);[Red]\(#,##0\)</c:formatCode>
                <c:ptCount val="27"/>
                <c:pt idx="0">
                  <c:v>399905</c:v>
                </c:pt>
                <c:pt idx="1">
                  <c:v>486909</c:v>
                </c:pt>
                <c:pt idx="2">
                  <c:v>540537</c:v>
                </c:pt>
                <c:pt idx="3">
                  <c:v>629267</c:v>
                </c:pt>
                <c:pt idx="4">
                  <c:v>727651</c:v>
                </c:pt>
                <c:pt idx="5">
                  <c:v>765490</c:v>
                </c:pt>
                <c:pt idx="6">
                  <c:v>836003</c:v>
                </c:pt>
                <c:pt idx="7">
                  <c:v>949578</c:v>
                </c:pt>
                <c:pt idx="8">
                  <c:v>1006941</c:v>
                </c:pt>
                <c:pt idx="9">
                  <c:v>1005070</c:v>
                </c:pt>
                <c:pt idx="10">
                  <c:v>1154618</c:v>
                </c:pt>
                <c:pt idx="11">
                  <c:v>1388173</c:v>
                </c:pt>
                <c:pt idx="12">
                  <c:v>1600939</c:v>
                </c:pt>
                <c:pt idx="13">
                  <c:v>1830246</c:v>
                </c:pt>
                <c:pt idx="14">
                  <c:v>2617859</c:v>
                </c:pt>
                <c:pt idx="15">
                  <c:v>2876045</c:v>
                </c:pt>
                <c:pt idx="16">
                  <c:v>2787486</c:v>
                </c:pt>
                <c:pt idx="17">
                  <c:v>2729179</c:v>
                </c:pt>
                <c:pt idx="18">
                  <c:v>2037178</c:v>
                </c:pt>
                <c:pt idx="19">
                  <c:v>1838360</c:v>
                </c:pt>
                <c:pt idx="20">
                  <c:v>1816942</c:v>
                </c:pt>
                <c:pt idx="21">
                  <c:v>1726100</c:v>
                </c:pt>
                <c:pt idx="22">
                  <c:v>2072447</c:v>
                </c:pt>
                <c:pt idx="23">
                  <c:v>2500641</c:v>
                </c:pt>
                <c:pt idx="24">
                  <c:v>2519011</c:v>
                </c:pt>
                <c:pt idx="25">
                  <c:v>2821350</c:v>
                </c:pt>
                <c:pt idx="26">
                  <c:v>2743645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3E7-495E-814B-DE69AC83C7FF}"/>
            </c:ext>
          </c:extLst>
        </c:ser>
        <c:ser>
          <c:idx val="33"/>
          <c:order val="33"/>
          <c:tx>
            <c:strRef>
              <c:f>'1市町製造品出荷額'!$B$115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'1市町製造品出荷額'!$H$115:$AH$115</c:f>
              <c:numCache>
                <c:formatCode>#,##0_);[Red]\(#,##0\)</c:formatCode>
                <c:ptCount val="27"/>
                <c:pt idx="0">
                  <c:v>377230</c:v>
                </c:pt>
                <c:pt idx="1">
                  <c:v>398547</c:v>
                </c:pt>
                <c:pt idx="2">
                  <c:v>432142</c:v>
                </c:pt>
                <c:pt idx="3">
                  <c:v>512092</c:v>
                </c:pt>
                <c:pt idx="4">
                  <c:v>533030</c:v>
                </c:pt>
                <c:pt idx="5">
                  <c:v>547902</c:v>
                </c:pt>
                <c:pt idx="6">
                  <c:v>507332</c:v>
                </c:pt>
                <c:pt idx="7">
                  <c:v>530496</c:v>
                </c:pt>
                <c:pt idx="8">
                  <c:v>547629</c:v>
                </c:pt>
                <c:pt idx="9">
                  <c:v>557324</c:v>
                </c:pt>
                <c:pt idx="10">
                  <c:v>609743</c:v>
                </c:pt>
                <c:pt idx="11">
                  <c:v>572208</c:v>
                </c:pt>
                <c:pt idx="12">
                  <c:v>626466</c:v>
                </c:pt>
                <c:pt idx="13">
                  <c:v>645234</c:v>
                </c:pt>
                <c:pt idx="14">
                  <c:v>706476</c:v>
                </c:pt>
                <c:pt idx="15">
                  <c:v>692020</c:v>
                </c:pt>
                <c:pt idx="16">
                  <c:v>695706</c:v>
                </c:pt>
                <c:pt idx="17">
                  <c:v>757390</c:v>
                </c:pt>
                <c:pt idx="18">
                  <c:v>829954</c:v>
                </c:pt>
                <c:pt idx="19">
                  <c:v>653476</c:v>
                </c:pt>
                <c:pt idx="20">
                  <c:v>753574</c:v>
                </c:pt>
                <c:pt idx="21">
                  <c:v>719049</c:v>
                </c:pt>
                <c:pt idx="22">
                  <c:v>782600</c:v>
                </c:pt>
                <c:pt idx="23">
                  <c:v>772234</c:v>
                </c:pt>
                <c:pt idx="24">
                  <c:v>854182</c:v>
                </c:pt>
                <c:pt idx="25">
                  <c:v>881234</c:v>
                </c:pt>
                <c:pt idx="26">
                  <c:v>850430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3E7-495E-814B-DE69AC83C7FF}"/>
            </c:ext>
          </c:extLst>
        </c:ser>
        <c:ser>
          <c:idx val="34"/>
          <c:order val="34"/>
          <c:tx>
            <c:strRef>
              <c:f>'1市町製造品出荷額'!$B$116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'1市町製造品出荷額'!$H$116:$AH$116</c:f>
              <c:numCache>
                <c:formatCode>#,##0_);[Red]\(#,##0\)</c:formatCode>
                <c:ptCount val="27"/>
                <c:pt idx="0">
                  <c:v>515883</c:v>
                </c:pt>
                <c:pt idx="1">
                  <c:v>824747</c:v>
                </c:pt>
                <c:pt idx="2">
                  <c:v>826644</c:v>
                </c:pt>
                <c:pt idx="3">
                  <c:v>1011056</c:v>
                </c:pt>
                <c:pt idx="4">
                  <c:v>1058288</c:v>
                </c:pt>
                <c:pt idx="5">
                  <c:v>1587873</c:v>
                </c:pt>
                <c:pt idx="6">
                  <c:v>1817878</c:v>
                </c:pt>
                <c:pt idx="7">
                  <c:v>1748817</c:v>
                </c:pt>
                <c:pt idx="8">
                  <c:v>1665757</c:v>
                </c:pt>
                <c:pt idx="9">
                  <c:v>1937415</c:v>
                </c:pt>
                <c:pt idx="10">
                  <c:v>2439811</c:v>
                </c:pt>
                <c:pt idx="11">
                  <c:v>2237332</c:v>
                </c:pt>
                <c:pt idx="12">
                  <c:v>2533168</c:v>
                </c:pt>
                <c:pt idx="13">
                  <c:v>2847606</c:v>
                </c:pt>
                <c:pt idx="14">
                  <c:v>3207038</c:v>
                </c:pt>
                <c:pt idx="15">
                  <c:v>3425604</c:v>
                </c:pt>
                <c:pt idx="16">
                  <c:v>3292598</c:v>
                </c:pt>
                <c:pt idx="17">
                  <c:v>2784687</c:v>
                </c:pt>
                <c:pt idx="18">
                  <c:v>2425732</c:v>
                </c:pt>
                <c:pt idx="19">
                  <c:v>2293039</c:v>
                </c:pt>
                <c:pt idx="20">
                  <c:v>2580673</c:v>
                </c:pt>
                <c:pt idx="21">
                  <c:v>2834126</c:v>
                </c:pt>
                <c:pt idx="22">
                  <c:v>2919420</c:v>
                </c:pt>
                <c:pt idx="23">
                  <c:v>2618693</c:v>
                </c:pt>
                <c:pt idx="24">
                  <c:v>2372868</c:v>
                </c:pt>
                <c:pt idx="25">
                  <c:v>2523520</c:v>
                </c:pt>
                <c:pt idx="26">
                  <c:v>2344455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3E7-495E-814B-DE69AC83C7FF}"/>
            </c:ext>
          </c:extLst>
        </c:ser>
        <c:ser>
          <c:idx val="35"/>
          <c:order val="35"/>
          <c:tx>
            <c:strRef>
              <c:f>'1市町製造品出荷額'!$B$117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'1市町製造品出荷額'!$H$117:$AH$117</c:f>
              <c:numCache>
                <c:formatCode>#,##0_);[Red]\(#,##0\)</c:formatCode>
                <c:ptCount val="27"/>
                <c:pt idx="0">
                  <c:v>1319441</c:v>
                </c:pt>
                <c:pt idx="1">
                  <c:v>1568251</c:v>
                </c:pt>
                <c:pt idx="2">
                  <c:v>2570075</c:v>
                </c:pt>
                <c:pt idx="3">
                  <c:v>2903541</c:v>
                </c:pt>
                <c:pt idx="4">
                  <c:v>3507316</c:v>
                </c:pt>
                <c:pt idx="5">
                  <c:v>4862410</c:v>
                </c:pt>
                <c:pt idx="6">
                  <c:v>5875316</c:v>
                </c:pt>
                <c:pt idx="7">
                  <c:v>6817355</c:v>
                </c:pt>
                <c:pt idx="8">
                  <c:v>7523263</c:v>
                </c:pt>
                <c:pt idx="9">
                  <c:v>8021201</c:v>
                </c:pt>
                <c:pt idx="10">
                  <c:v>9400809</c:v>
                </c:pt>
                <c:pt idx="11">
                  <c:v>9429119</c:v>
                </c:pt>
                <c:pt idx="12">
                  <c:v>10202408</c:v>
                </c:pt>
                <c:pt idx="13">
                  <c:v>11379327</c:v>
                </c:pt>
                <c:pt idx="14">
                  <c:v>12876857</c:v>
                </c:pt>
                <c:pt idx="15">
                  <c:v>15382715</c:v>
                </c:pt>
                <c:pt idx="16">
                  <c:v>17183582</c:v>
                </c:pt>
                <c:pt idx="17">
                  <c:v>17881507</c:v>
                </c:pt>
                <c:pt idx="18">
                  <c:v>17613152</c:v>
                </c:pt>
                <c:pt idx="19">
                  <c:v>12778845</c:v>
                </c:pt>
                <c:pt idx="20">
                  <c:v>19080840</c:v>
                </c:pt>
                <c:pt idx="21">
                  <c:v>17834827</c:v>
                </c:pt>
                <c:pt idx="22">
                  <c:v>17647049</c:v>
                </c:pt>
                <c:pt idx="23">
                  <c:v>18271785</c:v>
                </c:pt>
                <c:pt idx="24">
                  <c:v>16916055</c:v>
                </c:pt>
                <c:pt idx="25">
                  <c:v>16956761</c:v>
                </c:pt>
                <c:pt idx="26">
                  <c:v>17260654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3E7-495E-814B-DE69AC83C7FF}"/>
            </c:ext>
          </c:extLst>
        </c:ser>
        <c:ser>
          <c:idx val="36"/>
          <c:order val="36"/>
          <c:tx>
            <c:strRef>
              <c:f>'1市町製造品出荷額'!$B$118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'1市町製造品出荷額'!$H$118:$AH$118</c:f>
              <c:numCache>
                <c:formatCode>#,##0_);[Red]\(#,##0\)</c:formatCode>
                <c:ptCount val="27"/>
                <c:pt idx="0">
                  <c:v>2677900</c:v>
                </c:pt>
                <c:pt idx="1">
                  <c:v>3325537</c:v>
                </c:pt>
                <c:pt idx="2">
                  <c:v>4163964</c:v>
                </c:pt>
                <c:pt idx="3">
                  <c:v>4002962</c:v>
                </c:pt>
                <c:pt idx="4">
                  <c:v>4868071</c:v>
                </c:pt>
                <c:pt idx="5">
                  <c:v>5308033</c:v>
                </c:pt>
                <c:pt idx="6">
                  <c:v>4609254</c:v>
                </c:pt>
                <c:pt idx="7">
                  <c:v>5544491</c:v>
                </c:pt>
                <c:pt idx="8">
                  <c:v>5026298</c:v>
                </c:pt>
                <c:pt idx="9">
                  <c:v>5987962</c:v>
                </c:pt>
                <c:pt idx="10">
                  <c:v>6139456</c:v>
                </c:pt>
                <c:pt idx="11">
                  <c:v>6163115</c:v>
                </c:pt>
                <c:pt idx="12">
                  <c:v>4623027</c:v>
                </c:pt>
                <c:pt idx="13">
                  <c:v>4530227</c:v>
                </c:pt>
                <c:pt idx="14">
                  <c:v>4654354</c:v>
                </c:pt>
                <c:pt idx="15">
                  <c:v>4413433</c:v>
                </c:pt>
                <c:pt idx="16">
                  <c:v>4379946</c:v>
                </c:pt>
                <c:pt idx="17">
                  <c:v>4242157</c:v>
                </c:pt>
                <c:pt idx="18">
                  <c:v>3991822</c:v>
                </c:pt>
                <c:pt idx="19">
                  <c:v>4489396</c:v>
                </c:pt>
                <c:pt idx="20">
                  <c:v>4662999</c:v>
                </c:pt>
                <c:pt idx="21">
                  <c:v>4563545</c:v>
                </c:pt>
                <c:pt idx="22">
                  <c:v>4894972</c:v>
                </c:pt>
                <c:pt idx="23">
                  <c:v>4823648</c:v>
                </c:pt>
                <c:pt idx="24">
                  <c:v>4433503</c:v>
                </c:pt>
                <c:pt idx="25">
                  <c:v>4453776</c:v>
                </c:pt>
                <c:pt idx="26">
                  <c:v>3813944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3E7-495E-814B-DE69AC83C7FF}"/>
            </c:ext>
          </c:extLst>
        </c:ser>
        <c:ser>
          <c:idx val="37"/>
          <c:order val="37"/>
          <c:tx>
            <c:strRef>
              <c:f>'1市町製造品出荷額'!$B$119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'1市町製造品出荷額'!$H$119:$AH$119</c:f>
              <c:numCache>
                <c:formatCode>#,##0_);[Red]\(#,##0\)</c:formatCode>
                <c:ptCount val="27"/>
                <c:pt idx="0">
                  <c:v>168303</c:v>
                </c:pt>
                <c:pt idx="1">
                  <c:v>179607</c:v>
                </c:pt>
                <c:pt idx="2">
                  <c:v>340646</c:v>
                </c:pt>
                <c:pt idx="3">
                  <c:v>197515</c:v>
                </c:pt>
                <c:pt idx="4">
                  <c:v>188233</c:v>
                </c:pt>
                <c:pt idx="5">
                  <c:v>208701</c:v>
                </c:pt>
                <c:pt idx="6">
                  <c:v>281042</c:v>
                </c:pt>
                <c:pt idx="7">
                  <c:v>304460</c:v>
                </c:pt>
                <c:pt idx="8">
                  <c:v>281986</c:v>
                </c:pt>
                <c:pt idx="9">
                  <c:v>310345</c:v>
                </c:pt>
                <c:pt idx="10">
                  <c:v>277057</c:v>
                </c:pt>
                <c:pt idx="11">
                  <c:v>369981</c:v>
                </c:pt>
                <c:pt idx="12">
                  <c:v>193671</c:v>
                </c:pt>
                <c:pt idx="13">
                  <c:v>225993</c:v>
                </c:pt>
                <c:pt idx="14">
                  <c:v>284386</c:v>
                </c:pt>
                <c:pt idx="15">
                  <c:v>283316</c:v>
                </c:pt>
                <c:pt idx="16">
                  <c:v>301291</c:v>
                </c:pt>
                <c:pt idx="17">
                  <c:v>316187</c:v>
                </c:pt>
                <c:pt idx="18">
                  <c:v>324944</c:v>
                </c:pt>
                <c:pt idx="19">
                  <c:v>318438</c:v>
                </c:pt>
                <c:pt idx="20">
                  <c:v>330937</c:v>
                </c:pt>
                <c:pt idx="21">
                  <c:v>379969</c:v>
                </c:pt>
                <c:pt idx="22">
                  <c:v>364350</c:v>
                </c:pt>
                <c:pt idx="23">
                  <c:v>397955</c:v>
                </c:pt>
                <c:pt idx="24">
                  <c:v>359119</c:v>
                </c:pt>
                <c:pt idx="25">
                  <c:v>290532</c:v>
                </c:pt>
                <c:pt idx="26">
                  <c:v>236192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3E7-495E-814B-DE69AC83C7FF}"/>
            </c:ext>
          </c:extLst>
        </c:ser>
        <c:ser>
          <c:idx val="38"/>
          <c:order val="38"/>
          <c:tx>
            <c:strRef>
              <c:f>'1市町製造品出荷額'!$B$120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'1市町製造品出荷額'!$H$120:$AH$120</c:f>
              <c:numCache>
                <c:formatCode>#,##0_);[Red]\(#,##0\)</c:formatCode>
                <c:ptCount val="27"/>
                <c:pt idx="0">
                  <c:v>1786998</c:v>
                </c:pt>
                <c:pt idx="1">
                  <c:v>1771399</c:v>
                </c:pt>
                <c:pt idx="2">
                  <c:v>1887391</c:v>
                </c:pt>
                <c:pt idx="3">
                  <c:v>2022971</c:v>
                </c:pt>
                <c:pt idx="4">
                  <c:v>2203501</c:v>
                </c:pt>
                <c:pt idx="5">
                  <c:v>2450925</c:v>
                </c:pt>
                <c:pt idx="6">
                  <c:v>2672771</c:v>
                </c:pt>
                <c:pt idx="7">
                  <c:v>2736686</c:v>
                </c:pt>
                <c:pt idx="8">
                  <c:v>2885308</c:v>
                </c:pt>
                <c:pt idx="9">
                  <c:v>3169485</c:v>
                </c:pt>
                <c:pt idx="10">
                  <c:v>3387837</c:v>
                </c:pt>
                <c:pt idx="11">
                  <c:v>3250783</c:v>
                </c:pt>
                <c:pt idx="12">
                  <c:v>3270556</c:v>
                </c:pt>
                <c:pt idx="13">
                  <c:v>3526447</c:v>
                </c:pt>
                <c:pt idx="14">
                  <c:v>3863558</c:v>
                </c:pt>
                <c:pt idx="15">
                  <c:v>4220490</c:v>
                </c:pt>
                <c:pt idx="16">
                  <c:v>4762164</c:v>
                </c:pt>
                <c:pt idx="17">
                  <c:v>5012301</c:v>
                </c:pt>
                <c:pt idx="18">
                  <c:v>4804323</c:v>
                </c:pt>
                <c:pt idx="19">
                  <c:v>4601136</c:v>
                </c:pt>
                <c:pt idx="20">
                  <c:v>4769612</c:v>
                </c:pt>
                <c:pt idx="21">
                  <c:v>4777224</c:v>
                </c:pt>
                <c:pt idx="22">
                  <c:v>4790813</c:v>
                </c:pt>
                <c:pt idx="23">
                  <c:v>5401949</c:v>
                </c:pt>
                <c:pt idx="24">
                  <c:v>5191013</c:v>
                </c:pt>
                <c:pt idx="25">
                  <c:v>5509163</c:v>
                </c:pt>
                <c:pt idx="26">
                  <c:v>5424922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3E7-495E-814B-DE69AC83C7FF}"/>
            </c:ext>
          </c:extLst>
        </c:ser>
        <c:ser>
          <c:idx val="39"/>
          <c:order val="39"/>
          <c:tx>
            <c:strRef>
              <c:f>'1市町製造品出荷額'!$B$121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'1市町製造品出荷額'!$H$121:$AH$121</c:f>
              <c:numCache>
                <c:formatCode>#,##0_);[Red]\(#,##0\)</c:formatCode>
                <c:ptCount val="27"/>
                <c:pt idx="0">
                  <c:v>1312971</c:v>
                </c:pt>
                <c:pt idx="1">
                  <c:v>1354639</c:v>
                </c:pt>
                <c:pt idx="2">
                  <c:v>1445551</c:v>
                </c:pt>
                <c:pt idx="3">
                  <c:v>1487649</c:v>
                </c:pt>
                <c:pt idx="4">
                  <c:v>1400839</c:v>
                </c:pt>
                <c:pt idx="5">
                  <c:v>1664201</c:v>
                </c:pt>
                <c:pt idx="6">
                  <c:v>1820272</c:v>
                </c:pt>
                <c:pt idx="7">
                  <c:v>1916161</c:v>
                </c:pt>
                <c:pt idx="8">
                  <c:v>1869447</c:v>
                </c:pt>
                <c:pt idx="9">
                  <c:v>1912756</c:v>
                </c:pt>
                <c:pt idx="10">
                  <c:v>2165811</c:v>
                </c:pt>
                <c:pt idx="11">
                  <c:v>2040288</c:v>
                </c:pt>
                <c:pt idx="12">
                  <c:v>2030170</c:v>
                </c:pt>
                <c:pt idx="13">
                  <c:v>2264682</c:v>
                </c:pt>
                <c:pt idx="14">
                  <c:v>2341107</c:v>
                </c:pt>
                <c:pt idx="15">
                  <c:v>2465594</c:v>
                </c:pt>
                <c:pt idx="16">
                  <c:v>2867398</c:v>
                </c:pt>
                <c:pt idx="17">
                  <c:v>2911310</c:v>
                </c:pt>
                <c:pt idx="18">
                  <c:v>2676678</c:v>
                </c:pt>
                <c:pt idx="19">
                  <c:v>2211182</c:v>
                </c:pt>
                <c:pt idx="20">
                  <c:v>2825230</c:v>
                </c:pt>
                <c:pt idx="21">
                  <c:v>2284319</c:v>
                </c:pt>
                <c:pt idx="22">
                  <c:v>2576068</c:v>
                </c:pt>
                <c:pt idx="23">
                  <c:v>2454597</c:v>
                </c:pt>
                <c:pt idx="24">
                  <c:v>2947950</c:v>
                </c:pt>
                <c:pt idx="25">
                  <c:v>3320048</c:v>
                </c:pt>
                <c:pt idx="26">
                  <c:v>3648779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3E7-495E-814B-DE69AC83C7FF}"/>
            </c:ext>
          </c:extLst>
        </c:ser>
        <c:ser>
          <c:idx val="40"/>
          <c:order val="40"/>
          <c:tx>
            <c:strRef>
              <c:f>'1市町製造品出荷額'!$B$122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'1市町製造品出荷額'!$H$122:$AH$122</c:f>
              <c:numCache>
                <c:formatCode>#,##0_);[Red]\(#,##0\)</c:formatCode>
                <c:ptCount val="27"/>
                <c:pt idx="0">
                  <c:v>1019878</c:v>
                </c:pt>
                <c:pt idx="1">
                  <c:v>1210688</c:v>
                </c:pt>
                <c:pt idx="2">
                  <c:v>1232642</c:v>
                </c:pt>
                <c:pt idx="3">
                  <c:v>1287679</c:v>
                </c:pt>
                <c:pt idx="4">
                  <c:v>1555660</c:v>
                </c:pt>
                <c:pt idx="5">
                  <c:v>1871504</c:v>
                </c:pt>
                <c:pt idx="6">
                  <c:v>1738675</c:v>
                </c:pt>
                <c:pt idx="7">
                  <c:v>1952819</c:v>
                </c:pt>
                <c:pt idx="8">
                  <c:v>1908626</c:v>
                </c:pt>
                <c:pt idx="9">
                  <c:v>1999967</c:v>
                </c:pt>
                <c:pt idx="10">
                  <c:v>2185340</c:v>
                </c:pt>
                <c:pt idx="11">
                  <c:v>2167469</c:v>
                </c:pt>
                <c:pt idx="12">
                  <c:v>2086112</c:v>
                </c:pt>
                <c:pt idx="13">
                  <c:v>2182317</c:v>
                </c:pt>
                <c:pt idx="14">
                  <c:v>2192015</c:v>
                </c:pt>
                <c:pt idx="15">
                  <c:v>2374301</c:v>
                </c:pt>
                <c:pt idx="16">
                  <c:v>2623470</c:v>
                </c:pt>
                <c:pt idx="17">
                  <c:v>2525788</c:v>
                </c:pt>
                <c:pt idx="18">
                  <c:v>2076138</c:v>
                </c:pt>
                <c:pt idx="19">
                  <c:v>2151678</c:v>
                </c:pt>
                <c:pt idx="20">
                  <c:v>2177500</c:v>
                </c:pt>
                <c:pt idx="21">
                  <c:v>2381925</c:v>
                </c:pt>
                <c:pt idx="22">
                  <c:v>2681289</c:v>
                </c:pt>
                <c:pt idx="23">
                  <c:v>2123392</c:v>
                </c:pt>
                <c:pt idx="24">
                  <c:v>1978606</c:v>
                </c:pt>
                <c:pt idx="25">
                  <c:v>2346630</c:v>
                </c:pt>
                <c:pt idx="26">
                  <c:v>1640303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3E7-495E-814B-DE69AC83C7FF}"/>
            </c:ext>
          </c:extLst>
        </c:ser>
        <c:ser>
          <c:idx val="41"/>
          <c:order val="41"/>
          <c:tx>
            <c:strRef>
              <c:f>'1市町製造品出荷額'!$B$123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'1市町製造品出荷額'!$H$123:$AH$123</c:f>
              <c:numCache>
                <c:formatCode>#,##0_);[Red]\(#,##0\)</c:formatCode>
                <c:ptCount val="27"/>
                <c:pt idx="0">
                  <c:v>4848191</c:v>
                </c:pt>
                <c:pt idx="1">
                  <c:v>6374034</c:v>
                </c:pt>
                <c:pt idx="2">
                  <c:v>5175913</c:v>
                </c:pt>
                <c:pt idx="3">
                  <c:v>5803042</c:v>
                </c:pt>
                <c:pt idx="4">
                  <c:v>5868514</c:v>
                </c:pt>
                <c:pt idx="5">
                  <c:v>6372872</c:v>
                </c:pt>
                <c:pt idx="6">
                  <c:v>7774457</c:v>
                </c:pt>
                <c:pt idx="7">
                  <c:v>7738196</c:v>
                </c:pt>
                <c:pt idx="8">
                  <c:v>8002329</c:v>
                </c:pt>
                <c:pt idx="9">
                  <c:v>9891543</c:v>
                </c:pt>
                <c:pt idx="10">
                  <c:v>11411095</c:v>
                </c:pt>
                <c:pt idx="11">
                  <c:v>10832868</c:v>
                </c:pt>
                <c:pt idx="12">
                  <c:v>13747131</c:v>
                </c:pt>
                <c:pt idx="13">
                  <c:v>15858707</c:v>
                </c:pt>
                <c:pt idx="14">
                  <c:v>17157191</c:v>
                </c:pt>
                <c:pt idx="15">
                  <c:v>13803893</c:v>
                </c:pt>
                <c:pt idx="16">
                  <c:v>14490195</c:v>
                </c:pt>
                <c:pt idx="17">
                  <c:v>15378248</c:v>
                </c:pt>
                <c:pt idx="18">
                  <c:v>15842564</c:v>
                </c:pt>
                <c:pt idx="19">
                  <c:v>17230298</c:v>
                </c:pt>
                <c:pt idx="20">
                  <c:v>18128943</c:v>
                </c:pt>
                <c:pt idx="21">
                  <c:v>17732264</c:v>
                </c:pt>
                <c:pt idx="22">
                  <c:v>19753190</c:v>
                </c:pt>
                <c:pt idx="23">
                  <c:v>17182458</c:v>
                </c:pt>
                <c:pt idx="24">
                  <c:v>19373944</c:v>
                </c:pt>
                <c:pt idx="25">
                  <c:v>21799375</c:v>
                </c:pt>
                <c:pt idx="26">
                  <c:v>16278474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3E7-495E-814B-DE69AC83C7FF}"/>
            </c:ext>
          </c:extLst>
        </c:ser>
        <c:ser>
          <c:idx val="42"/>
          <c:order val="42"/>
          <c:tx>
            <c:strRef>
              <c:f>'1市町製造品出荷額'!$B$124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'1市町製造品出荷額'!$H$124:$AH$124</c:f>
              <c:numCache>
                <c:formatCode>#,##0_);[Red]\(#,##0\)</c:formatCode>
                <c:ptCount val="27"/>
                <c:pt idx="0">
                  <c:v>774817</c:v>
                </c:pt>
                <c:pt idx="1">
                  <c:v>885399</c:v>
                </c:pt>
                <c:pt idx="2">
                  <c:v>1162399</c:v>
                </c:pt>
                <c:pt idx="3">
                  <c:v>1278670</c:v>
                </c:pt>
                <c:pt idx="4">
                  <c:v>1301817</c:v>
                </c:pt>
                <c:pt idx="5">
                  <c:v>1414134</c:v>
                </c:pt>
                <c:pt idx="6">
                  <c:v>1477291</c:v>
                </c:pt>
                <c:pt idx="7">
                  <c:v>1461541</c:v>
                </c:pt>
                <c:pt idx="8">
                  <c:v>1452043</c:v>
                </c:pt>
                <c:pt idx="9">
                  <c:v>1614009</c:v>
                </c:pt>
                <c:pt idx="10">
                  <c:v>1605924</c:v>
                </c:pt>
                <c:pt idx="11">
                  <c:v>1559242</c:v>
                </c:pt>
                <c:pt idx="12">
                  <c:v>1721199</c:v>
                </c:pt>
                <c:pt idx="13">
                  <c:v>1869863</c:v>
                </c:pt>
                <c:pt idx="14">
                  <c:v>2084725</c:v>
                </c:pt>
                <c:pt idx="15">
                  <c:v>2201849</c:v>
                </c:pt>
                <c:pt idx="16">
                  <c:v>2268799</c:v>
                </c:pt>
                <c:pt idx="17">
                  <c:v>2182184</c:v>
                </c:pt>
                <c:pt idx="18">
                  <c:v>2119044</c:v>
                </c:pt>
                <c:pt idx="19">
                  <c:v>1983783</c:v>
                </c:pt>
                <c:pt idx="20">
                  <c:v>1975421</c:v>
                </c:pt>
                <c:pt idx="21">
                  <c:v>2086456</c:v>
                </c:pt>
                <c:pt idx="22">
                  <c:v>2103703</c:v>
                </c:pt>
                <c:pt idx="23">
                  <c:v>2064415</c:v>
                </c:pt>
                <c:pt idx="24">
                  <c:v>1816763</c:v>
                </c:pt>
                <c:pt idx="25">
                  <c:v>1919491</c:v>
                </c:pt>
                <c:pt idx="26">
                  <c:v>1884864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B3E7-495E-814B-DE69AC83C7FF}"/>
            </c:ext>
          </c:extLst>
        </c:ser>
        <c:ser>
          <c:idx val="43"/>
          <c:order val="43"/>
          <c:tx>
            <c:strRef>
              <c:f>'1市町製造品出荷額'!$B$125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'1市町製造品出荷額'!$H$125:$AH$125</c:f>
              <c:numCache>
                <c:formatCode>#,##0_);[Red]\(#,##0\)</c:formatCode>
                <c:ptCount val="27"/>
                <c:pt idx="0">
                  <c:v>334196</c:v>
                </c:pt>
                <c:pt idx="1">
                  <c:v>456572</c:v>
                </c:pt>
                <c:pt idx="2">
                  <c:v>489134</c:v>
                </c:pt>
                <c:pt idx="3">
                  <c:v>537643</c:v>
                </c:pt>
                <c:pt idx="4">
                  <c:v>518383</c:v>
                </c:pt>
                <c:pt idx="5">
                  <c:v>1250833</c:v>
                </c:pt>
                <c:pt idx="6">
                  <c:v>390697</c:v>
                </c:pt>
                <c:pt idx="7">
                  <c:v>430259</c:v>
                </c:pt>
                <c:pt idx="8">
                  <c:v>502943</c:v>
                </c:pt>
                <c:pt idx="9">
                  <c:v>862055</c:v>
                </c:pt>
                <c:pt idx="10">
                  <c:v>831164</c:v>
                </c:pt>
                <c:pt idx="11">
                  <c:v>829482</c:v>
                </c:pt>
                <c:pt idx="12">
                  <c:v>809765</c:v>
                </c:pt>
                <c:pt idx="13">
                  <c:v>900242</c:v>
                </c:pt>
                <c:pt idx="14">
                  <c:v>1004525</c:v>
                </c:pt>
                <c:pt idx="15">
                  <c:v>976573</c:v>
                </c:pt>
                <c:pt idx="16">
                  <c:v>1107840</c:v>
                </c:pt>
                <c:pt idx="17">
                  <c:v>1028501</c:v>
                </c:pt>
                <c:pt idx="18">
                  <c:v>990192</c:v>
                </c:pt>
                <c:pt idx="19">
                  <c:v>1239546</c:v>
                </c:pt>
                <c:pt idx="20">
                  <c:v>979373</c:v>
                </c:pt>
                <c:pt idx="21">
                  <c:v>1056685</c:v>
                </c:pt>
                <c:pt idx="22">
                  <c:v>1093424</c:v>
                </c:pt>
                <c:pt idx="23">
                  <c:v>1060294</c:v>
                </c:pt>
                <c:pt idx="24">
                  <c:v>1000191</c:v>
                </c:pt>
                <c:pt idx="25">
                  <c:v>976512</c:v>
                </c:pt>
                <c:pt idx="26">
                  <c:v>947515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3E7-495E-814B-DE69AC83C7FF}"/>
            </c:ext>
          </c:extLst>
        </c:ser>
        <c:ser>
          <c:idx val="44"/>
          <c:order val="44"/>
          <c:tx>
            <c:strRef>
              <c:f>'1市町製造品出荷額'!$B$126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'1市町製造品出荷額'!$H$126:$AH$126</c:f>
              <c:numCache>
                <c:formatCode>#,##0_);[Red]\(#,##0\)</c:formatCode>
                <c:ptCount val="27"/>
                <c:pt idx="0">
                  <c:v>226729</c:v>
                </c:pt>
                <c:pt idx="1">
                  <c:v>266178</c:v>
                </c:pt>
                <c:pt idx="2">
                  <c:v>312290</c:v>
                </c:pt>
                <c:pt idx="3">
                  <c:v>339462</c:v>
                </c:pt>
                <c:pt idx="4">
                  <c:v>364912</c:v>
                </c:pt>
                <c:pt idx="5">
                  <c:v>438183</c:v>
                </c:pt>
                <c:pt idx="6">
                  <c:v>615323</c:v>
                </c:pt>
                <c:pt idx="7">
                  <c:v>615614</c:v>
                </c:pt>
                <c:pt idx="8">
                  <c:v>780256</c:v>
                </c:pt>
                <c:pt idx="9">
                  <c:v>843269</c:v>
                </c:pt>
                <c:pt idx="10">
                  <c:v>833799</c:v>
                </c:pt>
                <c:pt idx="11">
                  <c:v>1075217</c:v>
                </c:pt>
                <c:pt idx="12">
                  <c:v>1057112</c:v>
                </c:pt>
                <c:pt idx="13">
                  <c:v>1326226</c:v>
                </c:pt>
                <c:pt idx="14">
                  <c:v>1439166</c:v>
                </c:pt>
                <c:pt idx="15">
                  <c:v>1222929</c:v>
                </c:pt>
                <c:pt idx="16">
                  <c:v>1521148</c:v>
                </c:pt>
                <c:pt idx="17">
                  <c:v>1453151</c:v>
                </c:pt>
                <c:pt idx="18">
                  <c:v>1530076</c:v>
                </c:pt>
                <c:pt idx="19">
                  <c:v>1580821</c:v>
                </c:pt>
                <c:pt idx="20">
                  <c:v>1637479</c:v>
                </c:pt>
                <c:pt idx="21">
                  <c:v>1761231</c:v>
                </c:pt>
                <c:pt idx="22">
                  <c:v>1812840</c:v>
                </c:pt>
                <c:pt idx="23">
                  <c:v>1695019</c:v>
                </c:pt>
                <c:pt idx="24">
                  <c:v>1550693</c:v>
                </c:pt>
                <c:pt idx="25">
                  <c:v>1614091</c:v>
                </c:pt>
                <c:pt idx="26">
                  <c:v>1497375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3E7-495E-814B-DE69AC83C7FF}"/>
            </c:ext>
          </c:extLst>
        </c:ser>
        <c:ser>
          <c:idx val="45"/>
          <c:order val="45"/>
          <c:tx>
            <c:strRef>
              <c:f>'1市町製造品出荷額'!$B$127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'1市町製造品出荷額'!$H$127:$AH$127</c:f>
              <c:numCache>
                <c:formatCode>#,##0_);[Red]\(#,##0\)</c:formatCode>
                <c:ptCount val="27"/>
                <c:pt idx="0">
                  <c:v>109679</c:v>
                </c:pt>
                <c:pt idx="1">
                  <c:v>152290</c:v>
                </c:pt>
                <c:pt idx="2">
                  <c:v>173630</c:v>
                </c:pt>
                <c:pt idx="3">
                  <c:v>189369</c:v>
                </c:pt>
                <c:pt idx="4">
                  <c:v>160114</c:v>
                </c:pt>
                <c:pt idx="5">
                  <c:v>209457</c:v>
                </c:pt>
                <c:pt idx="6">
                  <c:v>276927</c:v>
                </c:pt>
                <c:pt idx="7">
                  <c:v>271636</c:v>
                </c:pt>
                <c:pt idx="8">
                  <c:v>190764</c:v>
                </c:pt>
                <c:pt idx="9">
                  <c:v>194666</c:v>
                </c:pt>
                <c:pt idx="10">
                  <c:v>185930</c:v>
                </c:pt>
                <c:pt idx="11">
                  <c:v>285257</c:v>
                </c:pt>
                <c:pt idx="12">
                  <c:v>200885</c:v>
                </c:pt>
                <c:pt idx="13">
                  <c:v>311727</c:v>
                </c:pt>
                <c:pt idx="14">
                  <c:v>331796</c:v>
                </c:pt>
                <c:pt idx="15">
                  <c:v>372517</c:v>
                </c:pt>
                <c:pt idx="16">
                  <c:v>425708</c:v>
                </c:pt>
                <c:pt idx="17">
                  <c:v>397501</c:v>
                </c:pt>
                <c:pt idx="18">
                  <c:v>350341</c:v>
                </c:pt>
                <c:pt idx="19">
                  <c:v>366413</c:v>
                </c:pt>
                <c:pt idx="20">
                  <c:v>385303</c:v>
                </c:pt>
                <c:pt idx="21">
                  <c:v>417773</c:v>
                </c:pt>
                <c:pt idx="22">
                  <c:v>410147</c:v>
                </c:pt>
                <c:pt idx="23">
                  <c:v>369524</c:v>
                </c:pt>
                <c:pt idx="24">
                  <c:v>340384</c:v>
                </c:pt>
                <c:pt idx="25">
                  <c:v>294352</c:v>
                </c:pt>
                <c:pt idx="26">
                  <c:v>295180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3E7-495E-814B-DE69AC83C7FF}"/>
            </c:ext>
          </c:extLst>
        </c:ser>
        <c:ser>
          <c:idx val="46"/>
          <c:order val="46"/>
          <c:tx>
            <c:strRef>
              <c:f>'1市町製造品出荷額'!$B$128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'1市町製造品出荷額'!$H$128:$AH$128</c:f>
              <c:numCache>
                <c:formatCode>#,##0_);[Red]\(#,##0\)</c:formatCode>
                <c:ptCount val="27"/>
                <c:pt idx="0">
                  <c:v>59372</c:v>
                </c:pt>
                <c:pt idx="1">
                  <c:v>61480</c:v>
                </c:pt>
                <c:pt idx="2">
                  <c:v>89946</c:v>
                </c:pt>
                <c:pt idx="3">
                  <c:v>81486</c:v>
                </c:pt>
                <c:pt idx="4">
                  <c:v>110471</c:v>
                </c:pt>
                <c:pt idx="5">
                  <c:v>109698</c:v>
                </c:pt>
                <c:pt idx="6">
                  <c:v>123807</c:v>
                </c:pt>
                <c:pt idx="7">
                  <c:v>157677</c:v>
                </c:pt>
                <c:pt idx="8">
                  <c:v>150078</c:v>
                </c:pt>
                <c:pt idx="9">
                  <c:v>164901</c:v>
                </c:pt>
                <c:pt idx="10">
                  <c:v>171727</c:v>
                </c:pt>
                <c:pt idx="11">
                  <c:v>164792</c:v>
                </c:pt>
                <c:pt idx="12">
                  <c:v>150615</c:v>
                </c:pt>
                <c:pt idx="13">
                  <c:v>161113</c:v>
                </c:pt>
                <c:pt idx="14">
                  <c:v>148673</c:v>
                </c:pt>
                <c:pt idx="15">
                  <c:v>156511</c:v>
                </c:pt>
                <c:pt idx="16">
                  <c:v>148553</c:v>
                </c:pt>
                <c:pt idx="17">
                  <c:v>206628</c:v>
                </c:pt>
                <c:pt idx="18">
                  <c:v>196534</c:v>
                </c:pt>
                <c:pt idx="19">
                  <c:v>211012</c:v>
                </c:pt>
                <c:pt idx="20">
                  <c:v>227718</c:v>
                </c:pt>
                <c:pt idx="21">
                  <c:v>209743</c:v>
                </c:pt>
                <c:pt idx="22">
                  <c:v>226462</c:v>
                </c:pt>
                <c:pt idx="23">
                  <c:v>204822</c:v>
                </c:pt>
                <c:pt idx="24">
                  <c:v>187028</c:v>
                </c:pt>
                <c:pt idx="25">
                  <c:v>190601</c:v>
                </c:pt>
                <c:pt idx="26">
                  <c:v>152233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3E7-495E-814B-DE69AC83C7FF}"/>
            </c:ext>
          </c:extLst>
        </c:ser>
        <c:ser>
          <c:idx val="47"/>
          <c:order val="47"/>
          <c:tx>
            <c:strRef>
              <c:f>'1市町製造品出荷額'!$B$129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'1市町製造品出荷額'!$H$129:$AH$129</c:f>
              <c:numCache>
                <c:formatCode>#,##0_);[Red]\(#,##0\)</c:formatCode>
                <c:ptCount val="27"/>
                <c:pt idx="0">
                  <c:v>2230155</c:v>
                </c:pt>
                <c:pt idx="1">
                  <c:v>2405444</c:v>
                </c:pt>
                <c:pt idx="2">
                  <c:v>2463750</c:v>
                </c:pt>
                <c:pt idx="3">
                  <c:v>2735075</c:v>
                </c:pt>
                <c:pt idx="4">
                  <c:v>3234432</c:v>
                </c:pt>
                <c:pt idx="5">
                  <c:v>3396606</c:v>
                </c:pt>
                <c:pt idx="6">
                  <c:v>3462796</c:v>
                </c:pt>
                <c:pt idx="7">
                  <c:v>3418209</c:v>
                </c:pt>
                <c:pt idx="8">
                  <c:v>3513241</c:v>
                </c:pt>
                <c:pt idx="9">
                  <c:v>3682930</c:v>
                </c:pt>
                <c:pt idx="10">
                  <c:v>3579354</c:v>
                </c:pt>
                <c:pt idx="11">
                  <c:v>3970604</c:v>
                </c:pt>
                <c:pt idx="12">
                  <c:v>4149601</c:v>
                </c:pt>
                <c:pt idx="13">
                  <c:v>4897562</c:v>
                </c:pt>
                <c:pt idx="14">
                  <c:v>5305324</c:v>
                </c:pt>
                <c:pt idx="15">
                  <c:v>5761167</c:v>
                </c:pt>
                <c:pt idx="16">
                  <c:v>6067765</c:v>
                </c:pt>
                <c:pt idx="17">
                  <c:v>5788117</c:v>
                </c:pt>
                <c:pt idx="18">
                  <c:v>6154188</c:v>
                </c:pt>
                <c:pt idx="19">
                  <c:v>5319159</c:v>
                </c:pt>
                <c:pt idx="20">
                  <c:v>6307689</c:v>
                </c:pt>
                <c:pt idx="21">
                  <c:v>5935971</c:v>
                </c:pt>
                <c:pt idx="22">
                  <c:v>7319793</c:v>
                </c:pt>
                <c:pt idx="23">
                  <c:v>5720864</c:v>
                </c:pt>
                <c:pt idx="24">
                  <c:v>5611439</c:v>
                </c:pt>
                <c:pt idx="25">
                  <c:v>5814504</c:v>
                </c:pt>
                <c:pt idx="26">
                  <c:v>5290980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B3E7-495E-814B-DE69AC83C7FF}"/>
            </c:ext>
          </c:extLst>
        </c:ser>
        <c:ser>
          <c:idx val="48"/>
          <c:order val="48"/>
          <c:tx>
            <c:strRef>
              <c:f>'1市町製造品出荷額'!$B$130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'1市町製造品出荷額'!$H$130:$AH$130</c:f>
              <c:numCache>
                <c:formatCode>#,##0_);[Red]\(#,##0\)</c:formatCode>
                <c:ptCount val="27"/>
                <c:pt idx="0">
                  <c:v>207338</c:v>
                </c:pt>
                <c:pt idx="1">
                  <c:v>186207</c:v>
                </c:pt>
                <c:pt idx="2">
                  <c:v>186196</c:v>
                </c:pt>
                <c:pt idx="3">
                  <c:v>211882</c:v>
                </c:pt>
                <c:pt idx="4">
                  <c:v>215507</c:v>
                </c:pt>
                <c:pt idx="5">
                  <c:v>280928</c:v>
                </c:pt>
                <c:pt idx="6">
                  <c:v>364299</c:v>
                </c:pt>
                <c:pt idx="7">
                  <c:v>397551</c:v>
                </c:pt>
                <c:pt idx="8">
                  <c:v>411409</c:v>
                </c:pt>
                <c:pt idx="9">
                  <c:v>425568</c:v>
                </c:pt>
                <c:pt idx="10">
                  <c:v>470785</c:v>
                </c:pt>
                <c:pt idx="11">
                  <c:v>603003</c:v>
                </c:pt>
                <c:pt idx="12">
                  <c:v>653976</c:v>
                </c:pt>
                <c:pt idx="13">
                  <c:v>723976</c:v>
                </c:pt>
                <c:pt idx="14">
                  <c:v>869154</c:v>
                </c:pt>
                <c:pt idx="15">
                  <c:v>1281246</c:v>
                </c:pt>
                <c:pt idx="16">
                  <c:v>1398323</c:v>
                </c:pt>
                <c:pt idx="17">
                  <c:v>1376125</c:v>
                </c:pt>
                <c:pt idx="18">
                  <c:v>1214510</c:v>
                </c:pt>
                <c:pt idx="19">
                  <c:v>1118440</c:v>
                </c:pt>
                <c:pt idx="20">
                  <c:v>1193197</c:v>
                </c:pt>
                <c:pt idx="21">
                  <c:v>1283780</c:v>
                </c:pt>
                <c:pt idx="22">
                  <c:v>1230314</c:v>
                </c:pt>
                <c:pt idx="23">
                  <c:v>1356266</c:v>
                </c:pt>
                <c:pt idx="24">
                  <c:v>1533531</c:v>
                </c:pt>
                <c:pt idx="25">
                  <c:v>1547084</c:v>
                </c:pt>
                <c:pt idx="26">
                  <c:v>1434876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B3E7-495E-814B-DE69AC83C7FF}"/>
            </c:ext>
          </c:extLst>
        </c:ser>
        <c:ser>
          <c:idx val="49"/>
          <c:order val="49"/>
          <c:tx>
            <c:strRef>
              <c:f>'1市町製造品出荷額'!$B$131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'1市町製造品出荷額'!$H$131:$AH$131</c:f>
              <c:numCache>
                <c:formatCode>#,##0_);[Red]\(#,##0\)</c:formatCode>
                <c:ptCount val="27"/>
                <c:pt idx="0">
                  <c:v>838276</c:v>
                </c:pt>
                <c:pt idx="1">
                  <c:v>1036494</c:v>
                </c:pt>
                <c:pt idx="2">
                  <c:v>1143678</c:v>
                </c:pt>
                <c:pt idx="3">
                  <c:v>1198567</c:v>
                </c:pt>
                <c:pt idx="4">
                  <c:v>1386968</c:v>
                </c:pt>
                <c:pt idx="5">
                  <c:v>1365981</c:v>
                </c:pt>
                <c:pt idx="6">
                  <c:v>1702989</c:v>
                </c:pt>
                <c:pt idx="7">
                  <c:v>1670422</c:v>
                </c:pt>
                <c:pt idx="8">
                  <c:v>1693611</c:v>
                </c:pt>
                <c:pt idx="9">
                  <c:v>1759843</c:v>
                </c:pt>
                <c:pt idx="10">
                  <c:v>1814960</c:v>
                </c:pt>
                <c:pt idx="11">
                  <c:v>1777182</c:v>
                </c:pt>
                <c:pt idx="12">
                  <c:v>1751653</c:v>
                </c:pt>
                <c:pt idx="13">
                  <c:v>1986136</c:v>
                </c:pt>
                <c:pt idx="14">
                  <c:v>2150711</c:v>
                </c:pt>
                <c:pt idx="15">
                  <c:v>2392827</c:v>
                </c:pt>
                <c:pt idx="16">
                  <c:v>2548114</c:v>
                </c:pt>
                <c:pt idx="17">
                  <c:v>2448454</c:v>
                </c:pt>
                <c:pt idx="18">
                  <c:v>2246943</c:v>
                </c:pt>
                <c:pt idx="19">
                  <c:v>2229297</c:v>
                </c:pt>
                <c:pt idx="20">
                  <c:v>2274028</c:v>
                </c:pt>
                <c:pt idx="21">
                  <c:v>2332791</c:v>
                </c:pt>
                <c:pt idx="22">
                  <c:v>2302386</c:v>
                </c:pt>
                <c:pt idx="23">
                  <c:v>2137744</c:v>
                </c:pt>
                <c:pt idx="24">
                  <c:v>2041896</c:v>
                </c:pt>
                <c:pt idx="25">
                  <c:v>1948808</c:v>
                </c:pt>
                <c:pt idx="26">
                  <c:v>1747483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B3E7-495E-814B-DE69AC83C7FF}"/>
            </c:ext>
          </c:extLst>
        </c:ser>
        <c:ser>
          <c:idx val="50"/>
          <c:order val="50"/>
          <c:tx>
            <c:strRef>
              <c:f>'1市町製造品出荷額'!$B$132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'1市町製造品出荷額'!$H$132:$AH$132</c:f>
              <c:numCache>
                <c:formatCode>#,##0_);[Red]\(#,##0\)</c:formatCode>
                <c:ptCount val="27"/>
                <c:pt idx="0">
                  <c:v>183193</c:v>
                </c:pt>
                <c:pt idx="1">
                  <c:v>189065</c:v>
                </c:pt>
                <c:pt idx="2">
                  <c:v>283752</c:v>
                </c:pt>
                <c:pt idx="3">
                  <c:v>375809</c:v>
                </c:pt>
                <c:pt idx="4">
                  <c:v>394524</c:v>
                </c:pt>
                <c:pt idx="5">
                  <c:v>434221</c:v>
                </c:pt>
                <c:pt idx="6">
                  <c:v>443734</c:v>
                </c:pt>
                <c:pt idx="7">
                  <c:v>327541</c:v>
                </c:pt>
                <c:pt idx="8">
                  <c:v>358995</c:v>
                </c:pt>
                <c:pt idx="9">
                  <c:v>396499</c:v>
                </c:pt>
                <c:pt idx="10">
                  <c:v>355677</c:v>
                </c:pt>
                <c:pt idx="11">
                  <c:v>344707</c:v>
                </c:pt>
                <c:pt idx="12">
                  <c:v>356736</c:v>
                </c:pt>
                <c:pt idx="13">
                  <c:v>444501</c:v>
                </c:pt>
                <c:pt idx="14">
                  <c:v>518916</c:v>
                </c:pt>
                <c:pt idx="15">
                  <c:v>557326</c:v>
                </c:pt>
                <c:pt idx="16">
                  <c:v>580352</c:v>
                </c:pt>
                <c:pt idx="17">
                  <c:v>623180</c:v>
                </c:pt>
                <c:pt idx="18">
                  <c:v>637377</c:v>
                </c:pt>
                <c:pt idx="19">
                  <c:v>483157</c:v>
                </c:pt>
                <c:pt idx="20">
                  <c:v>518730</c:v>
                </c:pt>
                <c:pt idx="21">
                  <c:v>538276</c:v>
                </c:pt>
                <c:pt idx="22">
                  <c:v>548357</c:v>
                </c:pt>
                <c:pt idx="23">
                  <c:v>598814</c:v>
                </c:pt>
                <c:pt idx="24">
                  <c:v>576956</c:v>
                </c:pt>
                <c:pt idx="25">
                  <c:v>632332</c:v>
                </c:pt>
                <c:pt idx="26">
                  <c:v>657844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B3E7-495E-814B-DE69AC83C7FF}"/>
            </c:ext>
          </c:extLst>
        </c:ser>
        <c:ser>
          <c:idx val="51"/>
          <c:order val="51"/>
          <c:tx>
            <c:strRef>
              <c:f>'1市町製造品出荷額'!$B$133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'1市町製造品出荷額'!$H$133:$AH$133</c:f>
              <c:numCache>
                <c:formatCode>#,##0_);[Red]\(#,##0\)</c:formatCode>
                <c:ptCount val="27"/>
                <c:pt idx="0">
                  <c:v>113396</c:v>
                </c:pt>
                <c:pt idx="1">
                  <c:v>122704</c:v>
                </c:pt>
                <c:pt idx="2">
                  <c:v>160139</c:v>
                </c:pt>
                <c:pt idx="3">
                  <c:v>162257</c:v>
                </c:pt>
                <c:pt idx="4">
                  <c:v>173556</c:v>
                </c:pt>
                <c:pt idx="5">
                  <c:v>209212</c:v>
                </c:pt>
                <c:pt idx="6">
                  <c:v>641731</c:v>
                </c:pt>
                <c:pt idx="7">
                  <c:v>253729</c:v>
                </c:pt>
                <c:pt idx="8">
                  <c:v>322263</c:v>
                </c:pt>
                <c:pt idx="9">
                  <c:v>364972</c:v>
                </c:pt>
                <c:pt idx="10">
                  <c:v>371952</c:v>
                </c:pt>
                <c:pt idx="11">
                  <c:v>364925</c:v>
                </c:pt>
                <c:pt idx="12">
                  <c:v>310077</c:v>
                </c:pt>
                <c:pt idx="13">
                  <c:v>330905</c:v>
                </c:pt>
                <c:pt idx="14">
                  <c:v>363412</c:v>
                </c:pt>
                <c:pt idx="15">
                  <c:v>394779</c:v>
                </c:pt>
                <c:pt idx="16">
                  <c:v>454333</c:v>
                </c:pt>
                <c:pt idx="17">
                  <c:v>399699</c:v>
                </c:pt>
                <c:pt idx="18">
                  <c:v>443586</c:v>
                </c:pt>
                <c:pt idx="19">
                  <c:v>430308</c:v>
                </c:pt>
                <c:pt idx="20">
                  <c:v>433699</c:v>
                </c:pt>
                <c:pt idx="21">
                  <c:v>443362</c:v>
                </c:pt>
                <c:pt idx="22">
                  <c:v>476859</c:v>
                </c:pt>
                <c:pt idx="23">
                  <c:v>465765</c:v>
                </c:pt>
                <c:pt idx="24">
                  <c:v>451828</c:v>
                </c:pt>
                <c:pt idx="25">
                  <c:v>438602</c:v>
                </c:pt>
                <c:pt idx="26">
                  <c:v>407869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B3E7-495E-814B-DE69AC83C7FF}"/>
            </c:ext>
          </c:extLst>
        </c:ser>
        <c:ser>
          <c:idx val="52"/>
          <c:order val="52"/>
          <c:tx>
            <c:strRef>
              <c:f>'1市町製造品出荷額'!$B$134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'1市町製造品出荷額'!$H$134:$AH$134</c:f>
              <c:numCache>
                <c:formatCode>#,##0_);[Red]\(#,##0\)</c:formatCode>
                <c:ptCount val="27"/>
                <c:pt idx="0">
                  <c:v>37198</c:v>
                </c:pt>
                <c:pt idx="1">
                  <c:v>21275</c:v>
                </c:pt>
                <c:pt idx="2">
                  <c:v>19794</c:v>
                </c:pt>
                <c:pt idx="3">
                  <c:v>17039</c:v>
                </c:pt>
                <c:pt idx="4">
                  <c:v>16186</c:v>
                </c:pt>
                <c:pt idx="5">
                  <c:v>20306</c:v>
                </c:pt>
                <c:pt idx="6">
                  <c:v>17395</c:v>
                </c:pt>
                <c:pt idx="7">
                  <c:v>18917</c:v>
                </c:pt>
                <c:pt idx="8">
                  <c:v>22245</c:v>
                </c:pt>
                <c:pt idx="9">
                  <c:v>21049</c:v>
                </c:pt>
                <c:pt idx="10">
                  <c:v>22185</c:v>
                </c:pt>
                <c:pt idx="11">
                  <c:v>25724</c:v>
                </c:pt>
                <c:pt idx="12">
                  <c:v>24819</c:v>
                </c:pt>
                <c:pt idx="13">
                  <c:v>30460</c:v>
                </c:pt>
                <c:pt idx="14">
                  <c:v>30723</c:v>
                </c:pt>
                <c:pt idx="15">
                  <c:v>31736</c:v>
                </c:pt>
                <c:pt idx="16">
                  <c:v>40382</c:v>
                </c:pt>
                <c:pt idx="17">
                  <c:v>31846</c:v>
                </c:pt>
                <c:pt idx="18">
                  <c:v>31024</c:v>
                </c:pt>
                <c:pt idx="19">
                  <c:v>28058</c:v>
                </c:pt>
                <c:pt idx="20">
                  <c:v>26211</c:v>
                </c:pt>
                <c:pt idx="21">
                  <c:v>28272</c:v>
                </c:pt>
                <c:pt idx="22">
                  <c:v>23219</c:v>
                </c:pt>
                <c:pt idx="23">
                  <c:v>20350</c:v>
                </c:pt>
                <c:pt idx="24">
                  <c:v>18720</c:v>
                </c:pt>
                <c:pt idx="25">
                  <c:v>15959</c:v>
                </c:pt>
                <c:pt idx="26">
                  <c:v>15161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3E7-495E-814B-DE69AC83C7FF}"/>
            </c:ext>
          </c:extLst>
        </c:ser>
        <c:ser>
          <c:idx val="53"/>
          <c:order val="53"/>
          <c:tx>
            <c:strRef>
              <c:f>'1市町製造品出荷額'!$B$135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'1市町製造品出荷額'!$H$135:$AH$135</c:f>
              <c:numCache>
                <c:formatCode>#,##0_);[Red]\(#,##0\)</c:formatCode>
                <c:ptCount val="27"/>
                <c:pt idx="0">
                  <c:v>153949</c:v>
                </c:pt>
                <c:pt idx="1">
                  <c:v>194250</c:v>
                </c:pt>
                <c:pt idx="2">
                  <c:v>230945</c:v>
                </c:pt>
                <c:pt idx="3">
                  <c:v>256982</c:v>
                </c:pt>
                <c:pt idx="4">
                  <c:v>265259</c:v>
                </c:pt>
                <c:pt idx="5">
                  <c:v>209577</c:v>
                </c:pt>
                <c:pt idx="6">
                  <c:v>248282</c:v>
                </c:pt>
                <c:pt idx="7">
                  <c:v>272992</c:v>
                </c:pt>
                <c:pt idx="8">
                  <c:v>239464</c:v>
                </c:pt>
                <c:pt idx="9">
                  <c:v>264159</c:v>
                </c:pt>
                <c:pt idx="10">
                  <c:v>146470</c:v>
                </c:pt>
                <c:pt idx="11">
                  <c:v>251567</c:v>
                </c:pt>
                <c:pt idx="12">
                  <c:v>224012</c:v>
                </c:pt>
                <c:pt idx="13">
                  <c:v>214346</c:v>
                </c:pt>
                <c:pt idx="14">
                  <c:v>154520</c:v>
                </c:pt>
                <c:pt idx="15">
                  <c:v>141363</c:v>
                </c:pt>
                <c:pt idx="16">
                  <c:v>139157</c:v>
                </c:pt>
                <c:pt idx="17">
                  <c:v>130712</c:v>
                </c:pt>
                <c:pt idx="18">
                  <c:v>169682</c:v>
                </c:pt>
                <c:pt idx="19">
                  <c:v>114964</c:v>
                </c:pt>
                <c:pt idx="20">
                  <c:v>141825</c:v>
                </c:pt>
                <c:pt idx="21">
                  <c:v>182744</c:v>
                </c:pt>
                <c:pt idx="22">
                  <c:v>187455</c:v>
                </c:pt>
                <c:pt idx="23">
                  <c:v>205055</c:v>
                </c:pt>
                <c:pt idx="24">
                  <c:v>177830</c:v>
                </c:pt>
                <c:pt idx="25">
                  <c:v>165328</c:v>
                </c:pt>
                <c:pt idx="26">
                  <c:v>165190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B3E7-495E-814B-DE69AC83C7FF}"/>
            </c:ext>
          </c:extLst>
        </c:ser>
        <c:ser>
          <c:idx val="54"/>
          <c:order val="54"/>
          <c:tx>
            <c:strRef>
              <c:f>'1市町製造品出荷額'!$B$136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'1市町製造品出荷額'!$H$136:$AH$136</c:f>
              <c:numCache>
                <c:formatCode>#,##0_);[Red]\(#,##0\)</c:formatCode>
                <c:ptCount val="27"/>
                <c:pt idx="0">
                  <c:v>1448350</c:v>
                </c:pt>
                <c:pt idx="1">
                  <c:v>1681731</c:v>
                </c:pt>
                <c:pt idx="2">
                  <c:v>1841646</c:v>
                </c:pt>
                <c:pt idx="3">
                  <c:v>1989987</c:v>
                </c:pt>
                <c:pt idx="4">
                  <c:v>2091932</c:v>
                </c:pt>
                <c:pt idx="5">
                  <c:v>2245885</c:v>
                </c:pt>
                <c:pt idx="6">
                  <c:v>2292157</c:v>
                </c:pt>
                <c:pt idx="7">
                  <c:v>2352511</c:v>
                </c:pt>
                <c:pt idx="8">
                  <c:v>2436475</c:v>
                </c:pt>
                <c:pt idx="9">
                  <c:v>2546154</c:v>
                </c:pt>
                <c:pt idx="10">
                  <c:v>2619142</c:v>
                </c:pt>
                <c:pt idx="11">
                  <c:v>2645763</c:v>
                </c:pt>
                <c:pt idx="12">
                  <c:v>2755690</c:v>
                </c:pt>
                <c:pt idx="13">
                  <c:v>2930713</c:v>
                </c:pt>
                <c:pt idx="14">
                  <c:v>3039312</c:v>
                </c:pt>
                <c:pt idx="15">
                  <c:v>3097103</c:v>
                </c:pt>
                <c:pt idx="16">
                  <c:v>3220211</c:v>
                </c:pt>
                <c:pt idx="17">
                  <c:v>3470403</c:v>
                </c:pt>
                <c:pt idx="18">
                  <c:v>3599604</c:v>
                </c:pt>
                <c:pt idx="19">
                  <c:v>3296003</c:v>
                </c:pt>
                <c:pt idx="20">
                  <c:v>3130671</c:v>
                </c:pt>
                <c:pt idx="21">
                  <c:v>2853446</c:v>
                </c:pt>
                <c:pt idx="22">
                  <c:v>2933439</c:v>
                </c:pt>
                <c:pt idx="23">
                  <c:v>2905368</c:v>
                </c:pt>
                <c:pt idx="24">
                  <c:v>2653868</c:v>
                </c:pt>
                <c:pt idx="25">
                  <c:v>2517585</c:v>
                </c:pt>
                <c:pt idx="26">
                  <c:v>2244128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B3E7-495E-814B-DE69AC83C7FF}"/>
            </c:ext>
          </c:extLst>
        </c:ser>
        <c:ser>
          <c:idx val="55"/>
          <c:order val="55"/>
          <c:tx>
            <c:strRef>
              <c:f>'1市町製造品出荷額'!$B$137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'1市町製造品出荷額'!$H$137:$AH$137</c:f>
              <c:numCache>
                <c:formatCode>#,##0_);[Red]\(#,##0\)</c:formatCode>
                <c:ptCount val="27"/>
                <c:pt idx="0">
                  <c:v>2795844</c:v>
                </c:pt>
                <c:pt idx="1">
                  <c:v>3077221</c:v>
                </c:pt>
                <c:pt idx="2">
                  <c:v>2860101</c:v>
                </c:pt>
                <c:pt idx="3">
                  <c:v>2498879</c:v>
                </c:pt>
                <c:pt idx="4">
                  <c:v>3007777</c:v>
                </c:pt>
                <c:pt idx="5">
                  <c:v>3318344</c:v>
                </c:pt>
                <c:pt idx="6">
                  <c:v>3410736</c:v>
                </c:pt>
                <c:pt idx="7">
                  <c:v>3153021</c:v>
                </c:pt>
                <c:pt idx="8">
                  <c:v>3072131</c:v>
                </c:pt>
                <c:pt idx="9">
                  <c:v>2785127</c:v>
                </c:pt>
                <c:pt idx="10">
                  <c:v>3026755</c:v>
                </c:pt>
                <c:pt idx="11">
                  <c:v>2886601</c:v>
                </c:pt>
                <c:pt idx="12">
                  <c:v>2571630</c:v>
                </c:pt>
                <c:pt idx="13">
                  <c:v>2363564</c:v>
                </c:pt>
                <c:pt idx="14">
                  <c:v>2543577</c:v>
                </c:pt>
                <c:pt idx="15">
                  <c:v>2888475</c:v>
                </c:pt>
                <c:pt idx="16">
                  <c:v>3180268</c:v>
                </c:pt>
                <c:pt idx="17">
                  <c:v>3447340</c:v>
                </c:pt>
                <c:pt idx="18">
                  <c:v>3347527</c:v>
                </c:pt>
                <c:pt idx="19">
                  <c:v>2989629</c:v>
                </c:pt>
                <c:pt idx="20">
                  <c:v>2839625</c:v>
                </c:pt>
                <c:pt idx="21">
                  <c:v>2743677</c:v>
                </c:pt>
                <c:pt idx="22">
                  <c:v>2851089</c:v>
                </c:pt>
                <c:pt idx="23">
                  <c:v>2508664</c:v>
                </c:pt>
                <c:pt idx="24">
                  <c:v>2197606</c:v>
                </c:pt>
                <c:pt idx="25">
                  <c:v>2150744</c:v>
                </c:pt>
                <c:pt idx="26">
                  <c:v>2138415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B3E7-495E-814B-DE69AC83C7FF}"/>
            </c:ext>
          </c:extLst>
        </c:ser>
        <c:ser>
          <c:idx val="56"/>
          <c:order val="56"/>
          <c:tx>
            <c:strRef>
              <c:f>'1市町製造品出荷額'!$B$138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'1市町製造品出荷額'!$H$138:$AH$138</c:f>
              <c:numCache>
                <c:formatCode>#,##0_);[Red]\(#,##0\)</c:formatCode>
                <c:ptCount val="27"/>
                <c:pt idx="0">
                  <c:v>701967</c:v>
                </c:pt>
                <c:pt idx="1">
                  <c:v>949371</c:v>
                </c:pt>
                <c:pt idx="2">
                  <c:v>1035166</c:v>
                </c:pt>
                <c:pt idx="3">
                  <c:v>922609</c:v>
                </c:pt>
                <c:pt idx="4">
                  <c:v>1098629</c:v>
                </c:pt>
                <c:pt idx="5">
                  <c:v>1384800</c:v>
                </c:pt>
                <c:pt idx="6">
                  <c:v>1482049</c:v>
                </c:pt>
                <c:pt idx="7">
                  <c:v>1399045</c:v>
                </c:pt>
                <c:pt idx="8">
                  <c:v>1520334</c:v>
                </c:pt>
                <c:pt idx="9">
                  <c:v>1964394</c:v>
                </c:pt>
                <c:pt idx="10">
                  <c:v>2033400</c:v>
                </c:pt>
                <c:pt idx="11">
                  <c:v>1757911</c:v>
                </c:pt>
                <c:pt idx="12">
                  <c:v>1874134</c:v>
                </c:pt>
                <c:pt idx="13">
                  <c:v>2247132</c:v>
                </c:pt>
                <c:pt idx="14">
                  <c:v>2331255</c:v>
                </c:pt>
                <c:pt idx="15">
                  <c:v>2662191</c:v>
                </c:pt>
                <c:pt idx="16">
                  <c:v>2892040</c:v>
                </c:pt>
                <c:pt idx="17">
                  <c:v>2756636</c:v>
                </c:pt>
                <c:pt idx="18">
                  <c:v>2622978</c:v>
                </c:pt>
                <c:pt idx="19">
                  <c:v>2545990</c:v>
                </c:pt>
                <c:pt idx="20">
                  <c:v>2388382</c:v>
                </c:pt>
                <c:pt idx="21">
                  <c:v>3289399</c:v>
                </c:pt>
                <c:pt idx="22">
                  <c:v>3622861</c:v>
                </c:pt>
                <c:pt idx="23">
                  <c:v>3216519</c:v>
                </c:pt>
                <c:pt idx="24">
                  <c:v>3663690</c:v>
                </c:pt>
                <c:pt idx="25">
                  <c:v>4035891</c:v>
                </c:pt>
                <c:pt idx="26">
                  <c:v>3452989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B3E7-495E-814B-DE69AC83C7FF}"/>
            </c:ext>
          </c:extLst>
        </c:ser>
        <c:ser>
          <c:idx val="57"/>
          <c:order val="57"/>
          <c:tx>
            <c:strRef>
              <c:f>'1市町製造品出荷額'!$B$139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'1市町製造品出荷額'!$H$139:$AH$139</c:f>
              <c:numCache>
                <c:formatCode>#,##0_);[Red]\(#,##0\)</c:formatCode>
                <c:ptCount val="27"/>
                <c:pt idx="0">
                  <c:v>296155</c:v>
                </c:pt>
                <c:pt idx="1">
                  <c:v>520150</c:v>
                </c:pt>
                <c:pt idx="2">
                  <c:v>185954</c:v>
                </c:pt>
                <c:pt idx="3">
                  <c:v>171303</c:v>
                </c:pt>
                <c:pt idx="4">
                  <c:v>246594</c:v>
                </c:pt>
                <c:pt idx="5">
                  <c:v>345783</c:v>
                </c:pt>
                <c:pt idx="6">
                  <c:v>355675</c:v>
                </c:pt>
                <c:pt idx="7">
                  <c:v>373982</c:v>
                </c:pt>
                <c:pt idx="8">
                  <c:v>361480</c:v>
                </c:pt>
                <c:pt idx="9">
                  <c:v>383279</c:v>
                </c:pt>
                <c:pt idx="10">
                  <c:v>414107</c:v>
                </c:pt>
                <c:pt idx="11">
                  <c:v>498591</c:v>
                </c:pt>
                <c:pt idx="12">
                  <c:v>540322</c:v>
                </c:pt>
                <c:pt idx="13">
                  <c:v>600073</c:v>
                </c:pt>
                <c:pt idx="14">
                  <c:v>631074</c:v>
                </c:pt>
                <c:pt idx="15">
                  <c:v>570474</c:v>
                </c:pt>
                <c:pt idx="16">
                  <c:v>538135</c:v>
                </c:pt>
                <c:pt idx="17">
                  <c:v>513969</c:v>
                </c:pt>
                <c:pt idx="18">
                  <c:v>506089</c:v>
                </c:pt>
                <c:pt idx="19">
                  <c:v>491422</c:v>
                </c:pt>
                <c:pt idx="20">
                  <c:v>478793</c:v>
                </c:pt>
                <c:pt idx="21">
                  <c:v>492697</c:v>
                </c:pt>
                <c:pt idx="22">
                  <c:v>496597</c:v>
                </c:pt>
                <c:pt idx="23">
                  <c:v>386581</c:v>
                </c:pt>
                <c:pt idx="24">
                  <c:v>302540</c:v>
                </c:pt>
                <c:pt idx="25">
                  <c:v>269842</c:v>
                </c:pt>
                <c:pt idx="26">
                  <c:v>250443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B3E7-495E-814B-DE69AC83C7FF}"/>
            </c:ext>
          </c:extLst>
        </c:ser>
        <c:ser>
          <c:idx val="58"/>
          <c:order val="58"/>
          <c:tx>
            <c:strRef>
              <c:f>'1市町製造品出荷額'!$B$140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'1市町製造品出荷額'!$H$140:$AH$140</c:f>
              <c:numCache>
                <c:formatCode>#,##0_);[Red]\(#,##0\)</c:formatCode>
                <c:ptCount val="27"/>
                <c:pt idx="0">
                  <c:v>219902</c:v>
                </c:pt>
                <c:pt idx="1">
                  <c:v>383099</c:v>
                </c:pt>
                <c:pt idx="2">
                  <c:v>416434</c:v>
                </c:pt>
                <c:pt idx="3">
                  <c:v>339619</c:v>
                </c:pt>
                <c:pt idx="4">
                  <c:v>393751</c:v>
                </c:pt>
                <c:pt idx="5">
                  <c:v>483318</c:v>
                </c:pt>
                <c:pt idx="6">
                  <c:v>649612</c:v>
                </c:pt>
                <c:pt idx="7">
                  <c:v>506547</c:v>
                </c:pt>
                <c:pt idx="8">
                  <c:v>514761</c:v>
                </c:pt>
                <c:pt idx="9">
                  <c:v>619799</c:v>
                </c:pt>
                <c:pt idx="10">
                  <c:v>710507</c:v>
                </c:pt>
                <c:pt idx="11">
                  <c:v>764832</c:v>
                </c:pt>
                <c:pt idx="12">
                  <c:v>805341</c:v>
                </c:pt>
                <c:pt idx="13">
                  <c:v>789769</c:v>
                </c:pt>
                <c:pt idx="14">
                  <c:v>447527</c:v>
                </c:pt>
                <c:pt idx="15">
                  <c:v>509278</c:v>
                </c:pt>
                <c:pt idx="16">
                  <c:v>642895</c:v>
                </c:pt>
                <c:pt idx="17">
                  <c:v>606782</c:v>
                </c:pt>
                <c:pt idx="18">
                  <c:v>722752</c:v>
                </c:pt>
                <c:pt idx="19">
                  <c:v>557471</c:v>
                </c:pt>
                <c:pt idx="20">
                  <c:v>723242</c:v>
                </c:pt>
                <c:pt idx="21">
                  <c:v>642705</c:v>
                </c:pt>
                <c:pt idx="22">
                  <c:v>673901</c:v>
                </c:pt>
                <c:pt idx="23">
                  <c:v>529586</c:v>
                </c:pt>
                <c:pt idx="24">
                  <c:v>510396</c:v>
                </c:pt>
                <c:pt idx="25">
                  <c:v>463404</c:v>
                </c:pt>
                <c:pt idx="26">
                  <c:v>463245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B3E7-495E-814B-DE69AC83C7FF}"/>
            </c:ext>
          </c:extLst>
        </c:ser>
        <c:ser>
          <c:idx val="59"/>
          <c:order val="59"/>
          <c:tx>
            <c:strRef>
              <c:f>'1市町製造品出荷額'!$B$141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'1市町製造品出荷額'!$H$141:$AH$141</c:f>
              <c:numCache>
                <c:formatCode>#,##0_);[Red]\(#,##0\)</c:formatCode>
                <c:ptCount val="27"/>
                <c:pt idx="0">
                  <c:v>517542</c:v>
                </c:pt>
                <c:pt idx="1">
                  <c:v>567120</c:v>
                </c:pt>
                <c:pt idx="2">
                  <c:v>581331</c:v>
                </c:pt>
                <c:pt idx="3">
                  <c:v>602815</c:v>
                </c:pt>
                <c:pt idx="4">
                  <c:v>664266</c:v>
                </c:pt>
                <c:pt idx="5">
                  <c:v>720158</c:v>
                </c:pt>
                <c:pt idx="6">
                  <c:v>786041</c:v>
                </c:pt>
                <c:pt idx="7">
                  <c:v>1048709</c:v>
                </c:pt>
                <c:pt idx="8">
                  <c:v>1007679</c:v>
                </c:pt>
                <c:pt idx="9">
                  <c:v>961588</c:v>
                </c:pt>
                <c:pt idx="10">
                  <c:v>1062141</c:v>
                </c:pt>
                <c:pt idx="11">
                  <c:v>1054381</c:v>
                </c:pt>
                <c:pt idx="12">
                  <c:v>1092882</c:v>
                </c:pt>
                <c:pt idx="13">
                  <c:v>1144231</c:v>
                </c:pt>
                <c:pt idx="14">
                  <c:v>1047681</c:v>
                </c:pt>
                <c:pt idx="15">
                  <c:v>1180055</c:v>
                </c:pt>
                <c:pt idx="16">
                  <c:v>1125964</c:v>
                </c:pt>
                <c:pt idx="17">
                  <c:v>1254246</c:v>
                </c:pt>
                <c:pt idx="18">
                  <c:v>1234818</c:v>
                </c:pt>
                <c:pt idx="19">
                  <c:v>1192647</c:v>
                </c:pt>
                <c:pt idx="20">
                  <c:v>1132256</c:v>
                </c:pt>
                <c:pt idx="21">
                  <c:v>1291782</c:v>
                </c:pt>
                <c:pt idx="22">
                  <c:v>1281825</c:v>
                </c:pt>
                <c:pt idx="23">
                  <c:v>1223845</c:v>
                </c:pt>
                <c:pt idx="24">
                  <c:v>1178532</c:v>
                </c:pt>
                <c:pt idx="25">
                  <c:v>1129042</c:v>
                </c:pt>
                <c:pt idx="26">
                  <c:v>1090954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B3E7-495E-814B-DE69AC83C7FF}"/>
            </c:ext>
          </c:extLst>
        </c:ser>
        <c:ser>
          <c:idx val="60"/>
          <c:order val="60"/>
          <c:tx>
            <c:strRef>
              <c:f>'1市町製造品出荷額'!$B$142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'1市町製造品出荷額'!$H$142:$AH$142</c:f>
              <c:numCache>
                <c:formatCode>#,##0_);[Red]\(#,##0\)</c:formatCode>
                <c:ptCount val="27"/>
                <c:pt idx="0">
                  <c:v>38751</c:v>
                </c:pt>
                <c:pt idx="1">
                  <c:v>41053</c:v>
                </c:pt>
                <c:pt idx="2">
                  <c:v>45142</c:v>
                </c:pt>
                <c:pt idx="3">
                  <c:v>41847</c:v>
                </c:pt>
                <c:pt idx="4">
                  <c:v>50542</c:v>
                </c:pt>
                <c:pt idx="5">
                  <c:v>77466</c:v>
                </c:pt>
                <c:pt idx="6">
                  <c:v>78108</c:v>
                </c:pt>
                <c:pt idx="7">
                  <c:v>81606</c:v>
                </c:pt>
                <c:pt idx="8">
                  <c:v>91096</c:v>
                </c:pt>
                <c:pt idx="9">
                  <c:v>94636</c:v>
                </c:pt>
                <c:pt idx="10">
                  <c:v>83863</c:v>
                </c:pt>
                <c:pt idx="11">
                  <c:v>76902</c:v>
                </c:pt>
                <c:pt idx="12">
                  <c:v>94565</c:v>
                </c:pt>
                <c:pt idx="13">
                  <c:v>106678</c:v>
                </c:pt>
                <c:pt idx="14">
                  <c:v>105038</c:v>
                </c:pt>
                <c:pt idx="15">
                  <c:v>136204</c:v>
                </c:pt>
                <c:pt idx="16">
                  <c:v>108559</c:v>
                </c:pt>
                <c:pt idx="17">
                  <c:v>94518</c:v>
                </c:pt>
                <c:pt idx="18">
                  <c:v>92629</c:v>
                </c:pt>
                <c:pt idx="19">
                  <c:v>74787</c:v>
                </c:pt>
                <c:pt idx="20">
                  <c:v>81405</c:v>
                </c:pt>
                <c:pt idx="21">
                  <c:v>60507</c:v>
                </c:pt>
                <c:pt idx="22">
                  <c:v>55289</c:v>
                </c:pt>
                <c:pt idx="23">
                  <c:v>50010</c:v>
                </c:pt>
                <c:pt idx="24">
                  <c:v>45941</c:v>
                </c:pt>
                <c:pt idx="25">
                  <c:v>50658</c:v>
                </c:pt>
                <c:pt idx="26">
                  <c:v>31894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B3E7-495E-814B-DE69AC83C7FF}"/>
            </c:ext>
          </c:extLst>
        </c:ser>
        <c:ser>
          <c:idx val="61"/>
          <c:order val="61"/>
          <c:tx>
            <c:strRef>
              <c:f>'1市町製造品出荷額'!$B$143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'1市町製造品出荷額'!$H$143:$AH$143</c:f>
              <c:numCache>
                <c:formatCode>#,##0_);[Red]\(#,##0\)</c:formatCode>
                <c:ptCount val="27"/>
                <c:pt idx="0">
                  <c:v>68120</c:v>
                </c:pt>
                <c:pt idx="1">
                  <c:v>82985</c:v>
                </c:pt>
                <c:pt idx="2">
                  <c:v>95201</c:v>
                </c:pt>
                <c:pt idx="3">
                  <c:v>107570</c:v>
                </c:pt>
                <c:pt idx="4">
                  <c:v>123362</c:v>
                </c:pt>
                <c:pt idx="5">
                  <c:v>145243</c:v>
                </c:pt>
                <c:pt idx="6">
                  <c:v>174507</c:v>
                </c:pt>
                <c:pt idx="7">
                  <c:v>169801</c:v>
                </c:pt>
                <c:pt idx="8">
                  <c:v>181013</c:v>
                </c:pt>
                <c:pt idx="9">
                  <c:v>262878</c:v>
                </c:pt>
                <c:pt idx="10">
                  <c:v>238184</c:v>
                </c:pt>
                <c:pt idx="11">
                  <c:v>242516</c:v>
                </c:pt>
                <c:pt idx="12">
                  <c:v>170911</c:v>
                </c:pt>
                <c:pt idx="13">
                  <c:v>249776</c:v>
                </c:pt>
                <c:pt idx="14">
                  <c:v>288505</c:v>
                </c:pt>
                <c:pt idx="15">
                  <c:v>369637</c:v>
                </c:pt>
                <c:pt idx="16">
                  <c:v>389290</c:v>
                </c:pt>
                <c:pt idx="17">
                  <c:v>338663</c:v>
                </c:pt>
                <c:pt idx="18">
                  <c:v>289363</c:v>
                </c:pt>
                <c:pt idx="19">
                  <c:v>250767</c:v>
                </c:pt>
                <c:pt idx="20">
                  <c:v>230160</c:v>
                </c:pt>
                <c:pt idx="21">
                  <c:v>218999</c:v>
                </c:pt>
                <c:pt idx="22">
                  <c:v>203926</c:v>
                </c:pt>
                <c:pt idx="23">
                  <c:v>174306</c:v>
                </c:pt>
                <c:pt idx="24">
                  <c:v>121294</c:v>
                </c:pt>
                <c:pt idx="25">
                  <c:v>111480</c:v>
                </c:pt>
                <c:pt idx="26">
                  <c:v>118735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B3E7-495E-814B-DE69AC83C7FF}"/>
            </c:ext>
          </c:extLst>
        </c:ser>
        <c:ser>
          <c:idx val="62"/>
          <c:order val="62"/>
          <c:tx>
            <c:strRef>
              <c:f>'1市町製造品出荷額'!$B$144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'1市町製造品出荷額'!$H$144:$AH$144</c:f>
              <c:numCache>
                <c:formatCode>#,##0_);[Red]\(#,##0\)</c:formatCode>
                <c:ptCount val="27"/>
                <c:pt idx="0">
                  <c:v>1001055</c:v>
                </c:pt>
                <c:pt idx="1">
                  <c:v>1402961</c:v>
                </c:pt>
                <c:pt idx="2">
                  <c:v>1446686</c:v>
                </c:pt>
                <c:pt idx="3">
                  <c:v>1641860</c:v>
                </c:pt>
                <c:pt idx="4">
                  <c:v>1725297</c:v>
                </c:pt>
                <c:pt idx="5">
                  <c:v>1732398</c:v>
                </c:pt>
                <c:pt idx="6">
                  <c:v>1604125</c:v>
                </c:pt>
                <c:pt idx="7">
                  <c:v>1508180</c:v>
                </c:pt>
                <c:pt idx="8">
                  <c:v>1439479</c:v>
                </c:pt>
                <c:pt idx="9">
                  <c:v>1631082</c:v>
                </c:pt>
                <c:pt idx="10">
                  <c:v>1650932</c:v>
                </c:pt>
                <c:pt idx="11">
                  <c:v>1779382</c:v>
                </c:pt>
                <c:pt idx="12">
                  <c:v>1942308</c:v>
                </c:pt>
                <c:pt idx="13">
                  <c:v>2065671</c:v>
                </c:pt>
                <c:pt idx="14">
                  <c:v>2028008</c:v>
                </c:pt>
                <c:pt idx="15">
                  <c:v>2097799</c:v>
                </c:pt>
                <c:pt idx="16">
                  <c:v>2817779</c:v>
                </c:pt>
                <c:pt idx="17">
                  <c:v>2843677</c:v>
                </c:pt>
                <c:pt idx="18">
                  <c:v>2182970</c:v>
                </c:pt>
                <c:pt idx="19">
                  <c:v>1886602</c:v>
                </c:pt>
                <c:pt idx="20">
                  <c:v>1922534</c:v>
                </c:pt>
                <c:pt idx="21">
                  <c:v>1832670</c:v>
                </c:pt>
                <c:pt idx="22">
                  <c:v>1786623</c:v>
                </c:pt>
                <c:pt idx="23">
                  <c:v>1596977</c:v>
                </c:pt>
                <c:pt idx="24">
                  <c:v>1497478</c:v>
                </c:pt>
                <c:pt idx="25">
                  <c:v>1606741</c:v>
                </c:pt>
                <c:pt idx="26">
                  <c:v>1515092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B3E7-495E-814B-DE69AC83C7FF}"/>
            </c:ext>
          </c:extLst>
        </c:ser>
        <c:ser>
          <c:idx val="63"/>
          <c:order val="63"/>
          <c:tx>
            <c:strRef>
              <c:f>'1市町製造品出荷額'!$B$145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'1市町製造品出荷額'!$H$145:$AH$145</c:f>
              <c:numCache>
                <c:formatCode>#,##0_);[Red]\(#,##0\)</c:formatCode>
                <c:ptCount val="27"/>
                <c:pt idx="0">
                  <c:v>453207</c:v>
                </c:pt>
                <c:pt idx="1">
                  <c:v>360524</c:v>
                </c:pt>
                <c:pt idx="2">
                  <c:v>368436</c:v>
                </c:pt>
                <c:pt idx="3">
                  <c:v>387723</c:v>
                </c:pt>
                <c:pt idx="4">
                  <c:v>447574</c:v>
                </c:pt>
                <c:pt idx="5">
                  <c:v>569435</c:v>
                </c:pt>
                <c:pt idx="6">
                  <c:v>588878</c:v>
                </c:pt>
                <c:pt idx="7">
                  <c:v>535066</c:v>
                </c:pt>
                <c:pt idx="8">
                  <c:v>667869</c:v>
                </c:pt>
                <c:pt idx="9">
                  <c:v>754745</c:v>
                </c:pt>
                <c:pt idx="10">
                  <c:v>703947</c:v>
                </c:pt>
                <c:pt idx="11">
                  <c:v>875718</c:v>
                </c:pt>
                <c:pt idx="12">
                  <c:v>1037520</c:v>
                </c:pt>
                <c:pt idx="13">
                  <c:v>1263533</c:v>
                </c:pt>
                <c:pt idx="14">
                  <c:v>1407846</c:v>
                </c:pt>
                <c:pt idx="15">
                  <c:v>1488532</c:v>
                </c:pt>
                <c:pt idx="16">
                  <c:v>1634701</c:v>
                </c:pt>
                <c:pt idx="17">
                  <c:v>1599511</c:v>
                </c:pt>
                <c:pt idx="18">
                  <c:v>1687566</c:v>
                </c:pt>
                <c:pt idx="19">
                  <c:v>1644647</c:v>
                </c:pt>
                <c:pt idx="20">
                  <c:v>1757812</c:v>
                </c:pt>
                <c:pt idx="21">
                  <c:v>1932433</c:v>
                </c:pt>
                <c:pt idx="22">
                  <c:v>2579093</c:v>
                </c:pt>
                <c:pt idx="23">
                  <c:v>2899643</c:v>
                </c:pt>
                <c:pt idx="24">
                  <c:v>2992019</c:v>
                </c:pt>
                <c:pt idx="25">
                  <c:v>2053885</c:v>
                </c:pt>
                <c:pt idx="26">
                  <c:v>1627965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B3E7-495E-814B-DE69AC83C7FF}"/>
            </c:ext>
          </c:extLst>
        </c:ser>
        <c:ser>
          <c:idx val="64"/>
          <c:order val="64"/>
          <c:tx>
            <c:strRef>
              <c:f>'1市町製造品出荷額'!$B$146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'1市町製造品出荷額'!$H$146:$AH$146</c:f>
              <c:numCache>
                <c:formatCode>#,##0_);[Red]\(#,##0\)</c:formatCode>
                <c:ptCount val="27"/>
                <c:pt idx="0">
                  <c:v>257267</c:v>
                </c:pt>
                <c:pt idx="1">
                  <c:v>274513</c:v>
                </c:pt>
                <c:pt idx="2">
                  <c:v>330986</c:v>
                </c:pt>
                <c:pt idx="3">
                  <c:v>359529</c:v>
                </c:pt>
                <c:pt idx="4">
                  <c:v>326728</c:v>
                </c:pt>
                <c:pt idx="5">
                  <c:v>374209</c:v>
                </c:pt>
                <c:pt idx="6">
                  <c:v>402157</c:v>
                </c:pt>
                <c:pt idx="7">
                  <c:v>395409</c:v>
                </c:pt>
                <c:pt idx="8">
                  <c:v>480348</c:v>
                </c:pt>
                <c:pt idx="9">
                  <c:v>515235</c:v>
                </c:pt>
                <c:pt idx="10">
                  <c:v>541843</c:v>
                </c:pt>
                <c:pt idx="11">
                  <c:v>517967</c:v>
                </c:pt>
                <c:pt idx="12">
                  <c:v>529355</c:v>
                </c:pt>
                <c:pt idx="13">
                  <c:v>604342</c:v>
                </c:pt>
                <c:pt idx="14">
                  <c:v>791732</c:v>
                </c:pt>
                <c:pt idx="15">
                  <c:v>752266</c:v>
                </c:pt>
                <c:pt idx="16">
                  <c:v>1126764</c:v>
                </c:pt>
                <c:pt idx="17">
                  <c:v>1028499</c:v>
                </c:pt>
                <c:pt idx="18">
                  <c:v>794437</c:v>
                </c:pt>
                <c:pt idx="19">
                  <c:v>776485</c:v>
                </c:pt>
                <c:pt idx="20">
                  <c:v>831568</c:v>
                </c:pt>
                <c:pt idx="21">
                  <c:v>842011</c:v>
                </c:pt>
                <c:pt idx="22">
                  <c:v>772637</c:v>
                </c:pt>
                <c:pt idx="23">
                  <c:v>675207</c:v>
                </c:pt>
                <c:pt idx="24">
                  <c:v>676421</c:v>
                </c:pt>
                <c:pt idx="25">
                  <c:v>670635</c:v>
                </c:pt>
                <c:pt idx="26">
                  <c:v>711660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B3E7-495E-814B-DE69AC83C7FF}"/>
            </c:ext>
          </c:extLst>
        </c:ser>
        <c:ser>
          <c:idx val="65"/>
          <c:order val="65"/>
          <c:tx>
            <c:strRef>
              <c:f>'1市町製造品出荷額'!$B$147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'1市町製造品出荷額'!$H$147:$AH$147</c:f>
              <c:numCache>
                <c:formatCode>#,##0_);[Red]\(#,##0\)</c:formatCode>
                <c:ptCount val="27"/>
                <c:pt idx="0">
                  <c:v>338809</c:v>
                </c:pt>
                <c:pt idx="1">
                  <c:v>406049</c:v>
                </c:pt>
                <c:pt idx="2">
                  <c:v>417245</c:v>
                </c:pt>
                <c:pt idx="3">
                  <c:v>369851</c:v>
                </c:pt>
                <c:pt idx="4">
                  <c:v>396028</c:v>
                </c:pt>
                <c:pt idx="5">
                  <c:v>446235</c:v>
                </c:pt>
                <c:pt idx="6">
                  <c:v>477804</c:v>
                </c:pt>
                <c:pt idx="7">
                  <c:v>499709</c:v>
                </c:pt>
                <c:pt idx="8">
                  <c:v>480844</c:v>
                </c:pt>
                <c:pt idx="9">
                  <c:v>587922</c:v>
                </c:pt>
                <c:pt idx="10">
                  <c:v>584021</c:v>
                </c:pt>
                <c:pt idx="11">
                  <c:v>522447</c:v>
                </c:pt>
                <c:pt idx="12">
                  <c:v>483819</c:v>
                </c:pt>
                <c:pt idx="13">
                  <c:v>431427</c:v>
                </c:pt>
                <c:pt idx="14">
                  <c:v>398675</c:v>
                </c:pt>
                <c:pt idx="15">
                  <c:v>409448</c:v>
                </c:pt>
                <c:pt idx="16">
                  <c:v>407203</c:v>
                </c:pt>
                <c:pt idx="17">
                  <c:v>380768</c:v>
                </c:pt>
                <c:pt idx="18">
                  <c:v>363088</c:v>
                </c:pt>
                <c:pt idx="19">
                  <c:v>330961</c:v>
                </c:pt>
                <c:pt idx="20">
                  <c:v>338112</c:v>
                </c:pt>
                <c:pt idx="21">
                  <c:v>361362</c:v>
                </c:pt>
                <c:pt idx="22">
                  <c:v>350631</c:v>
                </c:pt>
                <c:pt idx="23">
                  <c:v>312392</c:v>
                </c:pt>
                <c:pt idx="24">
                  <c:v>263979</c:v>
                </c:pt>
                <c:pt idx="25">
                  <c:v>251498</c:v>
                </c:pt>
                <c:pt idx="26">
                  <c:v>258259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B3E7-495E-814B-DE69AC83C7FF}"/>
            </c:ext>
          </c:extLst>
        </c:ser>
        <c:ser>
          <c:idx val="66"/>
          <c:order val="66"/>
          <c:tx>
            <c:strRef>
              <c:f>'1市町製造品出荷額'!$B$148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'1市町製造品出荷額'!$H$148:$AH$148</c:f>
              <c:numCache>
                <c:formatCode>#,##0_);[Red]\(#,##0\)</c:formatCode>
                <c:ptCount val="27"/>
                <c:pt idx="0">
                  <c:v>1839110</c:v>
                </c:pt>
                <c:pt idx="1">
                  <c:v>2140853</c:v>
                </c:pt>
                <c:pt idx="2">
                  <c:v>1422468</c:v>
                </c:pt>
                <c:pt idx="3">
                  <c:v>1299011</c:v>
                </c:pt>
                <c:pt idx="4">
                  <c:v>1923213</c:v>
                </c:pt>
                <c:pt idx="5">
                  <c:v>2587582</c:v>
                </c:pt>
                <c:pt idx="6">
                  <c:v>2442833</c:v>
                </c:pt>
                <c:pt idx="7">
                  <c:v>2236897</c:v>
                </c:pt>
                <c:pt idx="8">
                  <c:v>2333101</c:v>
                </c:pt>
                <c:pt idx="9">
                  <c:v>2839237</c:v>
                </c:pt>
                <c:pt idx="10">
                  <c:v>2732426</c:v>
                </c:pt>
                <c:pt idx="11">
                  <c:v>2675925</c:v>
                </c:pt>
                <c:pt idx="12">
                  <c:v>2830229</c:v>
                </c:pt>
                <c:pt idx="13">
                  <c:v>3878307</c:v>
                </c:pt>
                <c:pt idx="14">
                  <c:v>4051589</c:v>
                </c:pt>
                <c:pt idx="15">
                  <c:v>4603747</c:v>
                </c:pt>
                <c:pt idx="16">
                  <c:v>4631305</c:v>
                </c:pt>
                <c:pt idx="17">
                  <c:v>4273325</c:v>
                </c:pt>
                <c:pt idx="18">
                  <c:v>4029259</c:v>
                </c:pt>
                <c:pt idx="19">
                  <c:v>4277507</c:v>
                </c:pt>
                <c:pt idx="20">
                  <c:v>4836233</c:v>
                </c:pt>
                <c:pt idx="21">
                  <c:v>5234994</c:v>
                </c:pt>
                <c:pt idx="22">
                  <c:v>5690957</c:v>
                </c:pt>
                <c:pt idx="23">
                  <c:v>4835254</c:v>
                </c:pt>
                <c:pt idx="24">
                  <c:v>4727475</c:v>
                </c:pt>
                <c:pt idx="25">
                  <c:v>5097665</c:v>
                </c:pt>
                <c:pt idx="26">
                  <c:v>4388290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B3E7-495E-814B-DE69AC83C7FF}"/>
            </c:ext>
          </c:extLst>
        </c:ser>
        <c:ser>
          <c:idx val="67"/>
          <c:order val="67"/>
          <c:tx>
            <c:strRef>
              <c:f>'1市町製造品出荷額'!$B$149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'1市町製造品出荷額'!$H$149:$AH$149</c:f>
              <c:numCache>
                <c:formatCode>#,##0_);[Red]\(#,##0\)</c:formatCode>
                <c:ptCount val="27"/>
                <c:pt idx="0">
                  <c:v>1108427</c:v>
                </c:pt>
                <c:pt idx="1">
                  <c:v>1295249</c:v>
                </c:pt>
                <c:pt idx="2">
                  <c:v>1367813</c:v>
                </c:pt>
                <c:pt idx="3">
                  <c:v>1472613</c:v>
                </c:pt>
                <c:pt idx="4">
                  <c:v>1677058</c:v>
                </c:pt>
                <c:pt idx="5">
                  <c:v>1846411</c:v>
                </c:pt>
                <c:pt idx="6">
                  <c:v>2035462</c:v>
                </c:pt>
                <c:pt idx="7">
                  <c:v>2168070</c:v>
                </c:pt>
                <c:pt idx="8">
                  <c:v>1956365</c:v>
                </c:pt>
                <c:pt idx="9">
                  <c:v>1936201</c:v>
                </c:pt>
                <c:pt idx="10">
                  <c:v>2019768</c:v>
                </c:pt>
                <c:pt idx="11">
                  <c:v>2246676</c:v>
                </c:pt>
                <c:pt idx="12">
                  <c:v>2446578</c:v>
                </c:pt>
                <c:pt idx="13">
                  <c:v>2689010</c:v>
                </c:pt>
                <c:pt idx="14">
                  <c:v>2718467</c:v>
                </c:pt>
                <c:pt idx="15">
                  <c:v>3313488</c:v>
                </c:pt>
                <c:pt idx="16">
                  <c:v>3552080</c:v>
                </c:pt>
                <c:pt idx="17">
                  <c:v>3317442</c:v>
                </c:pt>
                <c:pt idx="18">
                  <c:v>3101694</c:v>
                </c:pt>
                <c:pt idx="19">
                  <c:v>3155290</c:v>
                </c:pt>
                <c:pt idx="20">
                  <c:v>3997283</c:v>
                </c:pt>
                <c:pt idx="21">
                  <c:v>4220454</c:v>
                </c:pt>
                <c:pt idx="22">
                  <c:v>4494509</c:v>
                </c:pt>
                <c:pt idx="23">
                  <c:v>4234117</c:v>
                </c:pt>
                <c:pt idx="24">
                  <c:v>3949903</c:v>
                </c:pt>
                <c:pt idx="25">
                  <c:v>3942467</c:v>
                </c:pt>
                <c:pt idx="26">
                  <c:v>3886150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B3E7-495E-814B-DE69AC83C7FF}"/>
            </c:ext>
          </c:extLst>
        </c:ser>
        <c:ser>
          <c:idx val="68"/>
          <c:order val="68"/>
          <c:tx>
            <c:strRef>
              <c:f>'1市町製造品出荷額'!$B$150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'1市町製造品出荷額'!$H$150:$AH$150</c:f>
              <c:numCache>
                <c:formatCode>#,##0_);[Red]\(#,##0\)</c:formatCode>
                <c:ptCount val="27"/>
                <c:pt idx="0">
                  <c:v>1256883</c:v>
                </c:pt>
                <c:pt idx="1">
                  <c:v>1528887</c:v>
                </c:pt>
                <c:pt idx="2">
                  <c:v>1702424</c:v>
                </c:pt>
                <c:pt idx="3">
                  <c:v>1821073</c:v>
                </c:pt>
                <c:pt idx="4">
                  <c:v>1900985</c:v>
                </c:pt>
                <c:pt idx="5">
                  <c:v>2032422</c:v>
                </c:pt>
                <c:pt idx="6">
                  <c:v>2030822</c:v>
                </c:pt>
                <c:pt idx="7">
                  <c:v>1869972</c:v>
                </c:pt>
                <c:pt idx="8">
                  <c:v>1825294</c:v>
                </c:pt>
                <c:pt idx="9">
                  <c:v>1880735</c:v>
                </c:pt>
                <c:pt idx="10">
                  <c:v>1936359</c:v>
                </c:pt>
                <c:pt idx="11">
                  <c:v>1969103</c:v>
                </c:pt>
                <c:pt idx="12">
                  <c:v>1925686</c:v>
                </c:pt>
                <c:pt idx="13">
                  <c:v>1836440</c:v>
                </c:pt>
                <c:pt idx="14">
                  <c:v>1917141</c:v>
                </c:pt>
                <c:pt idx="15">
                  <c:v>1894250</c:v>
                </c:pt>
                <c:pt idx="16">
                  <c:v>1757924</c:v>
                </c:pt>
                <c:pt idx="17">
                  <c:v>1822913</c:v>
                </c:pt>
                <c:pt idx="18">
                  <c:v>1771289</c:v>
                </c:pt>
                <c:pt idx="19">
                  <c:v>1487010</c:v>
                </c:pt>
                <c:pt idx="20">
                  <c:v>1443542</c:v>
                </c:pt>
                <c:pt idx="21">
                  <c:v>1444313</c:v>
                </c:pt>
                <c:pt idx="22">
                  <c:v>1390553</c:v>
                </c:pt>
                <c:pt idx="23">
                  <c:v>1158531</c:v>
                </c:pt>
                <c:pt idx="24">
                  <c:v>1101753</c:v>
                </c:pt>
                <c:pt idx="25">
                  <c:v>1131363</c:v>
                </c:pt>
                <c:pt idx="26">
                  <c:v>1028558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B3E7-495E-814B-DE69AC83C7FF}"/>
            </c:ext>
          </c:extLst>
        </c:ser>
        <c:ser>
          <c:idx val="69"/>
          <c:order val="69"/>
          <c:tx>
            <c:strRef>
              <c:f>'1市町製造品出荷額'!$B$151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'1市町製造品出荷額'!$H$151:$AH$151</c:f>
              <c:numCache>
                <c:formatCode>#,##0_);[Red]\(#,##0\)</c:formatCode>
                <c:ptCount val="27"/>
                <c:pt idx="0">
                  <c:v>252554</c:v>
                </c:pt>
                <c:pt idx="1">
                  <c:v>303943</c:v>
                </c:pt>
                <c:pt idx="2">
                  <c:v>300096</c:v>
                </c:pt>
                <c:pt idx="3">
                  <c:v>310546</c:v>
                </c:pt>
                <c:pt idx="4">
                  <c:v>315855</c:v>
                </c:pt>
                <c:pt idx="5">
                  <c:v>373714</c:v>
                </c:pt>
                <c:pt idx="6">
                  <c:v>421306</c:v>
                </c:pt>
                <c:pt idx="7">
                  <c:v>398124</c:v>
                </c:pt>
                <c:pt idx="8">
                  <c:v>332587</c:v>
                </c:pt>
                <c:pt idx="9">
                  <c:v>355602</c:v>
                </c:pt>
                <c:pt idx="10">
                  <c:v>399180</c:v>
                </c:pt>
                <c:pt idx="11">
                  <c:v>407434</c:v>
                </c:pt>
                <c:pt idx="12">
                  <c:v>423612</c:v>
                </c:pt>
                <c:pt idx="13">
                  <c:v>628776</c:v>
                </c:pt>
                <c:pt idx="14">
                  <c:v>555362</c:v>
                </c:pt>
                <c:pt idx="15">
                  <c:v>591490</c:v>
                </c:pt>
                <c:pt idx="16">
                  <c:v>694579</c:v>
                </c:pt>
                <c:pt idx="17">
                  <c:v>539596</c:v>
                </c:pt>
                <c:pt idx="18">
                  <c:v>628383</c:v>
                </c:pt>
                <c:pt idx="19">
                  <c:v>677053</c:v>
                </c:pt>
                <c:pt idx="20">
                  <c:v>720159</c:v>
                </c:pt>
                <c:pt idx="21">
                  <c:v>696167</c:v>
                </c:pt>
                <c:pt idx="22">
                  <c:v>679356</c:v>
                </c:pt>
                <c:pt idx="23">
                  <c:v>695759</c:v>
                </c:pt>
                <c:pt idx="24">
                  <c:v>647443</c:v>
                </c:pt>
                <c:pt idx="25">
                  <c:v>667765</c:v>
                </c:pt>
                <c:pt idx="26">
                  <c:v>579074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B3E7-495E-814B-DE69AC83C7FF}"/>
            </c:ext>
          </c:extLst>
        </c:ser>
        <c:ser>
          <c:idx val="70"/>
          <c:order val="70"/>
          <c:tx>
            <c:strRef>
              <c:f>'1市町製造品出荷額'!$B$152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'1市町製造品出荷額'!$H$152:$AH$152</c:f>
              <c:numCache>
                <c:formatCode>#,##0_);[Red]\(#,##0\)</c:formatCode>
                <c:ptCount val="27"/>
                <c:pt idx="0">
                  <c:v>976247</c:v>
                </c:pt>
                <c:pt idx="1">
                  <c:v>1135348</c:v>
                </c:pt>
                <c:pt idx="2">
                  <c:v>1412117</c:v>
                </c:pt>
                <c:pt idx="3">
                  <c:v>1676247</c:v>
                </c:pt>
                <c:pt idx="4">
                  <c:v>1899888</c:v>
                </c:pt>
                <c:pt idx="5">
                  <c:v>2266547</c:v>
                </c:pt>
                <c:pt idx="6">
                  <c:v>2637222</c:v>
                </c:pt>
                <c:pt idx="7">
                  <c:v>2630624</c:v>
                </c:pt>
                <c:pt idx="8">
                  <c:v>2885458</c:v>
                </c:pt>
                <c:pt idx="9">
                  <c:v>3124602</c:v>
                </c:pt>
                <c:pt idx="10">
                  <c:v>3518007</c:v>
                </c:pt>
                <c:pt idx="11">
                  <c:v>4724646</c:v>
                </c:pt>
                <c:pt idx="12">
                  <c:v>4529813</c:v>
                </c:pt>
                <c:pt idx="13">
                  <c:v>4555191</c:v>
                </c:pt>
                <c:pt idx="14">
                  <c:v>5140606</c:v>
                </c:pt>
                <c:pt idx="15">
                  <c:v>4850356</c:v>
                </c:pt>
                <c:pt idx="16">
                  <c:v>5894547</c:v>
                </c:pt>
                <c:pt idx="17">
                  <c:v>5113750</c:v>
                </c:pt>
                <c:pt idx="18">
                  <c:v>4824050</c:v>
                </c:pt>
                <c:pt idx="19">
                  <c:v>4308654</c:v>
                </c:pt>
                <c:pt idx="20">
                  <c:v>4310827</c:v>
                </c:pt>
                <c:pt idx="21">
                  <c:v>4594059</c:v>
                </c:pt>
                <c:pt idx="22">
                  <c:v>4330059</c:v>
                </c:pt>
                <c:pt idx="23">
                  <c:v>3784790</c:v>
                </c:pt>
                <c:pt idx="24">
                  <c:v>3514461</c:v>
                </c:pt>
                <c:pt idx="25">
                  <c:v>3562190</c:v>
                </c:pt>
                <c:pt idx="26">
                  <c:v>3898709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B3E7-495E-814B-DE69AC83C7FF}"/>
            </c:ext>
          </c:extLst>
        </c:ser>
        <c:ser>
          <c:idx val="71"/>
          <c:order val="71"/>
          <c:tx>
            <c:strRef>
              <c:f>'1市町製造品出荷額'!$B$153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'1市町製造品出荷額'!$H$153:$AH$153</c:f>
              <c:numCache>
                <c:formatCode>#,##0_);[Red]\(#,##0\)</c:formatCode>
                <c:ptCount val="27"/>
                <c:pt idx="0">
                  <c:v>1802053</c:v>
                </c:pt>
                <c:pt idx="1">
                  <c:v>2132928</c:v>
                </c:pt>
                <c:pt idx="2">
                  <c:v>2422907</c:v>
                </c:pt>
                <c:pt idx="3">
                  <c:v>2395711</c:v>
                </c:pt>
                <c:pt idx="4">
                  <c:v>3093922</c:v>
                </c:pt>
                <c:pt idx="5">
                  <c:v>3412584</c:v>
                </c:pt>
                <c:pt idx="6">
                  <c:v>3705985</c:v>
                </c:pt>
                <c:pt idx="7">
                  <c:v>3819257</c:v>
                </c:pt>
                <c:pt idx="8">
                  <c:v>4089348</c:v>
                </c:pt>
                <c:pt idx="9">
                  <c:v>4504377</c:v>
                </c:pt>
                <c:pt idx="10">
                  <c:v>4523304</c:v>
                </c:pt>
                <c:pt idx="11">
                  <c:v>4764990</c:v>
                </c:pt>
                <c:pt idx="12">
                  <c:v>5182996</c:v>
                </c:pt>
                <c:pt idx="13">
                  <c:v>5803924</c:v>
                </c:pt>
                <c:pt idx="14">
                  <c:v>6424895</c:v>
                </c:pt>
                <c:pt idx="15">
                  <c:v>6574418</c:v>
                </c:pt>
                <c:pt idx="16">
                  <c:v>7262298</c:v>
                </c:pt>
                <c:pt idx="17">
                  <c:v>6852908</c:v>
                </c:pt>
                <c:pt idx="18">
                  <c:v>6172649</c:v>
                </c:pt>
                <c:pt idx="19">
                  <c:v>5344777</c:v>
                </c:pt>
                <c:pt idx="20">
                  <c:v>5508463</c:v>
                </c:pt>
                <c:pt idx="21">
                  <c:v>5837484</c:v>
                </c:pt>
                <c:pt idx="22">
                  <c:v>5704641</c:v>
                </c:pt>
                <c:pt idx="23">
                  <c:v>5203973</c:v>
                </c:pt>
                <c:pt idx="24">
                  <c:v>4958394</c:v>
                </c:pt>
                <c:pt idx="25">
                  <c:v>4934130</c:v>
                </c:pt>
                <c:pt idx="26">
                  <c:v>4575207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B3E7-495E-814B-DE69AC83C7FF}"/>
            </c:ext>
          </c:extLst>
        </c:ser>
        <c:ser>
          <c:idx val="72"/>
          <c:order val="72"/>
          <c:tx>
            <c:strRef>
              <c:f>'1市町製造品出荷額'!$B$154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'1市町製造品出荷額'!$H$154:$AH$154</c:f>
              <c:numCache>
                <c:formatCode>#,##0_);[Red]\(#,##0\)</c:formatCode>
                <c:ptCount val="27"/>
                <c:pt idx="0">
                  <c:v>307674</c:v>
                </c:pt>
                <c:pt idx="1">
                  <c:v>355389</c:v>
                </c:pt>
                <c:pt idx="2">
                  <c:v>357713</c:v>
                </c:pt>
                <c:pt idx="3">
                  <c:v>350908</c:v>
                </c:pt>
                <c:pt idx="4">
                  <c:v>446105</c:v>
                </c:pt>
                <c:pt idx="5">
                  <c:v>481990</c:v>
                </c:pt>
                <c:pt idx="6">
                  <c:v>474986</c:v>
                </c:pt>
                <c:pt idx="7">
                  <c:v>480385</c:v>
                </c:pt>
                <c:pt idx="8">
                  <c:v>480074</c:v>
                </c:pt>
                <c:pt idx="9">
                  <c:v>506956</c:v>
                </c:pt>
                <c:pt idx="10">
                  <c:v>587073</c:v>
                </c:pt>
                <c:pt idx="11">
                  <c:v>588034</c:v>
                </c:pt>
                <c:pt idx="12">
                  <c:v>629910</c:v>
                </c:pt>
                <c:pt idx="13">
                  <c:v>630015</c:v>
                </c:pt>
                <c:pt idx="14">
                  <c:v>598562</c:v>
                </c:pt>
                <c:pt idx="15">
                  <c:v>620445</c:v>
                </c:pt>
                <c:pt idx="16">
                  <c:v>692351</c:v>
                </c:pt>
                <c:pt idx="17">
                  <c:v>757935</c:v>
                </c:pt>
                <c:pt idx="18">
                  <c:v>696330</c:v>
                </c:pt>
                <c:pt idx="19">
                  <c:v>735527</c:v>
                </c:pt>
                <c:pt idx="20">
                  <c:v>1039570</c:v>
                </c:pt>
                <c:pt idx="21">
                  <c:v>1531721</c:v>
                </c:pt>
                <c:pt idx="22">
                  <c:v>1287109</c:v>
                </c:pt>
                <c:pt idx="23">
                  <c:v>1393412</c:v>
                </c:pt>
                <c:pt idx="24">
                  <c:v>1254945</c:v>
                </c:pt>
                <c:pt idx="25">
                  <c:v>1668110</c:v>
                </c:pt>
                <c:pt idx="26">
                  <c:v>1626431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B3E7-495E-814B-DE69AC83C7FF}"/>
            </c:ext>
          </c:extLst>
        </c:ser>
        <c:ser>
          <c:idx val="73"/>
          <c:order val="73"/>
          <c:tx>
            <c:strRef>
              <c:f>'1市町製造品出荷額'!$B$155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'1市町製造品出荷額'!$H$155:$AH$155</c:f>
              <c:numCache>
                <c:formatCode>#,##0_);[Red]\(#,##0\)</c:formatCode>
                <c:ptCount val="27"/>
                <c:pt idx="0">
                  <c:v>1319267</c:v>
                </c:pt>
                <c:pt idx="1">
                  <c:v>1486014</c:v>
                </c:pt>
                <c:pt idx="2">
                  <c:v>1673411</c:v>
                </c:pt>
                <c:pt idx="3">
                  <c:v>1679793</c:v>
                </c:pt>
                <c:pt idx="4">
                  <c:v>1990232</c:v>
                </c:pt>
                <c:pt idx="5">
                  <c:v>2184703</c:v>
                </c:pt>
                <c:pt idx="6">
                  <c:v>2081344</c:v>
                </c:pt>
                <c:pt idx="7">
                  <c:v>2087794</c:v>
                </c:pt>
                <c:pt idx="8">
                  <c:v>2121760</c:v>
                </c:pt>
                <c:pt idx="9">
                  <c:v>2227750</c:v>
                </c:pt>
                <c:pt idx="10">
                  <c:v>2398028</c:v>
                </c:pt>
                <c:pt idx="11">
                  <c:v>3347832</c:v>
                </c:pt>
                <c:pt idx="12">
                  <c:v>3507459</c:v>
                </c:pt>
                <c:pt idx="13">
                  <c:v>3747213</c:v>
                </c:pt>
                <c:pt idx="14">
                  <c:v>3671473</c:v>
                </c:pt>
                <c:pt idx="15">
                  <c:v>3989431</c:v>
                </c:pt>
                <c:pt idx="16">
                  <c:v>4369097</c:v>
                </c:pt>
                <c:pt idx="17">
                  <c:v>4198392</c:v>
                </c:pt>
                <c:pt idx="18">
                  <c:v>4126607</c:v>
                </c:pt>
                <c:pt idx="19">
                  <c:v>3677852</c:v>
                </c:pt>
                <c:pt idx="20">
                  <c:v>3504511</c:v>
                </c:pt>
                <c:pt idx="21">
                  <c:v>3476407</c:v>
                </c:pt>
                <c:pt idx="22">
                  <c:v>3336608</c:v>
                </c:pt>
                <c:pt idx="23">
                  <c:v>3239261</c:v>
                </c:pt>
                <c:pt idx="24">
                  <c:v>3047497</c:v>
                </c:pt>
                <c:pt idx="25">
                  <c:v>3027925</c:v>
                </c:pt>
                <c:pt idx="26">
                  <c:v>2653303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B3E7-495E-814B-DE69AC83C7FF}"/>
            </c:ext>
          </c:extLst>
        </c:ser>
        <c:ser>
          <c:idx val="74"/>
          <c:order val="74"/>
          <c:tx>
            <c:strRef>
              <c:f>'1市町製造品出荷額'!$B$156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'1市町製造品出荷額'!$H$156:$AH$156</c:f>
              <c:numCache>
                <c:formatCode>#,##0_);[Red]\(#,##0\)</c:formatCode>
                <c:ptCount val="27"/>
                <c:pt idx="0">
                  <c:v>1487251</c:v>
                </c:pt>
                <c:pt idx="1">
                  <c:v>1599292</c:v>
                </c:pt>
                <c:pt idx="2">
                  <c:v>1600242</c:v>
                </c:pt>
                <c:pt idx="3">
                  <c:v>1668533</c:v>
                </c:pt>
                <c:pt idx="4">
                  <c:v>2201751</c:v>
                </c:pt>
                <c:pt idx="5">
                  <c:v>2900423</c:v>
                </c:pt>
                <c:pt idx="6">
                  <c:v>2852498</c:v>
                </c:pt>
                <c:pt idx="7">
                  <c:v>2975889</c:v>
                </c:pt>
                <c:pt idx="8">
                  <c:v>3213392</c:v>
                </c:pt>
                <c:pt idx="9">
                  <c:v>3335150</c:v>
                </c:pt>
                <c:pt idx="10">
                  <c:v>3108568</c:v>
                </c:pt>
                <c:pt idx="11">
                  <c:v>2890178</c:v>
                </c:pt>
                <c:pt idx="12">
                  <c:v>3152404</c:v>
                </c:pt>
                <c:pt idx="13">
                  <c:v>3505367</c:v>
                </c:pt>
                <c:pt idx="14">
                  <c:v>3813999</c:v>
                </c:pt>
                <c:pt idx="15">
                  <c:v>3940342</c:v>
                </c:pt>
                <c:pt idx="16">
                  <c:v>4252966</c:v>
                </c:pt>
                <c:pt idx="17">
                  <c:v>4185769</c:v>
                </c:pt>
                <c:pt idx="18">
                  <c:v>3665224</c:v>
                </c:pt>
                <c:pt idx="19">
                  <c:v>3761574</c:v>
                </c:pt>
                <c:pt idx="20">
                  <c:v>4450334</c:v>
                </c:pt>
                <c:pt idx="21">
                  <c:v>4479358</c:v>
                </c:pt>
                <c:pt idx="22">
                  <c:v>4692671</c:v>
                </c:pt>
                <c:pt idx="23">
                  <c:v>4323787</c:v>
                </c:pt>
                <c:pt idx="24">
                  <c:v>4217187</c:v>
                </c:pt>
                <c:pt idx="25">
                  <c:v>4209853</c:v>
                </c:pt>
                <c:pt idx="26">
                  <c:v>4062578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B3E7-495E-814B-DE69AC83C7FF}"/>
            </c:ext>
          </c:extLst>
        </c:ser>
        <c:ser>
          <c:idx val="75"/>
          <c:order val="75"/>
          <c:tx>
            <c:strRef>
              <c:f>'1市町製造品出荷額'!$B$157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'1市町製造品出荷額'!$H$157:$AH$157</c:f>
              <c:numCache>
                <c:formatCode>#,##0_);[Red]\(#,##0\)</c:formatCode>
                <c:ptCount val="27"/>
                <c:pt idx="0">
                  <c:v>433308</c:v>
                </c:pt>
                <c:pt idx="1">
                  <c:v>577946</c:v>
                </c:pt>
                <c:pt idx="2">
                  <c:v>662381</c:v>
                </c:pt>
                <c:pt idx="3">
                  <c:v>894297</c:v>
                </c:pt>
                <c:pt idx="4">
                  <c:v>947535</c:v>
                </c:pt>
                <c:pt idx="5">
                  <c:v>1109586</c:v>
                </c:pt>
                <c:pt idx="6">
                  <c:v>1017598</c:v>
                </c:pt>
                <c:pt idx="7">
                  <c:v>962848</c:v>
                </c:pt>
                <c:pt idx="8">
                  <c:v>1069120</c:v>
                </c:pt>
                <c:pt idx="9">
                  <c:v>1140962</c:v>
                </c:pt>
                <c:pt idx="10">
                  <c:v>1067799</c:v>
                </c:pt>
                <c:pt idx="11">
                  <c:v>1112859</c:v>
                </c:pt>
                <c:pt idx="12">
                  <c:v>1228529</c:v>
                </c:pt>
                <c:pt idx="13">
                  <c:v>1444882</c:v>
                </c:pt>
                <c:pt idx="14">
                  <c:v>2008368</c:v>
                </c:pt>
                <c:pt idx="15">
                  <c:v>2064480</c:v>
                </c:pt>
                <c:pt idx="16">
                  <c:v>2251427</c:v>
                </c:pt>
                <c:pt idx="17">
                  <c:v>2282421</c:v>
                </c:pt>
                <c:pt idx="18">
                  <c:v>2193499</c:v>
                </c:pt>
                <c:pt idx="19">
                  <c:v>2091105</c:v>
                </c:pt>
                <c:pt idx="20">
                  <c:v>2108825</c:v>
                </c:pt>
                <c:pt idx="21">
                  <c:v>2447816</c:v>
                </c:pt>
                <c:pt idx="22">
                  <c:v>2712468</c:v>
                </c:pt>
                <c:pt idx="23">
                  <c:v>2861308</c:v>
                </c:pt>
                <c:pt idx="24">
                  <c:v>3133282</c:v>
                </c:pt>
                <c:pt idx="25">
                  <c:v>3533950</c:v>
                </c:pt>
                <c:pt idx="26">
                  <c:v>3060692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B3E7-495E-814B-DE69AC83C7FF}"/>
            </c:ext>
          </c:extLst>
        </c:ser>
        <c:ser>
          <c:idx val="76"/>
          <c:order val="76"/>
          <c:tx>
            <c:strRef>
              <c:f>'1市町製造品出荷額'!$B$158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'1市町製造品出荷額'!$H$158:$AH$158</c:f>
              <c:numCache>
                <c:formatCode>#,##0_);[Red]\(#,##0\)</c:formatCode>
                <c:ptCount val="27"/>
                <c:pt idx="0">
                  <c:v>786143</c:v>
                </c:pt>
                <c:pt idx="1">
                  <c:v>974739</c:v>
                </c:pt>
                <c:pt idx="2">
                  <c:v>1568510</c:v>
                </c:pt>
                <c:pt idx="3">
                  <c:v>2219379</c:v>
                </c:pt>
                <c:pt idx="4">
                  <c:v>2670273</c:v>
                </c:pt>
                <c:pt idx="5">
                  <c:v>3509562</c:v>
                </c:pt>
                <c:pt idx="6">
                  <c:v>3940539</c:v>
                </c:pt>
                <c:pt idx="7">
                  <c:v>4445793</c:v>
                </c:pt>
                <c:pt idx="8">
                  <c:v>4654418</c:v>
                </c:pt>
                <c:pt idx="9">
                  <c:v>4506791</c:v>
                </c:pt>
                <c:pt idx="10">
                  <c:v>4988998</c:v>
                </c:pt>
                <c:pt idx="11">
                  <c:v>4730566</c:v>
                </c:pt>
                <c:pt idx="12">
                  <c:v>4795301</c:v>
                </c:pt>
                <c:pt idx="13">
                  <c:v>5144493</c:v>
                </c:pt>
                <c:pt idx="14">
                  <c:v>8519477</c:v>
                </c:pt>
                <c:pt idx="15">
                  <c:v>9206477</c:v>
                </c:pt>
                <c:pt idx="16">
                  <c:v>9600261</c:v>
                </c:pt>
                <c:pt idx="17">
                  <c:v>10220528</c:v>
                </c:pt>
                <c:pt idx="18">
                  <c:v>10141519</c:v>
                </c:pt>
                <c:pt idx="19">
                  <c:v>10033299</c:v>
                </c:pt>
                <c:pt idx="20">
                  <c:v>10815788</c:v>
                </c:pt>
                <c:pt idx="21">
                  <c:v>11215104</c:v>
                </c:pt>
                <c:pt idx="22">
                  <c:v>13428719</c:v>
                </c:pt>
                <c:pt idx="23">
                  <c:v>13118842</c:v>
                </c:pt>
                <c:pt idx="24">
                  <c:v>13340671</c:v>
                </c:pt>
                <c:pt idx="25">
                  <c:v>13890841</c:v>
                </c:pt>
                <c:pt idx="26">
                  <c:v>15883453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B3E7-495E-814B-DE69AC83C7FF}"/>
            </c:ext>
          </c:extLst>
        </c:ser>
        <c:ser>
          <c:idx val="77"/>
          <c:order val="77"/>
          <c:tx>
            <c:strRef>
              <c:f>'1市町製造品出荷額'!$B$159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'1市町製造品出荷額'!$H$159:$AH$159</c:f>
              <c:numCache>
                <c:formatCode>#,##0_);[Red]\(#,##0\)</c:formatCode>
                <c:ptCount val="27"/>
                <c:pt idx="0">
                  <c:v>139182</c:v>
                </c:pt>
                <c:pt idx="1">
                  <c:v>227627</c:v>
                </c:pt>
                <c:pt idx="2">
                  <c:v>281453</c:v>
                </c:pt>
                <c:pt idx="3">
                  <c:v>271359</c:v>
                </c:pt>
                <c:pt idx="4">
                  <c:v>293257</c:v>
                </c:pt>
                <c:pt idx="5">
                  <c:v>278580</c:v>
                </c:pt>
                <c:pt idx="6">
                  <c:v>294562</c:v>
                </c:pt>
                <c:pt idx="7">
                  <c:v>279352</c:v>
                </c:pt>
                <c:pt idx="8">
                  <c:v>302087</c:v>
                </c:pt>
                <c:pt idx="9">
                  <c:v>334206</c:v>
                </c:pt>
                <c:pt idx="10">
                  <c:v>311635</c:v>
                </c:pt>
                <c:pt idx="11">
                  <c:v>437609</c:v>
                </c:pt>
                <c:pt idx="12">
                  <c:v>442876</c:v>
                </c:pt>
                <c:pt idx="13">
                  <c:v>589093</c:v>
                </c:pt>
                <c:pt idx="14">
                  <c:v>647272</c:v>
                </c:pt>
                <c:pt idx="15">
                  <c:v>735741</c:v>
                </c:pt>
                <c:pt idx="16">
                  <c:v>811085</c:v>
                </c:pt>
                <c:pt idx="17">
                  <c:v>823242</c:v>
                </c:pt>
                <c:pt idx="18">
                  <c:v>796441</c:v>
                </c:pt>
                <c:pt idx="19">
                  <c:v>837845</c:v>
                </c:pt>
                <c:pt idx="20">
                  <c:v>879269</c:v>
                </c:pt>
                <c:pt idx="21">
                  <c:v>847207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B3E7-495E-814B-DE69AC83C7FF}"/>
            </c:ext>
          </c:extLst>
        </c:ser>
        <c:ser>
          <c:idx val="78"/>
          <c:order val="78"/>
          <c:tx>
            <c:strRef>
              <c:f>'1市町製造品出荷額'!$B$160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'1市町製造品出荷額'!$H$160:$AH$160</c:f>
              <c:numCache>
                <c:formatCode>#,##0_);[Red]\(#,##0\)</c:formatCode>
                <c:ptCount val="27"/>
                <c:pt idx="0">
                  <c:v>435424</c:v>
                </c:pt>
                <c:pt idx="1">
                  <c:v>591475</c:v>
                </c:pt>
                <c:pt idx="2">
                  <c:v>599394</c:v>
                </c:pt>
                <c:pt idx="3">
                  <c:v>698221</c:v>
                </c:pt>
                <c:pt idx="4">
                  <c:v>857076</c:v>
                </c:pt>
                <c:pt idx="5">
                  <c:v>885523</c:v>
                </c:pt>
                <c:pt idx="6">
                  <c:v>963243</c:v>
                </c:pt>
                <c:pt idx="7">
                  <c:v>993309</c:v>
                </c:pt>
                <c:pt idx="8">
                  <c:v>1166901</c:v>
                </c:pt>
                <c:pt idx="9">
                  <c:v>1191324</c:v>
                </c:pt>
                <c:pt idx="10">
                  <c:v>1233241</c:v>
                </c:pt>
                <c:pt idx="11">
                  <c:v>1321927</c:v>
                </c:pt>
                <c:pt idx="12">
                  <c:v>1381893</c:v>
                </c:pt>
                <c:pt idx="13">
                  <c:v>1537408</c:v>
                </c:pt>
                <c:pt idx="14">
                  <c:v>1652608</c:v>
                </c:pt>
                <c:pt idx="15">
                  <c:v>2418583</c:v>
                </c:pt>
                <c:pt idx="16">
                  <c:v>2402633</c:v>
                </c:pt>
                <c:pt idx="17">
                  <c:v>2439478</c:v>
                </c:pt>
                <c:pt idx="18">
                  <c:v>2426285</c:v>
                </c:pt>
                <c:pt idx="19">
                  <c:v>1923492</c:v>
                </c:pt>
                <c:pt idx="20">
                  <c:v>2308608</c:v>
                </c:pt>
                <c:pt idx="21">
                  <c:v>2157802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E7-495E-814B-DE69AC83C7FF}"/>
            </c:ext>
          </c:extLst>
        </c:ser>
        <c:ser>
          <c:idx val="79"/>
          <c:order val="79"/>
          <c:tx>
            <c:strRef>
              <c:f>'1市町製造品出荷額'!$B$161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'1市町製造品出荷額'!$H$161:$AH$161</c:f>
              <c:numCache>
                <c:formatCode>#,##0_);[Red]\(#,##0\)</c:formatCode>
                <c:ptCount val="27"/>
                <c:pt idx="0">
                  <c:v>202668</c:v>
                </c:pt>
                <c:pt idx="1">
                  <c:v>308223</c:v>
                </c:pt>
                <c:pt idx="2">
                  <c:v>405412</c:v>
                </c:pt>
                <c:pt idx="3">
                  <c:v>580888</c:v>
                </c:pt>
                <c:pt idx="4">
                  <c:v>495122</c:v>
                </c:pt>
                <c:pt idx="5">
                  <c:v>667770</c:v>
                </c:pt>
                <c:pt idx="6">
                  <c:v>726578</c:v>
                </c:pt>
                <c:pt idx="7">
                  <c:v>750542</c:v>
                </c:pt>
                <c:pt idx="8">
                  <c:v>796567</c:v>
                </c:pt>
                <c:pt idx="9">
                  <c:v>802155</c:v>
                </c:pt>
                <c:pt idx="10">
                  <c:v>831323</c:v>
                </c:pt>
                <c:pt idx="11">
                  <c:v>737090</c:v>
                </c:pt>
                <c:pt idx="12">
                  <c:v>781237</c:v>
                </c:pt>
                <c:pt idx="13">
                  <c:v>791480</c:v>
                </c:pt>
                <c:pt idx="14">
                  <c:v>848226</c:v>
                </c:pt>
                <c:pt idx="15">
                  <c:v>898066</c:v>
                </c:pt>
                <c:pt idx="16">
                  <c:v>900094</c:v>
                </c:pt>
                <c:pt idx="17">
                  <c:v>1198565</c:v>
                </c:pt>
                <c:pt idx="18">
                  <c:v>1280068</c:v>
                </c:pt>
                <c:pt idx="19">
                  <c:v>1292559</c:v>
                </c:pt>
                <c:pt idx="20">
                  <c:v>1112251</c:v>
                </c:pt>
                <c:pt idx="21">
                  <c:v>1146161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E7-495E-814B-DE69AC83C7FF}"/>
            </c:ext>
          </c:extLst>
        </c:ser>
        <c:ser>
          <c:idx val="80"/>
          <c:order val="80"/>
          <c:tx>
            <c:strRef>
              <c:f>'1市町製造品出荷額'!$B$162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'1市町製造品出荷額'!$H$162:$AH$162</c:f>
              <c:numCache>
                <c:formatCode>#,##0_);[Red]\(#,##0\)</c:formatCode>
                <c:ptCount val="27"/>
                <c:pt idx="0">
                  <c:v>849952</c:v>
                </c:pt>
                <c:pt idx="1">
                  <c:v>967363</c:v>
                </c:pt>
                <c:pt idx="2">
                  <c:v>1102959</c:v>
                </c:pt>
                <c:pt idx="3">
                  <c:v>1190664</c:v>
                </c:pt>
                <c:pt idx="4">
                  <c:v>1383715</c:v>
                </c:pt>
                <c:pt idx="5">
                  <c:v>1577642</c:v>
                </c:pt>
                <c:pt idx="6">
                  <c:v>1478735</c:v>
                </c:pt>
                <c:pt idx="7">
                  <c:v>1575602</c:v>
                </c:pt>
                <c:pt idx="8">
                  <c:v>1536685</c:v>
                </c:pt>
                <c:pt idx="9">
                  <c:v>1610211</c:v>
                </c:pt>
                <c:pt idx="10">
                  <c:v>1522043</c:v>
                </c:pt>
                <c:pt idx="11">
                  <c:v>1474940</c:v>
                </c:pt>
                <c:pt idx="12">
                  <c:v>1747659</c:v>
                </c:pt>
                <c:pt idx="13">
                  <c:v>2119041</c:v>
                </c:pt>
                <c:pt idx="14">
                  <c:v>2161477</c:v>
                </c:pt>
                <c:pt idx="15">
                  <c:v>2254638</c:v>
                </c:pt>
                <c:pt idx="16">
                  <c:v>2346994</c:v>
                </c:pt>
                <c:pt idx="17">
                  <c:v>2208125</c:v>
                </c:pt>
                <c:pt idx="18">
                  <c:v>2138505</c:v>
                </c:pt>
                <c:pt idx="19">
                  <c:v>2274787</c:v>
                </c:pt>
                <c:pt idx="20">
                  <c:v>2418906</c:v>
                </c:pt>
                <c:pt idx="21">
                  <c:v>2861378</c:v>
                </c:pt>
                <c:pt idx="22">
                  <c:v>3036139</c:v>
                </c:pt>
                <c:pt idx="23">
                  <c:v>3197237</c:v>
                </c:pt>
                <c:pt idx="24">
                  <c:v>3082603</c:v>
                </c:pt>
                <c:pt idx="25">
                  <c:v>3844398</c:v>
                </c:pt>
                <c:pt idx="26">
                  <c:v>2404814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E7-495E-814B-DE69AC83C7FF}"/>
            </c:ext>
          </c:extLst>
        </c:ser>
        <c:ser>
          <c:idx val="81"/>
          <c:order val="81"/>
          <c:tx>
            <c:strRef>
              <c:f>'1市町製造品出荷額'!$B$163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'1市町製造品出荷額'!$H$163:$AH$163</c:f>
              <c:numCache>
                <c:formatCode>#,##0_);[Red]\(#,##0\)</c:formatCode>
                <c:ptCount val="27"/>
                <c:pt idx="0">
                  <c:v>172071</c:v>
                </c:pt>
                <c:pt idx="1">
                  <c:v>141402</c:v>
                </c:pt>
                <c:pt idx="2">
                  <c:v>156007</c:v>
                </c:pt>
                <c:pt idx="3">
                  <c:v>167144</c:v>
                </c:pt>
                <c:pt idx="4">
                  <c:v>211281</c:v>
                </c:pt>
                <c:pt idx="5">
                  <c:v>234916</c:v>
                </c:pt>
                <c:pt idx="6">
                  <c:v>303794</c:v>
                </c:pt>
                <c:pt idx="7">
                  <c:v>328900</c:v>
                </c:pt>
                <c:pt idx="8">
                  <c:v>294467</c:v>
                </c:pt>
                <c:pt idx="9">
                  <c:v>299314</c:v>
                </c:pt>
                <c:pt idx="10">
                  <c:v>379288</c:v>
                </c:pt>
                <c:pt idx="11">
                  <c:v>323237</c:v>
                </c:pt>
                <c:pt idx="12">
                  <c:v>326943</c:v>
                </c:pt>
                <c:pt idx="13">
                  <c:v>334157</c:v>
                </c:pt>
                <c:pt idx="14">
                  <c:v>350729</c:v>
                </c:pt>
                <c:pt idx="15">
                  <c:v>369581</c:v>
                </c:pt>
                <c:pt idx="16">
                  <c:v>427286</c:v>
                </c:pt>
                <c:pt idx="17">
                  <c:v>357013</c:v>
                </c:pt>
                <c:pt idx="18">
                  <c:v>382114</c:v>
                </c:pt>
                <c:pt idx="19">
                  <c:v>440570</c:v>
                </c:pt>
                <c:pt idx="20">
                  <c:v>424218</c:v>
                </c:pt>
                <c:pt idx="21">
                  <c:v>405431</c:v>
                </c:pt>
                <c:pt idx="22">
                  <c:v>416629</c:v>
                </c:pt>
                <c:pt idx="23">
                  <c:v>449851</c:v>
                </c:pt>
                <c:pt idx="24">
                  <c:v>428360</c:v>
                </c:pt>
                <c:pt idx="25">
                  <c:v>413155</c:v>
                </c:pt>
                <c:pt idx="26">
                  <c:v>477659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E7-495E-814B-DE69AC83C7FF}"/>
            </c:ext>
          </c:extLst>
        </c:ser>
        <c:ser>
          <c:idx val="82"/>
          <c:order val="82"/>
          <c:tx>
            <c:strRef>
              <c:f>'1市町製造品出荷額'!$B$164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'1市町製造品出荷額'!$H$164:$AH$164</c:f>
              <c:numCache>
                <c:formatCode>#,##0_);[Red]\(#,##0\)</c:formatCode>
                <c:ptCount val="27"/>
                <c:pt idx="0">
                  <c:v>472031</c:v>
                </c:pt>
                <c:pt idx="1">
                  <c:v>604796</c:v>
                </c:pt>
                <c:pt idx="2">
                  <c:v>617056</c:v>
                </c:pt>
                <c:pt idx="3">
                  <c:v>667459</c:v>
                </c:pt>
                <c:pt idx="4">
                  <c:v>855199</c:v>
                </c:pt>
                <c:pt idx="5">
                  <c:v>946901</c:v>
                </c:pt>
                <c:pt idx="6">
                  <c:v>967575</c:v>
                </c:pt>
                <c:pt idx="7">
                  <c:v>749211</c:v>
                </c:pt>
                <c:pt idx="8">
                  <c:v>805351</c:v>
                </c:pt>
                <c:pt idx="9">
                  <c:v>842377</c:v>
                </c:pt>
                <c:pt idx="10">
                  <c:v>1046771</c:v>
                </c:pt>
                <c:pt idx="11">
                  <c:v>981021</c:v>
                </c:pt>
                <c:pt idx="12">
                  <c:v>999695</c:v>
                </c:pt>
                <c:pt idx="13">
                  <c:v>1139125</c:v>
                </c:pt>
                <c:pt idx="14">
                  <c:v>1033281</c:v>
                </c:pt>
                <c:pt idx="15">
                  <c:v>1057380</c:v>
                </c:pt>
                <c:pt idx="16">
                  <c:v>1082832</c:v>
                </c:pt>
                <c:pt idx="17">
                  <c:v>1002557</c:v>
                </c:pt>
                <c:pt idx="18">
                  <c:v>995033</c:v>
                </c:pt>
                <c:pt idx="19">
                  <c:v>1153124</c:v>
                </c:pt>
                <c:pt idx="20">
                  <c:v>1151638</c:v>
                </c:pt>
                <c:pt idx="21">
                  <c:v>1161120</c:v>
                </c:pt>
                <c:pt idx="22">
                  <c:v>1068965</c:v>
                </c:pt>
                <c:pt idx="23">
                  <c:v>1093114</c:v>
                </c:pt>
                <c:pt idx="24">
                  <c:v>1087787</c:v>
                </c:pt>
                <c:pt idx="25">
                  <c:v>1021976</c:v>
                </c:pt>
                <c:pt idx="26">
                  <c:v>896959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E7-495E-814B-DE69AC83C7FF}"/>
            </c:ext>
          </c:extLst>
        </c:ser>
        <c:ser>
          <c:idx val="83"/>
          <c:order val="83"/>
          <c:tx>
            <c:strRef>
              <c:f>'1市町製造品出荷額'!$B$165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'1市町製造品出荷額'!$H$165:$AH$165</c:f>
              <c:numCache>
                <c:formatCode>#,##0_);[Red]\(#,##0\)</c:formatCode>
                <c:ptCount val="27"/>
                <c:pt idx="0">
                  <c:v>512357</c:v>
                </c:pt>
                <c:pt idx="1">
                  <c:v>601535</c:v>
                </c:pt>
                <c:pt idx="2">
                  <c:v>696023</c:v>
                </c:pt>
                <c:pt idx="3">
                  <c:v>805735</c:v>
                </c:pt>
                <c:pt idx="4">
                  <c:v>896684</c:v>
                </c:pt>
                <c:pt idx="5">
                  <c:v>1049068</c:v>
                </c:pt>
                <c:pt idx="6">
                  <c:v>1088888</c:v>
                </c:pt>
                <c:pt idx="7">
                  <c:v>1150921</c:v>
                </c:pt>
                <c:pt idx="8">
                  <c:v>1370386</c:v>
                </c:pt>
                <c:pt idx="9">
                  <c:v>1272066</c:v>
                </c:pt>
                <c:pt idx="10">
                  <c:v>1374130</c:v>
                </c:pt>
                <c:pt idx="11">
                  <c:v>1275764</c:v>
                </c:pt>
                <c:pt idx="12">
                  <c:v>1145495</c:v>
                </c:pt>
                <c:pt idx="13">
                  <c:v>1288404</c:v>
                </c:pt>
                <c:pt idx="14">
                  <c:v>1284180</c:v>
                </c:pt>
                <c:pt idx="15">
                  <c:v>1388451</c:v>
                </c:pt>
                <c:pt idx="16">
                  <c:v>1521608</c:v>
                </c:pt>
                <c:pt idx="17">
                  <c:v>1564942</c:v>
                </c:pt>
                <c:pt idx="18">
                  <c:v>1647928</c:v>
                </c:pt>
                <c:pt idx="19">
                  <c:v>1518469</c:v>
                </c:pt>
                <c:pt idx="20">
                  <c:v>1967829</c:v>
                </c:pt>
                <c:pt idx="21">
                  <c:v>1968917</c:v>
                </c:pt>
                <c:pt idx="22">
                  <c:v>2068936</c:v>
                </c:pt>
                <c:pt idx="23">
                  <c:v>1939608</c:v>
                </c:pt>
                <c:pt idx="24">
                  <c:v>1890690</c:v>
                </c:pt>
                <c:pt idx="25">
                  <c:v>1982624</c:v>
                </c:pt>
                <c:pt idx="26">
                  <c:v>1823352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E7-495E-814B-DE69AC83C7FF}"/>
            </c:ext>
          </c:extLst>
        </c:ser>
        <c:ser>
          <c:idx val="84"/>
          <c:order val="84"/>
          <c:tx>
            <c:strRef>
              <c:f>'1市町製造品出荷額'!$B$166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'1市町製造品出荷額'!$H$166:$AH$166</c:f>
              <c:numCache>
                <c:formatCode>#,##0_);[Red]\(#,##0\)</c:formatCode>
                <c:ptCount val="27"/>
                <c:pt idx="0">
                  <c:v>255166</c:v>
                </c:pt>
                <c:pt idx="1">
                  <c:v>319536</c:v>
                </c:pt>
                <c:pt idx="2">
                  <c:v>322372</c:v>
                </c:pt>
                <c:pt idx="3">
                  <c:v>310776</c:v>
                </c:pt>
                <c:pt idx="4">
                  <c:v>341138</c:v>
                </c:pt>
                <c:pt idx="5">
                  <c:v>407225</c:v>
                </c:pt>
                <c:pt idx="6">
                  <c:v>432772</c:v>
                </c:pt>
                <c:pt idx="7">
                  <c:v>503402</c:v>
                </c:pt>
                <c:pt idx="8">
                  <c:v>623132</c:v>
                </c:pt>
                <c:pt idx="9">
                  <c:v>647278</c:v>
                </c:pt>
                <c:pt idx="10">
                  <c:v>763759</c:v>
                </c:pt>
                <c:pt idx="11">
                  <c:v>697513</c:v>
                </c:pt>
                <c:pt idx="12">
                  <c:v>714532</c:v>
                </c:pt>
                <c:pt idx="13">
                  <c:v>918284</c:v>
                </c:pt>
                <c:pt idx="14">
                  <c:v>1173116</c:v>
                </c:pt>
                <c:pt idx="15">
                  <c:v>1362252</c:v>
                </c:pt>
                <c:pt idx="16">
                  <c:v>1640553</c:v>
                </c:pt>
                <c:pt idx="17">
                  <c:v>1431666</c:v>
                </c:pt>
                <c:pt idx="18">
                  <c:v>1210369</c:v>
                </c:pt>
                <c:pt idx="19">
                  <c:v>1463457</c:v>
                </c:pt>
                <c:pt idx="20">
                  <c:v>1714406</c:v>
                </c:pt>
                <c:pt idx="21">
                  <c:v>1803680</c:v>
                </c:pt>
                <c:pt idx="22">
                  <c:v>2012693</c:v>
                </c:pt>
                <c:pt idx="23">
                  <c:v>1834040</c:v>
                </c:pt>
                <c:pt idx="24">
                  <c:v>1634244</c:v>
                </c:pt>
                <c:pt idx="25">
                  <c:v>1687055</c:v>
                </c:pt>
                <c:pt idx="26">
                  <c:v>1633552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B3E7-495E-814B-DE69AC83C7FF}"/>
            </c:ext>
          </c:extLst>
        </c:ser>
        <c:ser>
          <c:idx val="85"/>
          <c:order val="85"/>
          <c:tx>
            <c:strRef>
              <c:f>'1市町製造品出荷額'!$B$167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'1市町製造品出荷額'!$H$167:$AH$167</c:f>
              <c:numCache>
                <c:formatCode>#,##0_);[Red]\(#,##0\)</c:formatCode>
                <c:ptCount val="27"/>
                <c:pt idx="0">
                  <c:v>390423</c:v>
                </c:pt>
                <c:pt idx="1">
                  <c:v>436369</c:v>
                </c:pt>
                <c:pt idx="2">
                  <c:v>440043</c:v>
                </c:pt>
                <c:pt idx="3">
                  <c:v>444971</c:v>
                </c:pt>
                <c:pt idx="4">
                  <c:v>533346</c:v>
                </c:pt>
                <c:pt idx="5">
                  <c:v>610529</c:v>
                </c:pt>
                <c:pt idx="6">
                  <c:v>741552</c:v>
                </c:pt>
                <c:pt idx="7">
                  <c:v>697494</c:v>
                </c:pt>
                <c:pt idx="8">
                  <c:v>662929</c:v>
                </c:pt>
                <c:pt idx="9">
                  <c:v>670350</c:v>
                </c:pt>
                <c:pt idx="10">
                  <c:v>655313</c:v>
                </c:pt>
                <c:pt idx="11">
                  <c:v>603024</c:v>
                </c:pt>
                <c:pt idx="12">
                  <c:v>547685</c:v>
                </c:pt>
                <c:pt idx="13">
                  <c:v>607184</c:v>
                </c:pt>
                <c:pt idx="14">
                  <c:v>613611</c:v>
                </c:pt>
                <c:pt idx="15">
                  <c:v>519192</c:v>
                </c:pt>
                <c:pt idx="16">
                  <c:v>617879</c:v>
                </c:pt>
                <c:pt idx="17">
                  <c:v>666204</c:v>
                </c:pt>
                <c:pt idx="18">
                  <c:v>524645</c:v>
                </c:pt>
                <c:pt idx="19">
                  <c:v>600682</c:v>
                </c:pt>
                <c:pt idx="20">
                  <c:v>650937</c:v>
                </c:pt>
                <c:pt idx="21">
                  <c:v>473565</c:v>
                </c:pt>
                <c:pt idx="22">
                  <c:v>385819</c:v>
                </c:pt>
                <c:pt idx="23">
                  <c:v>402121</c:v>
                </c:pt>
                <c:pt idx="24">
                  <c:v>803276</c:v>
                </c:pt>
                <c:pt idx="25">
                  <c:v>1157964</c:v>
                </c:pt>
                <c:pt idx="26">
                  <c:v>933390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B3E7-495E-814B-DE69AC83C7FF}"/>
            </c:ext>
          </c:extLst>
        </c:ser>
        <c:ser>
          <c:idx val="86"/>
          <c:order val="86"/>
          <c:tx>
            <c:strRef>
              <c:f>'1市町製造品出荷額'!$B$168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'1市町製造品出荷額'!$H$168:$AH$168</c:f>
              <c:numCache>
                <c:formatCode>#,##0_);[Red]\(#,##0\)</c:formatCode>
                <c:ptCount val="27"/>
                <c:pt idx="0">
                  <c:v>1027035</c:v>
                </c:pt>
                <c:pt idx="1">
                  <c:v>1344375</c:v>
                </c:pt>
                <c:pt idx="2">
                  <c:v>1378892</c:v>
                </c:pt>
                <c:pt idx="3">
                  <c:v>1222784</c:v>
                </c:pt>
                <c:pt idx="4">
                  <c:v>1185635</c:v>
                </c:pt>
                <c:pt idx="5">
                  <c:v>1413218</c:v>
                </c:pt>
                <c:pt idx="6">
                  <c:v>1388333</c:v>
                </c:pt>
                <c:pt idx="7">
                  <c:v>1498201</c:v>
                </c:pt>
                <c:pt idx="8">
                  <c:v>1698046</c:v>
                </c:pt>
                <c:pt idx="9">
                  <c:v>1733270</c:v>
                </c:pt>
                <c:pt idx="10">
                  <c:v>1757192</c:v>
                </c:pt>
                <c:pt idx="11">
                  <c:v>1685948</c:v>
                </c:pt>
                <c:pt idx="12">
                  <c:v>1626137</c:v>
                </c:pt>
                <c:pt idx="13">
                  <c:v>1735408</c:v>
                </c:pt>
                <c:pt idx="14">
                  <c:v>1902421</c:v>
                </c:pt>
                <c:pt idx="15">
                  <c:v>2053646</c:v>
                </c:pt>
                <c:pt idx="16">
                  <c:v>2052325</c:v>
                </c:pt>
                <c:pt idx="17">
                  <c:v>2111103</c:v>
                </c:pt>
                <c:pt idx="18">
                  <c:v>1743444</c:v>
                </c:pt>
                <c:pt idx="19">
                  <c:v>1824037</c:v>
                </c:pt>
                <c:pt idx="20">
                  <c:v>2138903</c:v>
                </c:pt>
                <c:pt idx="21">
                  <c:v>2012122</c:v>
                </c:pt>
                <c:pt idx="22">
                  <c:v>2122868</c:v>
                </c:pt>
                <c:pt idx="23">
                  <c:v>2403763</c:v>
                </c:pt>
                <c:pt idx="24">
                  <c:v>2170967</c:v>
                </c:pt>
                <c:pt idx="25">
                  <c:v>1667595</c:v>
                </c:pt>
                <c:pt idx="26">
                  <c:v>1726097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B3E7-495E-814B-DE69AC83C7FF}"/>
            </c:ext>
          </c:extLst>
        </c:ser>
        <c:ser>
          <c:idx val="87"/>
          <c:order val="87"/>
          <c:tx>
            <c:strRef>
              <c:f>'1市町製造品出荷額'!$B$169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'1市町製造品出荷額'!$H$169:$AH$169</c:f>
              <c:numCache>
                <c:formatCode>#,##0_);[Red]\(#,##0\)</c:formatCode>
                <c:ptCount val="27"/>
                <c:pt idx="0">
                  <c:v>860009</c:v>
                </c:pt>
                <c:pt idx="1">
                  <c:v>1247629</c:v>
                </c:pt>
                <c:pt idx="2">
                  <c:v>1282755</c:v>
                </c:pt>
                <c:pt idx="3">
                  <c:v>1338891</c:v>
                </c:pt>
                <c:pt idx="4">
                  <c:v>1608225</c:v>
                </c:pt>
                <c:pt idx="5">
                  <c:v>1691458</c:v>
                </c:pt>
                <c:pt idx="6">
                  <c:v>1586316</c:v>
                </c:pt>
                <c:pt idx="7">
                  <c:v>1772173</c:v>
                </c:pt>
                <c:pt idx="8">
                  <c:v>1877684</c:v>
                </c:pt>
                <c:pt idx="9">
                  <c:v>1731017</c:v>
                </c:pt>
                <c:pt idx="10">
                  <c:v>1503135</c:v>
                </c:pt>
                <c:pt idx="11">
                  <c:v>1611229</c:v>
                </c:pt>
                <c:pt idx="12">
                  <c:v>1801778</c:v>
                </c:pt>
                <c:pt idx="13">
                  <c:v>1719285</c:v>
                </c:pt>
                <c:pt idx="14">
                  <c:v>1767962</c:v>
                </c:pt>
                <c:pt idx="15">
                  <c:v>1785202</c:v>
                </c:pt>
                <c:pt idx="16">
                  <c:v>1868826</c:v>
                </c:pt>
                <c:pt idx="17">
                  <c:v>2075704</c:v>
                </c:pt>
                <c:pt idx="18">
                  <c:v>2194078</c:v>
                </c:pt>
                <c:pt idx="19">
                  <c:v>2148497</c:v>
                </c:pt>
                <c:pt idx="20">
                  <c:v>1871801</c:v>
                </c:pt>
                <c:pt idx="21">
                  <c:v>1716164</c:v>
                </c:pt>
                <c:pt idx="22">
                  <c:v>1613557</c:v>
                </c:pt>
                <c:pt idx="23">
                  <c:v>1570427</c:v>
                </c:pt>
                <c:pt idx="24">
                  <c:v>1540140</c:v>
                </c:pt>
                <c:pt idx="25">
                  <c:v>1440126</c:v>
                </c:pt>
                <c:pt idx="26">
                  <c:v>1393946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B3E7-495E-814B-DE69AC83C7FF}"/>
            </c:ext>
          </c:extLst>
        </c:ser>
        <c:ser>
          <c:idx val="88"/>
          <c:order val="88"/>
          <c:tx>
            <c:strRef>
              <c:f>'1市町製造品出荷額'!$B$170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'1市町製造品出荷額'!$H$170:$AH$170</c:f>
              <c:numCache>
                <c:formatCode>#,##0_);[Red]\(#,##0\)</c:formatCode>
                <c:ptCount val="27"/>
                <c:pt idx="0">
                  <c:v>603342</c:v>
                </c:pt>
                <c:pt idx="1">
                  <c:v>739296</c:v>
                </c:pt>
                <c:pt idx="2">
                  <c:v>715421</c:v>
                </c:pt>
                <c:pt idx="3">
                  <c:v>744499</c:v>
                </c:pt>
                <c:pt idx="4">
                  <c:v>816687</c:v>
                </c:pt>
                <c:pt idx="5">
                  <c:v>881784</c:v>
                </c:pt>
                <c:pt idx="6">
                  <c:v>1467732</c:v>
                </c:pt>
                <c:pt idx="7">
                  <c:v>1574279</c:v>
                </c:pt>
                <c:pt idx="8">
                  <c:v>1659287</c:v>
                </c:pt>
                <c:pt idx="9">
                  <c:v>1721241</c:v>
                </c:pt>
                <c:pt idx="10">
                  <c:v>1858046</c:v>
                </c:pt>
                <c:pt idx="11">
                  <c:v>1811890</c:v>
                </c:pt>
                <c:pt idx="12">
                  <c:v>1704576</c:v>
                </c:pt>
                <c:pt idx="13">
                  <c:v>1730287</c:v>
                </c:pt>
                <c:pt idx="14">
                  <c:v>1772131</c:v>
                </c:pt>
                <c:pt idx="15">
                  <c:v>1833886</c:v>
                </c:pt>
                <c:pt idx="16">
                  <c:v>1711686</c:v>
                </c:pt>
                <c:pt idx="17">
                  <c:v>1742476</c:v>
                </c:pt>
                <c:pt idx="18">
                  <c:v>1819874</c:v>
                </c:pt>
                <c:pt idx="19">
                  <c:v>1748294</c:v>
                </c:pt>
                <c:pt idx="20">
                  <c:v>1833952</c:v>
                </c:pt>
                <c:pt idx="21">
                  <c:v>1814672</c:v>
                </c:pt>
                <c:pt idx="22">
                  <c:v>1759712</c:v>
                </c:pt>
                <c:pt idx="23">
                  <c:v>1723025</c:v>
                </c:pt>
                <c:pt idx="24">
                  <c:v>1648217</c:v>
                </c:pt>
                <c:pt idx="25">
                  <c:v>1233014</c:v>
                </c:pt>
                <c:pt idx="26">
                  <c:v>1369352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B3E7-495E-814B-DE69AC83C7FF}"/>
            </c:ext>
          </c:extLst>
        </c:ser>
        <c:ser>
          <c:idx val="89"/>
          <c:order val="89"/>
          <c:tx>
            <c:strRef>
              <c:f>'1市町製造品出荷額'!$B$171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'1市町製造品出荷額'!$H$171:$AH$171</c:f>
              <c:numCache>
                <c:formatCode>#,##0_);[Red]\(#,##0\)</c:formatCode>
                <c:ptCount val="27"/>
                <c:pt idx="0">
                  <c:v>2083612</c:v>
                </c:pt>
                <c:pt idx="1">
                  <c:v>2009505</c:v>
                </c:pt>
                <c:pt idx="2">
                  <c:v>2171822</c:v>
                </c:pt>
                <c:pt idx="3">
                  <c:v>2449694</c:v>
                </c:pt>
                <c:pt idx="4">
                  <c:v>2669699</c:v>
                </c:pt>
                <c:pt idx="5">
                  <c:v>2725856</c:v>
                </c:pt>
                <c:pt idx="6">
                  <c:v>2457552</c:v>
                </c:pt>
                <c:pt idx="7">
                  <c:v>2931661</c:v>
                </c:pt>
                <c:pt idx="8">
                  <c:v>2689461</c:v>
                </c:pt>
                <c:pt idx="9">
                  <c:v>2675051</c:v>
                </c:pt>
                <c:pt idx="10">
                  <c:v>2861339</c:v>
                </c:pt>
                <c:pt idx="11">
                  <c:v>2842917</c:v>
                </c:pt>
                <c:pt idx="12">
                  <c:v>2923645</c:v>
                </c:pt>
                <c:pt idx="13">
                  <c:v>3378639</c:v>
                </c:pt>
                <c:pt idx="14">
                  <c:v>3613801</c:v>
                </c:pt>
                <c:pt idx="15">
                  <c:v>3873985</c:v>
                </c:pt>
                <c:pt idx="16">
                  <c:v>4529217</c:v>
                </c:pt>
                <c:pt idx="17">
                  <c:v>4434365</c:v>
                </c:pt>
                <c:pt idx="18">
                  <c:v>4411569</c:v>
                </c:pt>
                <c:pt idx="19">
                  <c:v>4065090</c:v>
                </c:pt>
                <c:pt idx="20">
                  <c:v>3979151</c:v>
                </c:pt>
                <c:pt idx="21">
                  <c:v>4396829</c:v>
                </c:pt>
                <c:pt idx="22">
                  <c:v>5266496</c:v>
                </c:pt>
                <c:pt idx="23">
                  <c:v>4952271</c:v>
                </c:pt>
                <c:pt idx="24">
                  <c:v>4920863</c:v>
                </c:pt>
                <c:pt idx="25">
                  <c:v>5387454</c:v>
                </c:pt>
                <c:pt idx="26">
                  <c:v>4282209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B3E7-495E-814B-DE69AC83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8432"/>
        <c:axId val="151708416"/>
      </c:lineChart>
      <c:catAx>
        <c:axId val="15169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1708416"/>
        <c:crosses val="autoZero"/>
        <c:auto val="1"/>
        <c:lblAlgn val="ctr"/>
        <c:lblOffset val="100"/>
        <c:noMultiLvlLbl val="0"/>
      </c:catAx>
      <c:valAx>
        <c:axId val="15170841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169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'2市町製造品付加価値'!$B$72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('2市町製造品付加価値'!$H$72:$AG$72,'2市町製造品付加価値'!$AI$72:$AO$72)</c:f>
              <c:numCache>
                <c:formatCode>#,##0_);[Red]\(#,##0\)</c:formatCode>
                <c:ptCount val="31"/>
                <c:pt idx="0">
                  <c:v>9089189</c:v>
                </c:pt>
                <c:pt idx="1">
                  <c:v>10332324</c:v>
                </c:pt>
                <c:pt idx="2">
                  <c:v>12622864</c:v>
                </c:pt>
                <c:pt idx="3">
                  <c:v>13719266</c:v>
                </c:pt>
                <c:pt idx="4">
                  <c:v>13884901</c:v>
                </c:pt>
                <c:pt idx="5">
                  <c:v>16935600</c:v>
                </c:pt>
                <c:pt idx="6">
                  <c:v>17440073</c:v>
                </c:pt>
                <c:pt idx="7">
                  <c:v>19236696</c:v>
                </c:pt>
                <c:pt idx="8">
                  <c:v>19418072</c:v>
                </c:pt>
                <c:pt idx="9">
                  <c:v>20611639</c:v>
                </c:pt>
                <c:pt idx="10">
                  <c:v>20525686</c:v>
                </c:pt>
                <c:pt idx="11">
                  <c:v>19632978</c:v>
                </c:pt>
                <c:pt idx="12">
                  <c:v>19615518</c:v>
                </c:pt>
                <c:pt idx="13">
                  <c:v>19703362</c:v>
                </c:pt>
                <c:pt idx="14">
                  <c:v>21585608</c:v>
                </c:pt>
                <c:pt idx="15" formatCode="#,##0;&quot;▲ &quot;#,##0">
                  <c:v>23032882</c:v>
                </c:pt>
                <c:pt idx="16" formatCode="#,##0;&quot;▲ &quot;#,##0">
                  <c:v>24599210</c:v>
                </c:pt>
                <c:pt idx="17" formatCode="#,##0;&quot;▲ &quot;#,##0">
                  <c:v>22695534</c:v>
                </c:pt>
                <c:pt idx="18" formatCode="#,##0;&quot;▲ &quot;#,##0">
                  <c:v>22744549</c:v>
                </c:pt>
                <c:pt idx="19" formatCode="#,##0;&quot;▲ &quot;#,##0">
                  <c:v>21310767</c:v>
                </c:pt>
                <c:pt idx="20" formatCode="#,##0;&quot;▲ &quot;#,##0">
                  <c:v>19876985</c:v>
                </c:pt>
                <c:pt idx="21" formatCode="#,##0;&quot;▲ &quot;#,##0">
                  <c:v>23633748</c:v>
                </c:pt>
                <c:pt idx="22" formatCode="#,##0;&quot;▲ &quot;#,##0">
                  <c:v>22341946</c:v>
                </c:pt>
                <c:pt idx="23" formatCode="#,##0;&quot;▲ &quot;#,##0">
                  <c:v>23167288</c:v>
                </c:pt>
                <c:pt idx="24" formatCode="#,##0;&quot;▲ &quot;#,##0">
                  <c:v>22726415</c:v>
                </c:pt>
                <c:pt idx="25" formatCode="#,##0;&quot;▲ &quot;#,##0">
                  <c:v>20850861</c:v>
                </c:pt>
                <c:pt idx="26" formatCode="#,##0;&quot;▲ &quot;#,##0">
                  <c:v>20569553</c:v>
                </c:pt>
                <c:pt idx="27" formatCode="#,##0;&quot;▲ &quot;#,##0">
                  <c:v>20333570</c:v>
                </c:pt>
                <c:pt idx="28" formatCode="#,##0;&quot;▲ &quot;#,##0">
                  <c:v>19616366</c:v>
                </c:pt>
                <c:pt idx="29" formatCode="#,##0;&quot;▲ &quot;#,##0">
                  <c:v>23583193</c:v>
                </c:pt>
                <c:pt idx="30" formatCode="#,##0;&quot;▲ &quot;#,##0">
                  <c:v>20227128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8-4B9D-94C4-4822F3F0C5AD}"/>
            </c:ext>
          </c:extLst>
        </c:ser>
        <c:ser>
          <c:idx val="1"/>
          <c:order val="1"/>
          <c:tx>
            <c:strRef>
              <c:f>'2市町製造品付加価値'!$B$73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('2市町製造品付加価値'!$H$73:$AG$73,'2市町製造品付加価値'!$AI$73:$AO$73)</c:f>
              <c:numCache>
                <c:formatCode>#,##0_);[Red]\(#,##0\)</c:formatCode>
                <c:ptCount val="31"/>
                <c:pt idx="0">
                  <c:v>3458351</c:v>
                </c:pt>
                <c:pt idx="1">
                  <c:v>3421815</c:v>
                </c:pt>
                <c:pt idx="2">
                  <c:v>3368825</c:v>
                </c:pt>
                <c:pt idx="3">
                  <c:v>3455015</c:v>
                </c:pt>
                <c:pt idx="4">
                  <c:v>3655565</c:v>
                </c:pt>
                <c:pt idx="5">
                  <c:v>3786125</c:v>
                </c:pt>
                <c:pt idx="6">
                  <c:v>4171525</c:v>
                </c:pt>
                <c:pt idx="7">
                  <c:v>4425457</c:v>
                </c:pt>
                <c:pt idx="8">
                  <c:v>4296617</c:v>
                </c:pt>
                <c:pt idx="9">
                  <c:v>4748628</c:v>
                </c:pt>
                <c:pt idx="10">
                  <c:v>4465629</c:v>
                </c:pt>
                <c:pt idx="11">
                  <c:v>4572349</c:v>
                </c:pt>
                <c:pt idx="12">
                  <c:v>4232481</c:v>
                </c:pt>
                <c:pt idx="13">
                  <c:v>4212173</c:v>
                </c:pt>
                <c:pt idx="14">
                  <c:v>3847276</c:v>
                </c:pt>
                <c:pt idx="15" formatCode="#,##0;&quot;▲ &quot;#,##0">
                  <c:v>4256734</c:v>
                </c:pt>
                <c:pt idx="16" formatCode="#,##0;&quot;▲ &quot;#,##0">
                  <c:v>4729388</c:v>
                </c:pt>
                <c:pt idx="17" formatCode="#,##0;&quot;▲ &quot;#,##0">
                  <c:v>4808810</c:v>
                </c:pt>
                <c:pt idx="18" formatCode="#,##0;&quot;▲ &quot;#,##0">
                  <c:v>4406128</c:v>
                </c:pt>
                <c:pt idx="19" formatCode="#,##0;&quot;▲ &quot;#,##0">
                  <c:v>3901938</c:v>
                </c:pt>
                <c:pt idx="20" formatCode="#,##0;&quot;▲ &quot;#,##0">
                  <c:v>3397748</c:v>
                </c:pt>
                <c:pt idx="21" formatCode="#,##0;&quot;▲ &quot;#,##0">
                  <c:v>2758684</c:v>
                </c:pt>
                <c:pt idx="22" formatCode="#,##0;&quot;▲ &quot;#,##0">
                  <c:v>2779611</c:v>
                </c:pt>
                <c:pt idx="23" formatCode="#,##0;&quot;▲ &quot;#,##0">
                  <c:v>2613245</c:v>
                </c:pt>
                <c:pt idx="24" formatCode="#,##0;&quot;▲ &quot;#,##0">
                  <c:v>2632572</c:v>
                </c:pt>
                <c:pt idx="25" formatCode="#,##0;&quot;▲ &quot;#,##0">
                  <c:v>2020488</c:v>
                </c:pt>
                <c:pt idx="26" formatCode="#,##0;&quot;▲ &quot;#,##0">
                  <c:v>1848551</c:v>
                </c:pt>
                <c:pt idx="27" formatCode="#,##0;&quot;▲ &quot;#,##0">
                  <c:v>1696051</c:v>
                </c:pt>
                <c:pt idx="28" formatCode="#,##0;&quot;▲ &quot;#,##0">
                  <c:v>1497053</c:v>
                </c:pt>
                <c:pt idx="29" formatCode="#,##0;&quot;▲ &quot;#,##0">
                  <c:v>6776259</c:v>
                </c:pt>
                <c:pt idx="30" formatCode="#,##0;&quot;▲ &quot;#,##0">
                  <c:v>8046835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8-4B9D-94C4-4822F3F0C5AD}"/>
            </c:ext>
          </c:extLst>
        </c:ser>
        <c:ser>
          <c:idx val="2"/>
          <c:order val="2"/>
          <c:tx>
            <c:strRef>
              <c:f>'2市町製造品付加価値'!$B$74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('2市町製造品付加価値'!$H$74:$AG$74,'2市町製造品付加価値'!$AI$74:$AO$74)</c:f>
              <c:numCache>
                <c:formatCode>#,##0_);[Red]\(#,##0\)</c:formatCode>
                <c:ptCount val="31"/>
                <c:pt idx="0">
                  <c:v>16757516</c:v>
                </c:pt>
                <c:pt idx="1">
                  <c:v>22001432</c:v>
                </c:pt>
                <c:pt idx="2">
                  <c:v>30253089</c:v>
                </c:pt>
                <c:pt idx="3">
                  <c:v>21422101</c:v>
                </c:pt>
                <c:pt idx="4">
                  <c:v>19409389</c:v>
                </c:pt>
                <c:pt idx="5">
                  <c:v>21229515</c:v>
                </c:pt>
                <c:pt idx="6">
                  <c:v>26100094</c:v>
                </c:pt>
                <c:pt idx="7">
                  <c:v>38938464</c:v>
                </c:pt>
                <c:pt idx="8">
                  <c:v>38743673</c:v>
                </c:pt>
                <c:pt idx="9">
                  <c:v>44966186</c:v>
                </c:pt>
                <c:pt idx="10">
                  <c:v>38824249</c:v>
                </c:pt>
                <c:pt idx="11">
                  <c:v>34542820</c:v>
                </c:pt>
                <c:pt idx="12">
                  <c:v>38651234</c:v>
                </c:pt>
                <c:pt idx="13">
                  <c:v>38995431</c:v>
                </c:pt>
                <c:pt idx="14">
                  <c:v>38485281</c:v>
                </c:pt>
                <c:pt idx="15" formatCode="#,##0;&quot;▲ &quot;#,##0">
                  <c:v>50012556</c:v>
                </c:pt>
                <c:pt idx="16" formatCode="#,##0;&quot;▲ &quot;#,##0">
                  <c:v>54417121</c:v>
                </c:pt>
                <c:pt idx="17" formatCode="#,##0;&quot;▲ &quot;#,##0">
                  <c:v>54496603</c:v>
                </c:pt>
                <c:pt idx="18" formatCode="#,##0;&quot;▲ &quot;#,##0">
                  <c:v>53134653</c:v>
                </c:pt>
                <c:pt idx="19" formatCode="#,##0;&quot;▲ &quot;#,##0">
                  <c:v>55135701</c:v>
                </c:pt>
                <c:pt idx="20" formatCode="#,##0;&quot;▲ &quot;#,##0">
                  <c:v>52819565</c:v>
                </c:pt>
                <c:pt idx="21" formatCode="#,##0;&quot;▲ &quot;#,##0">
                  <c:v>47426580</c:v>
                </c:pt>
                <c:pt idx="22" formatCode="#,##0;&quot;▲ &quot;#,##0">
                  <c:v>50977765</c:v>
                </c:pt>
                <c:pt idx="23" formatCode="#,##0;&quot;▲ &quot;#,##0">
                  <c:v>46793558</c:v>
                </c:pt>
                <c:pt idx="24" formatCode="#,##0;&quot;▲ &quot;#,##0">
                  <c:v>40945431</c:v>
                </c:pt>
                <c:pt idx="25" formatCode="#,##0;&quot;▲ &quot;#,##0">
                  <c:v>45406876</c:v>
                </c:pt>
                <c:pt idx="26" formatCode="#,##0;&quot;▲ &quot;#,##0">
                  <c:v>41936415</c:v>
                </c:pt>
                <c:pt idx="27" formatCode="#,##0;&quot;▲ &quot;#,##0">
                  <c:v>38585433</c:v>
                </c:pt>
                <c:pt idx="28" formatCode="#,##0;&quot;▲ &quot;#,##0">
                  <c:v>30921305</c:v>
                </c:pt>
                <c:pt idx="29" formatCode="#,##0;&quot;▲ &quot;#,##0">
                  <c:v>31752202</c:v>
                </c:pt>
                <c:pt idx="30" formatCode="#,##0;&quot;▲ &quot;#,##0">
                  <c:v>29647962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8-4B9D-94C4-4822F3F0C5AD}"/>
            </c:ext>
          </c:extLst>
        </c:ser>
        <c:ser>
          <c:idx val="3"/>
          <c:order val="3"/>
          <c:tx>
            <c:strRef>
              <c:f>'2市町製造品付加価値'!$B$75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('2市町製造品付加価値'!$H$75:$AG$75,'2市町製造品付加価値'!$AI$75:$AO$75)</c:f>
              <c:numCache>
                <c:formatCode>#,##0_);[Red]\(#,##0\)</c:formatCode>
                <c:ptCount val="31"/>
                <c:pt idx="0">
                  <c:v>8503311</c:v>
                </c:pt>
                <c:pt idx="1">
                  <c:v>9524997</c:v>
                </c:pt>
                <c:pt idx="2">
                  <c:v>9678244</c:v>
                </c:pt>
                <c:pt idx="3">
                  <c:v>10805925</c:v>
                </c:pt>
                <c:pt idx="4">
                  <c:v>11048773</c:v>
                </c:pt>
                <c:pt idx="5">
                  <c:v>11543868</c:v>
                </c:pt>
                <c:pt idx="6">
                  <c:v>11893159</c:v>
                </c:pt>
                <c:pt idx="7">
                  <c:v>12948252</c:v>
                </c:pt>
                <c:pt idx="8">
                  <c:v>13438256</c:v>
                </c:pt>
                <c:pt idx="9">
                  <c:v>13564901</c:v>
                </c:pt>
                <c:pt idx="10">
                  <c:v>13331354</c:v>
                </c:pt>
                <c:pt idx="11">
                  <c:v>14071999</c:v>
                </c:pt>
                <c:pt idx="12">
                  <c:v>14317263</c:v>
                </c:pt>
                <c:pt idx="13">
                  <c:v>13959680</c:v>
                </c:pt>
                <c:pt idx="14">
                  <c:v>14425327</c:v>
                </c:pt>
                <c:pt idx="15" formatCode="#,##0;&quot;▲ &quot;#,##0">
                  <c:v>15294971</c:v>
                </c:pt>
                <c:pt idx="16" formatCode="#,##0;&quot;▲ &quot;#,##0">
                  <c:v>16086772</c:v>
                </c:pt>
                <c:pt idx="17" formatCode="#,##0;&quot;▲ &quot;#,##0">
                  <c:v>15076295</c:v>
                </c:pt>
                <c:pt idx="18" formatCode="#,##0;&quot;▲ &quot;#,##0">
                  <c:v>13496117</c:v>
                </c:pt>
                <c:pt idx="19" formatCode="#,##0;&quot;▲ &quot;#,##0">
                  <c:v>11671380</c:v>
                </c:pt>
                <c:pt idx="20" formatCode="#,##0;&quot;▲ &quot;#,##0">
                  <c:v>9846642</c:v>
                </c:pt>
                <c:pt idx="21" formatCode="#,##0;&quot;▲ &quot;#,##0">
                  <c:v>9959998</c:v>
                </c:pt>
                <c:pt idx="22" formatCode="#,##0;&quot;▲ &quot;#,##0">
                  <c:v>9405644</c:v>
                </c:pt>
                <c:pt idx="23" formatCode="#,##0;&quot;▲ &quot;#,##0">
                  <c:v>8938766</c:v>
                </c:pt>
                <c:pt idx="24" formatCode="#,##0;&quot;▲ &quot;#,##0">
                  <c:v>7881224</c:v>
                </c:pt>
                <c:pt idx="25" formatCode="#,##0;&quot;▲ &quot;#,##0">
                  <c:v>7522022</c:v>
                </c:pt>
                <c:pt idx="26" formatCode="#,##0;&quot;▲ &quot;#,##0">
                  <c:v>6766779</c:v>
                </c:pt>
                <c:pt idx="27" formatCode="#,##0;&quot;▲ &quot;#,##0">
                  <c:v>6491188</c:v>
                </c:pt>
                <c:pt idx="28" formatCode="#,##0;&quot;▲ &quot;#,##0">
                  <c:v>6384178</c:v>
                </c:pt>
                <c:pt idx="29" formatCode="#,##0;&quot;▲ &quot;#,##0">
                  <c:v>6597767</c:v>
                </c:pt>
                <c:pt idx="30" formatCode="#,##0;&quot;▲ &quot;#,##0">
                  <c:v>6390216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8-4B9D-94C4-4822F3F0C5AD}"/>
            </c:ext>
          </c:extLst>
        </c:ser>
        <c:ser>
          <c:idx val="4"/>
          <c:order val="4"/>
          <c:tx>
            <c:strRef>
              <c:f>'2市町製造品付加価値'!$B$76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('2市町製造品付加価値'!$H$76:$AG$76,'2市町製造品付加価値'!$AI$76:$AO$76)</c:f>
              <c:numCache>
                <c:formatCode>#,##0_);[Red]\(#,##0\)</c:formatCode>
                <c:ptCount val="31"/>
                <c:pt idx="0">
                  <c:v>2084653</c:v>
                </c:pt>
                <c:pt idx="1">
                  <c:v>2465308</c:v>
                </c:pt>
                <c:pt idx="2">
                  <c:v>2688942</c:v>
                </c:pt>
                <c:pt idx="3">
                  <c:v>3177835</c:v>
                </c:pt>
                <c:pt idx="4">
                  <c:v>3257967</c:v>
                </c:pt>
                <c:pt idx="5">
                  <c:v>2525959</c:v>
                </c:pt>
                <c:pt idx="6">
                  <c:v>2824322</c:v>
                </c:pt>
                <c:pt idx="7">
                  <c:v>2780110</c:v>
                </c:pt>
                <c:pt idx="8">
                  <c:v>2868966</c:v>
                </c:pt>
                <c:pt idx="9">
                  <c:v>2607416</c:v>
                </c:pt>
                <c:pt idx="10">
                  <c:v>2742252</c:v>
                </c:pt>
                <c:pt idx="11">
                  <c:v>2971668</c:v>
                </c:pt>
                <c:pt idx="12">
                  <c:v>4384929</c:v>
                </c:pt>
                <c:pt idx="13">
                  <c:v>2617394</c:v>
                </c:pt>
                <c:pt idx="14">
                  <c:v>2975750</c:v>
                </c:pt>
                <c:pt idx="15" formatCode="#,##0;&quot;▲ &quot;#,##0">
                  <c:v>2899640</c:v>
                </c:pt>
                <c:pt idx="16" formatCode="#,##0;&quot;▲ &quot;#,##0">
                  <c:v>2906955</c:v>
                </c:pt>
                <c:pt idx="17" formatCode="#,##0;&quot;▲ &quot;#,##0">
                  <c:v>2637692</c:v>
                </c:pt>
                <c:pt idx="18" formatCode="#,##0;&quot;▲ &quot;#,##0">
                  <c:v>2534346</c:v>
                </c:pt>
                <c:pt idx="19" formatCode="#,##0;&quot;▲ &quot;#,##0">
                  <c:v>1912679</c:v>
                </c:pt>
                <c:pt idx="20" formatCode="#,##0;&quot;▲ &quot;#,##0">
                  <c:v>1291011</c:v>
                </c:pt>
                <c:pt idx="21" formatCode="#,##0;&quot;▲ &quot;#,##0">
                  <c:v>1494485</c:v>
                </c:pt>
                <c:pt idx="22" formatCode="#,##0;&quot;▲ &quot;#,##0">
                  <c:v>1384946</c:v>
                </c:pt>
                <c:pt idx="23" formatCode="#,##0;&quot;▲ &quot;#,##0">
                  <c:v>1222110</c:v>
                </c:pt>
                <c:pt idx="24" formatCode="#,##0;&quot;▲ &quot;#,##0">
                  <c:v>1123248</c:v>
                </c:pt>
                <c:pt idx="25" formatCode="#,##0;&quot;▲ &quot;#,##0">
                  <c:v>979089</c:v>
                </c:pt>
                <c:pt idx="26" formatCode="#,##0;&quot;▲ &quot;#,##0">
                  <c:v>1001550</c:v>
                </c:pt>
                <c:pt idx="27" formatCode="#,##0;&quot;▲ &quot;#,##0">
                  <c:v>893641</c:v>
                </c:pt>
                <c:pt idx="28" formatCode="#,##0;&quot;▲ &quot;#,##0">
                  <c:v>891169</c:v>
                </c:pt>
                <c:pt idx="29" formatCode="#,##0;&quot;▲ &quot;#,##0">
                  <c:v>847877</c:v>
                </c:pt>
                <c:pt idx="30" formatCode="#,##0;&quot;▲ &quot;#,##0">
                  <c:v>706532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D8-4B9D-94C4-4822F3F0C5AD}"/>
            </c:ext>
          </c:extLst>
        </c:ser>
        <c:ser>
          <c:idx val="5"/>
          <c:order val="5"/>
          <c:tx>
            <c:strRef>
              <c:f>'2市町製造品付加価値'!$B$77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('2市町製造品付加価値'!$H$77:$AG$77,'2市町製造品付加価値'!$AI$77:$AO$77)</c:f>
              <c:numCache>
                <c:formatCode>#,##0_);[Red]\(#,##0\)</c:formatCode>
                <c:ptCount val="31"/>
                <c:pt idx="0">
                  <c:v>483754</c:v>
                </c:pt>
                <c:pt idx="1">
                  <c:v>450611</c:v>
                </c:pt>
                <c:pt idx="2">
                  <c:v>509715</c:v>
                </c:pt>
                <c:pt idx="3">
                  <c:v>601278</c:v>
                </c:pt>
                <c:pt idx="4">
                  <c:v>602110</c:v>
                </c:pt>
                <c:pt idx="5">
                  <c:v>753195</c:v>
                </c:pt>
                <c:pt idx="6">
                  <c:v>870260</c:v>
                </c:pt>
                <c:pt idx="7">
                  <c:v>937452</c:v>
                </c:pt>
                <c:pt idx="8">
                  <c:v>959071</c:v>
                </c:pt>
                <c:pt idx="9">
                  <c:v>1013939</c:v>
                </c:pt>
                <c:pt idx="10">
                  <c:v>869477</c:v>
                </c:pt>
                <c:pt idx="11">
                  <c:v>921431</c:v>
                </c:pt>
                <c:pt idx="12">
                  <c:v>1018425</c:v>
                </c:pt>
                <c:pt idx="13">
                  <c:v>1026292</c:v>
                </c:pt>
                <c:pt idx="14">
                  <c:v>1106753</c:v>
                </c:pt>
                <c:pt idx="15" formatCode="#,##0;&quot;▲ &quot;#,##0">
                  <c:v>1232957</c:v>
                </c:pt>
                <c:pt idx="16" formatCode="#,##0;&quot;▲ &quot;#,##0">
                  <c:v>1223645</c:v>
                </c:pt>
                <c:pt idx="17" formatCode="#,##0;&quot;▲ &quot;#,##0">
                  <c:v>1211813</c:v>
                </c:pt>
                <c:pt idx="18" formatCode="#,##0;&quot;▲ &quot;#,##0">
                  <c:v>1021983</c:v>
                </c:pt>
                <c:pt idx="19" formatCode="#,##0;&quot;▲ &quot;#,##0">
                  <c:v>964996</c:v>
                </c:pt>
                <c:pt idx="20" formatCode="#,##0;&quot;▲ &quot;#,##0">
                  <c:v>908008</c:v>
                </c:pt>
                <c:pt idx="21" formatCode="#,##0;&quot;▲ &quot;#,##0">
                  <c:v>855954</c:v>
                </c:pt>
                <c:pt idx="22" formatCode="#,##0;&quot;▲ &quot;#,##0">
                  <c:v>910676</c:v>
                </c:pt>
                <c:pt idx="23" formatCode="#,##0;&quot;▲ &quot;#,##0">
                  <c:v>770932</c:v>
                </c:pt>
                <c:pt idx="24" formatCode="#,##0;&quot;▲ &quot;#,##0">
                  <c:v>623234</c:v>
                </c:pt>
                <c:pt idx="25" formatCode="#,##0;&quot;▲ &quot;#,##0">
                  <c:v>603098</c:v>
                </c:pt>
                <c:pt idx="26" formatCode="#,##0;&quot;▲ &quot;#,##0">
                  <c:v>572250</c:v>
                </c:pt>
                <c:pt idx="27" formatCode="#,##0;&quot;▲ &quot;#,##0">
                  <c:v>467977</c:v>
                </c:pt>
                <c:pt idx="28" formatCode="#,##0;&quot;▲ &quot;#,##0">
                  <c:v>522875</c:v>
                </c:pt>
                <c:pt idx="29" formatCode="#,##0;&quot;▲ &quot;#,##0">
                  <c:v>514484</c:v>
                </c:pt>
                <c:pt idx="30" formatCode="#,##0;&quot;▲ &quot;#,##0">
                  <c:v>488748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D8-4B9D-94C4-4822F3F0C5AD}"/>
            </c:ext>
          </c:extLst>
        </c:ser>
        <c:ser>
          <c:idx val="6"/>
          <c:order val="6"/>
          <c:tx>
            <c:strRef>
              <c:f>'2市町製造品付加価値'!$B$78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('2市町製造品付加価値'!$H$78:$AG$78,'2市町製造品付加価値'!$AI$78:$AO$78)</c:f>
              <c:numCache>
                <c:formatCode>#,##0_);[Red]\(#,##0\)</c:formatCode>
                <c:ptCount val="31"/>
                <c:pt idx="0">
                  <c:v>825929</c:v>
                </c:pt>
                <c:pt idx="1">
                  <c:v>707719</c:v>
                </c:pt>
                <c:pt idx="2">
                  <c:v>819140</c:v>
                </c:pt>
                <c:pt idx="3">
                  <c:v>949870</c:v>
                </c:pt>
                <c:pt idx="4">
                  <c:v>1078612</c:v>
                </c:pt>
                <c:pt idx="5">
                  <c:v>1231450</c:v>
                </c:pt>
                <c:pt idx="6">
                  <c:v>982215</c:v>
                </c:pt>
                <c:pt idx="7">
                  <c:v>1209024</c:v>
                </c:pt>
                <c:pt idx="8">
                  <c:v>1263840</c:v>
                </c:pt>
                <c:pt idx="9">
                  <c:v>1411188</c:v>
                </c:pt>
                <c:pt idx="10">
                  <c:v>1478741</c:v>
                </c:pt>
                <c:pt idx="11">
                  <c:v>1663957</c:v>
                </c:pt>
                <c:pt idx="12">
                  <c:v>1660195</c:v>
                </c:pt>
                <c:pt idx="13">
                  <c:v>1619443</c:v>
                </c:pt>
                <c:pt idx="14">
                  <c:v>1899882</c:v>
                </c:pt>
                <c:pt idx="15" formatCode="#,##0;&quot;▲ &quot;#,##0">
                  <c:v>2038999</c:v>
                </c:pt>
                <c:pt idx="16" formatCode="#,##0;&quot;▲ &quot;#,##0">
                  <c:v>2211790</c:v>
                </c:pt>
                <c:pt idx="17" formatCode="#,##0;&quot;▲ &quot;#,##0">
                  <c:v>2281167</c:v>
                </c:pt>
                <c:pt idx="18" formatCode="#,##0;&quot;▲ &quot;#,##0">
                  <c:v>2044019</c:v>
                </c:pt>
                <c:pt idx="19" formatCode="#,##0;&quot;▲ &quot;#,##0">
                  <c:v>1998825</c:v>
                </c:pt>
                <c:pt idx="20" formatCode="#,##0;&quot;▲ &quot;#,##0">
                  <c:v>1953631</c:v>
                </c:pt>
                <c:pt idx="21" formatCode="#,##0;&quot;▲ &quot;#,##0">
                  <c:v>2032641</c:v>
                </c:pt>
                <c:pt idx="22" formatCode="#,##0;&quot;▲ &quot;#,##0">
                  <c:v>2989186</c:v>
                </c:pt>
                <c:pt idx="23" formatCode="#,##0;&quot;▲ &quot;#,##0">
                  <c:v>2963784</c:v>
                </c:pt>
                <c:pt idx="24" formatCode="#,##0;&quot;▲ &quot;#,##0">
                  <c:v>3230169</c:v>
                </c:pt>
                <c:pt idx="25" formatCode="#,##0;&quot;▲ &quot;#,##0">
                  <c:v>3443746</c:v>
                </c:pt>
                <c:pt idx="26" formatCode="#,##0;&quot;▲ &quot;#,##0">
                  <c:v>4254812</c:v>
                </c:pt>
                <c:pt idx="27" formatCode="#,##0;&quot;▲ &quot;#,##0">
                  <c:v>4053923</c:v>
                </c:pt>
                <c:pt idx="28" formatCode="#,##0;&quot;▲ &quot;#,##0">
                  <c:v>4707517</c:v>
                </c:pt>
                <c:pt idx="29" formatCode="#,##0;&quot;▲ &quot;#,##0">
                  <c:v>4807264</c:v>
                </c:pt>
                <c:pt idx="30" formatCode="#,##0;&quot;▲ &quot;#,##0">
                  <c:v>4693992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D8-4B9D-94C4-4822F3F0C5AD}"/>
            </c:ext>
          </c:extLst>
        </c:ser>
        <c:ser>
          <c:idx val="7"/>
          <c:order val="7"/>
          <c:tx>
            <c:strRef>
              <c:f>'2市町製造品付加価値'!$B$79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('2市町製造品付加価値'!$H$79:$AG$79,'2市町製造品付加価値'!$AI$79:$AO$79)</c:f>
              <c:numCache>
                <c:formatCode>#,##0_);[Red]\(#,##0\)</c:formatCode>
                <c:ptCount val="31"/>
                <c:pt idx="0">
                  <c:v>17560828</c:v>
                </c:pt>
                <c:pt idx="1">
                  <c:v>17677625</c:v>
                </c:pt>
                <c:pt idx="2">
                  <c:v>18498701</c:v>
                </c:pt>
                <c:pt idx="3">
                  <c:v>20632120</c:v>
                </c:pt>
                <c:pt idx="4">
                  <c:v>24185867</c:v>
                </c:pt>
                <c:pt idx="5">
                  <c:v>23230122</c:v>
                </c:pt>
                <c:pt idx="6">
                  <c:v>17915830</c:v>
                </c:pt>
                <c:pt idx="7">
                  <c:v>17358920</c:v>
                </c:pt>
                <c:pt idx="8">
                  <c:v>17402596</c:v>
                </c:pt>
                <c:pt idx="9">
                  <c:v>19136129</c:v>
                </c:pt>
                <c:pt idx="10">
                  <c:v>21774631</c:v>
                </c:pt>
                <c:pt idx="11">
                  <c:v>20500266</c:v>
                </c:pt>
                <c:pt idx="12">
                  <c:v>24884288</c:v>
                </c:pt>
                <c:pt idx="13">
                  <c:v>22610037</c:v>
                </c:pt>
                <c:pt idx="14">
                  <c:v>26694127</c:v>
                </c:pt>
                <c:pt idx="15" formatCode="#,##0;&quot;▲ &quot;#,##0">
                  <c:v>23989049</c:v>
                </c:pt>
                <c:pt idx="16" formatCode="#,##0;&quot;▲ &quot;#,##0">
                  <c:v>26322546</c:v>
                </c:pt>
                <c:pt idx="17" formatCode="#,##0;&quot;▲ &quot;#,##0">
                  <c:v>22712421</c:v>
                </c:pt>
                <c:pt idx="18" formatCode="#,##0;&quot;▲ &quot;#,##0">
                  <c:v>23658196</c:v>
                </c:pt>
                <c:pt idx="19" formatCode="#,##0;&quot;▲ &quot;#,##0">
                  <c:v>18397394</c:v>
                </c:pt>
                <c:pt idx="20" formatCode="#,##0;&quot;▲ &quot;#,##0">
                  <c:v>13136592</c:v>
                </c:pt>
                <c:pt idx="21" formatCode="#,##0;&quot;▲ &quot;#,##0">
                  <c:v>13777244</c:v>
                </c:pt>
                <c:pt idx="22" formatCode="#,##0;&quot;▲ &quot;#,##0">
                  <c:v>13682747</c:v>
                </c:pt>
                <c:pt idx="23" formatCode="#,##0;&quot;▲ &quot;#,##0">
                  <c:v>19585146</c:v>
                </c:pt>
                <c:pt idx="24" formatCode="#,##0;&quot;▲ &quot;#,##0">
                  <c:v>12391062</c:v>
                </c:pt>
                <c:pt idx="25" formatCode="#,##0;&quot;▲ &quot;#,##0">
                  <c:v>13389536</c:v>
                </c:pt>
                <c:pt idx="26" formatCode="#,##0;&quot;▲ &quot;#,##0">
                  <c:v>14498309</c:v>
                </c:pt>
                <c:pt idx="27" formatCode="#,##0;&quot;▲ &quot;#,##0">
                  <c:v>11558542</c:v>
                </c:pt>
                <c:pt idx="28" formatCode="#,##0;&quot;▲ &quot;#,##0">
                  <c:v>13269326</c:v>
                </c:pt>
                <c:pt idx="29" formatCode="#,##0;&quot;▲ &quot;#,##0">
                  <c:v>7074860</c:v>
                </c:pt>
                <c:pt idx="30" formatCode="#,##0;&quot;▲ &quot;#,##0">
                  <c:v>6568849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D8-4B9D-94C4-4822F3F0C5AD}"/>
            </c:ext>
          </c:extLst>
        </c:ser>
        <c:ser>
          <c:idx val="8"/>
          <c:order val="8"/>
          <c:tx>
            <c:strRef>
              <c:f>'2市町製造品付加価値'!$B$80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('2市町製造品付加価値'!$H$80:$AG$80,'2市町製造品付加価値'!$AI$80:$AO$80)</c:f>
              <c:numCache>
                <c:formatCode>#,##0_);[Red]\(#,##0\)</c:formatCode>
                <c:ptCount val="31"/>
                <c:pt idx="0">
                  <c:v>4099933</c:v>
                </c:pt>
                <c:pt idx="1">
                  <c:v>3819036</c:v>
                </c:pt>
                <c:pt idx="2">
                  <c:v>4319959</c:v>
                </c:pt>
                <c:pt idx="3">
                  <c:v>5095983</c:v>
                </c:pt>
                <c:pt idx="4">
                  <c:v>5103035</c:v>
                </c:pt>
                <c:pt idx="5">
                  <c:v>6383523</c:v>
                </c:pt>
                <c:pt idx="6">
                  <c:v>7375680</c:v>
                </c:pt>
                <c:pt idx="7">
                  <c:v>7945150</c:v>
                </c:pt>
                <c:pt idx="8">
                  <c:v>8911761</c:v>
                </c:pt>
                <c:pt idx="9">
                  <c:v>10073346</c:v>
                </c:pt>
                <c:pt idx="10">
                  <c:v>11947792</c:v>
                </c:pt>
                <c:pt idx="11">
                  <c:v>12781977</c:v>
                </c:pt>
                <c:pt idx="12">
                  <c:v>13362908</c:v>
                </c:pt>
                <c:pt idx="13">
                  <c:v>15857808</c:v>
                </c:pt>
                <c:pt idx="14">
                  <c:v>18420264</c:v>
                </c:pt>
                <c:pt idx="15" formatCode="#,##0;&quot;▲ &quot;#,##0">
                  <c:v>24090737</c:v>
                </c:pt>
                <c:pt idx="16" formatCode="#,##0;&quot;▲ &quot;#,##0">
                  <c:v>23780969</c:v>
                </c:pt>
                <c:pt idx="17" formatCode="#,##0;&quot;▲ &quot;#,##0">
                  <c:v>25491938</c:v>
                </c:pt>
                <c:pt idx="18" formatCode="#,##0;&quot;▲ &quot;#,##0">
                  <c:v>23636783</c:v>
                </c:pt>
                <c:pt idx="19" formatCode="#,##0;&quot;▲ &quot;#,##0">
                  <c:v>25181164</c:v>
                </c:pt>
                <c:pt idx="20" formatCode="#,##0;&quot;▲ &quot;#,##0">
                  <c:v>26725544</c:v>
                </c:pt>
                <c:pt idx="21" formatCode="#,##0;&quot;▲ &quot;#,##0">
                  <c:v>24821521</c:v>
                </c:pt>
                <c:pt idx="22" formatCode="#,##0;&quot;▲ &quot;#,##0">
                  <c:v>24351042</c:v>
                </c:pt>
                <c:pt idx="23" formatCode="#,##0;&quot;▲ &quot;#,##0">
                  <c:v>29160886</c:v>
                </c:pt>
                <c:pt idx="24" formatCode="#,##0;&quot;▲ &quot;#,##0">
                  <c:v>29041822</c:v>
                </c:pt>
                <c:pt idx="25" formatCode="#,##0;&quot;▲ &quot;#,##0">
                  <c:v>29455431</c:v>
                </c:pt>
                <c:pt idx="26" formatCode="#,##0;&quot;▲ &quot;#,##0">
                  <c:v>29112143</c:v>
                </c:pt>
                <c:pt idx="27" formatCode="#,##0;&quot;▲ &quot;#,##0">
                  <c:v>29108400</c:v>
                </c:pt>
                <c:pt idx="28" formatCode="#,##0;&quot;▲ &quot;#,##0">
                  <c:v>27668688</c:v>
                </c:pt>
                <c:pt idx="29" formatCode="#,##0;&quot;▲ &quot;#,##0">
                  <c:v>31314932</c:v>
                </c:pt>
                <c:pt idx="30" formatCode="#,##0;&quot;▲ &quot;#,##0">
                  <c:v>29792587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D8-4B9D-94C4-4822F3F0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35296"/>
        <c:axId val="172704512"/>
      </c:lineChart>
      <c:catAx>
        <c:axId val="15173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704512"/>
        <c:crosses val="autoZero"/>
        <c:auto val="1"/>
        <c:lblAlgn val="ctr"/>
        <c:lblOffset val="100"/>
        <c:noMultiLvlLbl val="0"/>
      </c:catAx>
      <c:valAx>
        <c:axId val="17270451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173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'2市町製造品付加価値'!$B$81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'2市町製造品付加価値'!$H$81:$AG$81</c:f>
              <c:numCache>
                <c:formatCode>#,##0_);[Red]\(#,##0\)</c:formatCode>
                <c:ptCount val="26"/>
                <c:pt idx="0">
                  <c:v>26631799</c:v>
                </c:pt>
                <c:pt idx="1">
                  <c:v>30743451</c:v>
                </c:pt>
                <c:pt idx="2">
                  <c:v>34543808</c:v>
                </c:pt>
                <c:pt idx="3">
                  <c:v>36432627</c:v>
                </c:pt>
                <c:pt idx="4">
                  <c:v>41745508</c:v>
                </c:pt>
                <c:pt idx="5">
                  <c:v>46879935</c:v>
                </c:pt>
                <c:pt idx="6">
                  <c:v>47896334</c:v>
                </c:pt>
                <c:pt idx="7">
                  <c:v>50654619</c:v>
                </c:pt>
                <c:pt idx="8">
                  <c:v>50010107</c:v>
                </c:pt>
                <c:pt idx="9">
                  <c:v>53307851</c:v>
                </c:pt>
                <c:pt idx="10">
                  <c:v>56081835</c:v>
                </c:pt>
                <c:pt idx="11">
                  <c:v>56380211</c:v>
                </c:pt>
                <c:pt idx="12">
                  <c:v>56500663</c:v>
                </c:pt>
                <c:pt idx="13">
                  <c:v>59905077</c:v>
                </c:pt>
                <c:pt idx="14">
                  <c:v>68231087</c:v>
                </c:pt>
                <c:pt idx="15" formatCode="#,##0;&quot;▲ &quot;#,##0">
                  <c:v>73168819</c:v>
                </c:pt>
                <c:pt idx="16" formatCode="#,##0;&quot;▲ &quot;#,##0">
                  <c:v>82926651</c:v>
                </c:pt>
                <c:pt idx="17" formatCode="#,##0;&quot;▲ &quot;#,##0">
                  <c:v>82636215</c:v>
                </c:pt>
                <c:pt idx="18" formatCode="#,##0;&quot;▲ &quot;#,##0">
                  <c:v>78065393</c:v>
                </c:pt>
                <c:pt idx="19" formatCode="#,##0;&quot;▲ &quot;#,##0">
                  <c:v>78281457</c:v>
                </c:pt>
                <c:pt idx="20" formatCode="#,##0;&quot;▲ &quot;#,##0">
                  <c:v>77491385</c:v>
                </c:pt>
                <c:pt idx="21" formatCode="#,##0;&quot;▲ &quot;#,##0">
                  <c:v>82066708</c:v>
                </c:pt>
                <c:pt idx="22" formatCode="#,##0;&quot;▲ &quot;#,##0">
                  <c:v>78629367</c:v>
                </c:pt>
                <c:pt idx="23" formatCode="#,##0;&quot;▲ &quot;#,##0">
                  <c:v>71514347</c:v>
                </c:pt>
                <c:pt idx="24" formatCode="#,##0;&quot;▲ &quot;#,##0">
                  <c:v>65306274</c:v>
                </c:pt>
                <c:pt idx="25" formatCode="#,##0;&quot;▲ &quot;#,##0">
                  <c:v>66441656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7-443C-A687-9C4B27DC379E}"/>
            </c:ext>
          </c:extLst>
        </c:ser>
        <c:ser>
          <c:idx val="1"/>
          <c:order val="1"/>
          <c:tx>
            <c:strRef>
              <c:f>'2市町製造品付加価値'!$B$82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'2市町製造品付加価値'!$H$82:$AG$82</c:f>
              <c:numCache>
                <c:formatCode>#,##0_);[Red]\(#,##0\)</c:formatCode>
                <c:ptCount val="26"/>
                <c:pt idx="0">
                  <c:v>46510913</c:v>
                </c:pt>
                <c:pt idx="1">
                  <c:v>51469485</c:v>
                </c:pt>
                <c:pt idx="2">
                  <c:v>50846941</c:v>
                </c:pt>
                <c:pt idx="3">
                  <c:v>57153498</c:v>
                </c:pt>
                <c:pt idx="4">
                  <c:v>64942743</c:v>
                </c:pt>
                <c:pt idx="5">
                  <c:v>67413232</c:v>
                </c:pt>
                <c:pt idx="6">
                  <c:v>70940812</c:v>
                </c:pt>
                <c:pt idx="7">
                  <c:v>79324669</c:v>
                </c:pt>
                <c:pt idx="8">
                  <c:v>67909939</c:v>
                </c:pt>
                <c:pt idx="9">
                  <c:v>70734146</c:v>
                </c:pt>
                <c:pt idx="10">
                  <c:v>66768980</c:v>
                </c:pt>
                <c:pt idx="11">
                  <c:v>75032883</c:v>
                </c:pt>
                <c:pt idx="12">
                  <c:v>75891319</c:v>
                </c:pt>
                <c:pt idx="13">
                  <c:v>81763299</c:v>
                </c:pt>
                <c:pt idx="14">
                  <c:v>84997932</c:v>
                </c:pt>
                <c:pt idx="15" formatCode="#,##0;&quot;▲ &quot;#,##0">
                  <c:v>90320037</c:v>
                </c:pt>
                <c:pt idx="16" formatCode="#,##0;&quot;▲ &quot;#,##0">
                  <c:v>93080769</c:v>
                </c:pt>
                <c:pt idx="17" formatCode="#,##0;&quot;▲ &quot;#,##0">
                  <c:v>92777478</c:v>
                </c:pt>
                <c:pt idx="18" formatCode="#,##0;&quot;▲ &quot;#,##0">
                  <c:v>85488917</c:v>
                </c:pt>
                <c:pt idx="19" formatCode="#,##0;&quot;▲ &quot;#,##0">
                  <c:v>79885528</c:v>
                </c:pt>
                <c:pt idx="20" formatCode="#,##0;&quot;▲ &quot;#,##0">
                  <c:v>84349632</c:v>
                </c:pt>
                <c:pt idx="21" formatCode="#,##0;&quot;▲ &quot;#,##0">
                  <c:v>81629047</c:v>
                </c:pt>
                <c:pt idx="22" formatCode="#,##0;&quot;▲ &quot;#,##0">
                  <c:v>78549540</c:v>
                </c:pt>
                <c:pt idx="23" formatCode="#,##0;&quot;▲ &quot;#,##0">
                  <c:v>68724012</c:v>
                </c:pt>
                <c:pt idx="24" formatCode="#,##0;&quot;▲ &quot;#,##0">
                  <c:v>59335545</c:v>
                </c:pt>
                <c:pt idx="25" formatCode="#,##0;&quot;▲ &quot;#,##0">
                  <c:v>65298647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7-443C-A687-9C4B27DC379E}"/>
            </c:ext>
          </c:extLst>
        </c:ser>
        <c:ser>
          <c:idx val="2"/>
          <c:order val="2"/>
          <c:tx>
            <c:strRef>
              <c:f>'2市町製造品付加価値'!$B$83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'2市町製造品付加価値'!$H$83:$AG$83</c:f>
              <c:numCache>
                <c:formatCode>#,##0_);[Red]\(#,##0\)</c:formatCode>
                <c:ptCount val="26"/>
                <c:pt idx="0">
                  <c:v>13620607</c:v>
                </c:pt>
                <c:pt idx="1">
                  <c:v>15334624</c:v>
                </c:pt>
                <c:pt idx="2">
                  <c:v>16795619</c:v>
                </c:pt>
                <c:pt idx="3">
                  <c:v>21204745</c:v>
                </c:pt>
                <c:pt idx="4">
                  <c:v>26502822</c:v>
                </c:pt>
                <c:pt idx="5">
                  <c:v>28132335</c:v>
                </c:pt>
                <c:pt idx="6">
                  <c:v>29760292</c:v>
                </c:pt>
                <c:pt idx="7">
                  <c:v>31705340</c:v>
                </c:pt>
                <c:pt idx="8">
                  <c:v>34238043</c:v>
                </c:pt>
                <c:pt idx="9">
                  <c:v>32932531</c:v>
                </c:pt>
                <c:pt idx="10">
                  <c:v>33157230</c:v>
                </c:pt>
                <c:pt idx="11">
                  <c:v>30140285</c:v>
                </c:pt>
                <c:pt idx="12">
                  <c:v>33292968</c:v>
                </c:pt>
                <c:pt idx="13">
                  <c:v>34391102</c:v>
                </c:pt>
                <c:pt idx="14">
                  <c:v>47283991</c:v>
                </c:pt>
                <c:pt idx="15" formatCode="#,##0;&quot;▲ &quot;#,##0">
                  <c:v>54236189</c:v>
                </c:pt>
                <c:pt idx="16" formatCode="#,##0;&quot;▲ &quot;#,##0">
                  <c:v>55086359</c:v>
                </c:pt>
                <c:pt idx="17" formatCode="#,##0;&quot;▲ &quot;#,##0">
                  <c:v>53907341</c:v>
                </c:pt>
                <c:pt idx="18" formatCode="#,##0;&quot;▲ &quot;#,##0">
                  <c:v>51622220</c:v>
                </c:pt>
                <c:pt idx="19" formatCode="#,##0;&quot;▲ &quot;#,##0">
                  <c:v>43579177</c:v>
                </c:pt>
                <c:pt idx="20" formatCode="#,##0;&quot;▲ &quot;#,##0">
                  <c:v>46465134</c:v>
                </c:pt>
                <c:pt idx="21" formatCode="#,##0;&quot;▲ &quot;#,##0">
                  <c:v>49731306</c:v>
                </c:pt>
                <c:pt idx="22" formatCode="#,##0;&quot;▲ &quot;#,##0">
                  <c:v>47123387</c:v>
                </c:pt>
                <c:pt idx="23" formatCode="#,##0;&quot;▲ &quot;#,##0">
                  <c:v>44203406</c:v>
                </c:pt>
                <c:pt idx="24" formatCode="#,##0;&quot;▲ &quot;#,##0">
                  <c:v>39749733</c:v>
                </c:pt>
                <c:pt idx="25" formatCode="#,##0;&quot;▲ &quot;#,##0">
                  <c:v>45810899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7-443C-A687-9C4B27DC379E}"/>
            </c:ext>
          </c:extLst>
        </c:ser>
        <c:ser>
          <c:idx val="3"/>
          <c:order val="3"/>
          <c:tx>
            <c:strRef>
              <c:f>'2市町製造品付加価値'!$B$84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'2市町製造品付加価値'!$H$84:$AG$84</c:f>
              <c:numCache>
                <c:formatCode>#,##0_);[Red]\(#,##0\)</c:formatCode>
                <c:ptCount val="26"/>
                <c:pt idx="0">
                  <c:v>11386548</c:v>
                </c:pt>
                <c:pt idx="1">
                  <c:v>12088873</c:v>
                </c:pt>
                <c:pt idx="2">
                  <c:v>13935258</c:v>
                </c:pt>
                <c:pt idx="3">
                  <c:v>14825877</c:v>
                </c:pt>
                <c:pt idx="4">
                  <c:v>15446117</c:v>
                </c:pt>
                <c:pt idx="5">
                  <c:v>16091487</c:v>
                </c:pt>
                <c:pt idx="6">
                  <c:v>15934096</c:v>
                </c:pt>
                <c:pt idx="7">
                  <c:v>14946193</c:v>
                </c:pt>
                <c:pt idx="8">
                  <c:v>17337775</c:v>
                </c:pt>
                <c:pt idx="9">
                  <c:v>17640067</c:v>
                </c:pt>
                <c:pt idx="10">
                  <c:v>17749004</c:v>
                </c:pt>
                <c:pt idx="11">
                  <c:v>17228534</c:v>
                </c:pt>
                <c:pt idx="12">
                  <c:v>19065706</c:v>
                </c:pt>
                <c:pt idx="13">
                  <c:v>18845931</c:v>
                </c:pt>
                <c:pt idx="14">
                  <c:v>21380620</c:v>
                </c:pt>
                <c:pt idx="15" formatCode="#,##0;&quot;▲ &quot;#,##0">
                  <c:v>19145038</c:v>
                </c:pt>
                <c:pt idx="16" formatCode="#,##0;&quot;▲ &quot;#,##0">
                  <c:v>21065921</c:v>
                </c:pt>
                <c:pt idx="17" formatCode="#,##0;&quot;▲ &quot;#,##0">
                  <c:v>20044036</c:v>
                </c:pt>
                <c:pt idx="18" formatCode="#,##0;&quot;▲ &quot;#,##0">
                  <c:v>20565103</c:v>
                </c:pt>
                <c:pt idx="19" formatCode="#,##0;&quot;▲ &quot;#,##0">
                  <c:v>17136940</c:v>
                </c:pt>
                <c:pt idx="20" formatCode="#,##0;&quot;▲ &quot;#,##0">
                  <c:v>20618497</c:v>
                </c:pt>
                <c:pt idx="21" formatCode="#,##0;&quot;▲ &quot;#,##0">
                  <c:v>20077447</c:v>
                </c:pt>
                <c:pt idx="22" formatCode="#,##0;&quot;▲ &quot;#,##0">
                  <c:v>18858814</c:v>
                </c:pt>
                <c:pt idx="23" formatCode="#,##0;&quot;▲ &quot;#,##0">
                  <c:v>19792275</c:v>
                </c:pt>
                <c:pt idx="24" formatCode="#,##0;&quot;▲ &quot;#,##0">
                  <c:v>18372829</c:v>
                </c:pt>
                <c:pt idx="25" formatCode="#,##0;&quot;▲ &quot;#,##0">
                  <c:v>18760448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7-443C-A687-9C4B27DC379E}"/>
            </c:ext>
          </c:extLst>
        </c:ser>
        <c:ser>
          <c:idx val="4"/>
          <c:order val="4"/>
          <c:tx>
            <c:strRef>
              <c:f>'2市町製造品付加価値'!$B$85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'2市町製造品付加価値'!$H$85:$AG$85</c:f>
              <c:numCache>
                <c:formatCode>#,##0_);[Red]\(#,##0\)</c:formatCode>
                <c:ptCount val="26"/>
                <c:pt idx="0">
                  <c:v>1217075</c:v>
                </c:pt>
                <c:pt idx="1">
                  <c:v>1330034</c:v>
                </c:pt>
                <c:pt idx="2">
                  <c:v>1242198</c:v>
                </c:pt>
                <c:pt idx="3">
                  <c:v>1572052</c:v>
                </c:pt>
                <c:pt idx="4">
                  <c:v>1887785</c:v>
                </c:pt>
                <c:pt idx="5">
                  <c:v>1963784</c:v>
                </c:pt>
                <c:pt idx="6">
                  <c:v>2030667</c:v>
                </c:pt>
                <c:pt idx="7">
                  <c:v>2453612</c:v>
                </c:pt>
                <c:pt idx="8">
                  <c:v>2691255</c:v>
                </c:pt>
                <c:pt idx="9">
                  <c:v>3487883</c:v>
                </c:pt>
                <c:pt idx="10">
                  <c:v>3725580</c:v>
                </c:pt>
                <c:pt idx="11">
                  <c:v>3388775</c:v>
                </c:pt>
                <c:pt idx="12">
                  <c:v>4048329</c:v>
                </c:pt>
                <c:pt idx="13">
                  <c:v>5175101</c:v>
                </c:pt>
                <c:pt idx="14">
                  <c:v>5574833</c:v>
                </c:pt>
                <c:pt idx="15" formatCode="#,##0;&quot;▲ &quot;#,##0">
                  <c:v>5641105</c:v>
                </c:pt>
                <c:pt idx="16" formatCode="#,##0;&quot;▲ &quot;#,##0">
                  <c:v>6780411</c:v>
                </c:pt>
                <c:pt idx="17" formatCode="#,##0;&quot;▲ &quot;#,##0">
                  <c:v>6690425</c:v>
                </c:pt>
                <c:pt idx="18" formatCode="#,##0;&quot;▲ &quot;#,##0">
                  <c:v>6628669</c:v>
                </c:pt>
                <c:pt idx="19" formatCode="#,##0;&quot;▲ &quot;#,##0">
                  <c:v>7327316</c:v>
                </c:pt>
                <c:pt idx="20" formatCode="#,##0;&quot;▲ &quot;#,##0">
                  <c:v>7210483</c:v>
                </c:pt>
                <c:pt idx="21" formatCode="#,##0;&quot;▲ &quot;#,##0">
                  <c:v>6651043</c:v>
                </c:pt>
                <c:pt idx="22" formatCode="#,##0;&quot;▲ &quot;#,##0">
                  <c:v>8664693</c:v>
                </c:pt>
                <c:pt idx="23" formatCode="#,##0;&quot;▲ &quot;#,##0">
                  <c:v>8205818</c:v>
                </c:pt>
                <c:pt idx="24" formatCode="#,##0;&quot;▲ &quot;#,##0">
                  <c:v>8379052</c:v>
                </c:pt>
                <c:pt idx="25" formatCode="#,##0;&quot;▲ &quot;#,##0">
                  <c:v>9029117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7-443C-A687-9C4B27DC379E}"/>
            </c:ext>
          </c:extLst>
        </c:ser>
        <c:ser>
          <c:idx val="5"/>
          <c:order val="5"/>
          <c:tx>
            <c:strRef>
              <c:f>'2市町製造品付加価値'!$B$86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'2市町製造品付加価値'!$H$86:$AG$86</c:f>
              <c:numCache>
                <c:formatCode>#,##0_);[Red]\(#,##0\)</c:formatCode>
                <c:ptCount val="26"/>
                <c:pt idx="0">
                  <c:v>120262</c:v>
                </c:pt>
                <c:pt idx="1">
                  <c:v>113470</c:v>
                </c:pt>
                <c:pt idx="2">
                  <c:v>125001</c:v>
                </c:pt>
                <c:pt idx="3">
                  <c:v>128918</c:v>
                </c:pt>
                <c:pt idx="4">
                  <c:v>165283</c:v>
                </c:pt>
                <c:pt idx="5">
                  <c:v>164765</c:v>
                </c:pt>
                <c:pt idx="6">
                  <c:v>229235</c:v>
                </c:pt>
                <c:pt idx="7">
                  <c:v>226724</c:v>
                </c:pt>
                <c:pt idx="8">
                  <c:v>225486</c:v>
                </c:pt>
                <c:pt idx="9">
                  <c:v>215150</c:v>
                </c:pt>
                <c:pt idx="10">
                  <c:v>190960</c:v>
                </c:pt>
                <c:pt idx="11">
                  <c:v>251708</c:v>
                </c:pt>
                <c:pt idx="12">
                  <c:v>199373</c:v>
                </c:pt>
                <c:pt idx="13">
                  <c:v>226465</c:v>
                </c:pt>
                <c:pt idx="14">
                  <c:v>243426</c:v>
                </c:pt>
                <c:pt idx="15" formatCode="#,##0;&quot;▲ &quot;#,##0">
                  <c:v>273634</c:v>
                </c:pt>
                <c:pt idx="16" formatCode="#,##0;&quot;▲ &quot;#,##0">
                  <c:v>307653</c:v>
                </c:pt>
                <c:pt idx="17" formatCode="#,##0;&quot;▲ &quot;#,##0">
                  <c:v>265240</c:v>
                </c:pt>
                <c:pt idx="18" formatCode="#,##0;&quot;▲ &quot;#,##0">
                  <c:v>252910</c:v>
                </c:pt>
                <c:pt idx="19">
                  <c:v>239474</c:v>
                </c:pt>
                <c:pt idx="20" formatCode="#,##0;&quot;▲ &quot;#,##0">
                  <c:v>180240</c:v>
                </c:pt>
                <c:pt idx="21" formatCode="#,##0;&quot;▲ &quot;#,##0">
                  <c:v>150186</c:v>
                </c:pt>
                <c:pt idx="22" formatCode="#,##0;&quot;▲ &quot;#,##0">
                  <c:v>182805</c:v>
                </c:pt>
                <c:pt idx="23" formatCode="#,##0;&quot;▲ &quot;#,##0">
                  <c:v>173988</c:v>
                </c:pt>
                <c:pt idx="24" formatCode="#,##0;&quot;▲ &quot;#,##0">
                  <c:v>144329</c:v>
                </c:pt>
                <c:pt idx="25" formatCode="#,##0;&quot;▲ &quot;#,##0">
                  <c:v>153012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07-443C-A687-9C4B27DC379E}"/>
            </c:ext>
          </c:extLst>
        </c:ser>
        <c:ser>
          <c:idx val="6"/>
          <c:order val="6"/>
          <c:tx>
            <c:strRef>
              <c:f>'2市町製造品付加価値'!$B$87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'2市町製造品付加価値'!$H$87:$AG$87</c:f>
              <c:numCache>
                <c:formatCode>#,##0_);[Red]\(#,##0\)</c:formatCode>
                <c:ptCount val="26"/>
                <c:pt idx="0">
                  <c:v>12532576</c:v>
                </c:pt>
                <c:pt idx="1">
                  <c:v>14493355</c:v>
                </c:pt>
                <c:pt idx="2">
                  <c:v>16071781</c:v>
                </c:pt>
                <c:pt idx="3">
                  <c:v>17298144</c:v>
                </c:pt>
                <c:pt idx="4">
                  <c:v>20507518</c:v>
                </c:pt>
                <c:pt idx="5">
                  <c:v>23359591</c:v>
                </c:pt>
                <c:pt idx="6">
                  <c:v>26856857</c:v>
                </c:pt>
                <c:pt idx="7">
                  <c:v>28062391</c:v>
                </c:pt>
                <c:pt idx="8">
                  <c:v>35718489</c:v>
                </c:pt>
                <c:pt idx="9">
                  <c:v>48563477</c:v>
                </c:pt>
                <c:pt idx="10">
                  <c:v>42232144</c:v>
                </c:pt>
                <c:pt idx="11">
                  <c:v>28539010</c:v>
                </c:pt>
                <c:pt idx="12">
                  <c:v>29249607</c:v>
                </c:pt>
                <c:pt idx="13">
                  <c:v>31327069</c:v>
                </c:pt>
                <c:pt idx="14">
                  <c:v>29348316</c:v>
                </c:pt>
                <c:pt idx="15" formatCode="#,##0;&quot;▲ &quot;#,##0">
                  <c:v>30212623</c:v>
                </c:pt>
                <c:pt idx="16" formatCode="#,##0;&quot;▲ &quot;#,##0">
                  <c:v>33128528</c:v>
                </c:pt>
                <c:pt idx="17" formatCode="#,##0;&quot;▲ &quot;#,##0">
                  <c:v>31177195</c:v>
                </c:pt>
                <c:pt idx="18" formatCode="#,##0;&quot;▲ &quot;#,##0">
                  <c:v>29948568</c:v>
                </c:pt>
                <c:pt idx="19" formatCode="#,##0;&quot;▲ &quot;#,##0">
                  <c:v>24786901</c:v>
                </c:pt>
                <c:pt idx="20" formatCode="#,##0;&quot;▲ &quot;#,##0">
                  <c:v>25173995</c:v>
                </c:pt>
                <c:pt idx="21" formatCode="#,##0;&quot;▲ &quot;#,##0">
                  <c:v>25831379</c:v>
                </c:pt>
                <c:pt idx="22" formatCode="#,##0;&quot;▲ &quot;#,##0">
                  <c:v>26961570</c:v>
                </c:pt>
                <c:pt idx="23" formatCode="#,##0;&quot;▲ &quot;#,##0">
                  <c:v>25228609</c:v>
                </c:pt>
                <c:pt idx="24" formatCode="#,##0;&quot;▲ &quot;#,##0">
                  <c:v>21401249</c:v>
                </c:pt>
                <c:pt idx="25" formatCode="#,##0;&quot;▲ &quot;#,##0">
                  <c:v>21367482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07-443C-A687-9C4B27DC379E}"/>
            </c:ext>
          </c:extLst>
        </c:ser>
        <c:ser>
          <c:idx val="7"/>
          <c:order val="7"/>
          <c:tx>
            <c:strRef>
              <c:f>'2市町製造品付加価値'!$B$88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'2市町製造品付加価値'!$H$88:$AG$88</c:f>
              <c:numCache>
                <c:formatCode>#,##0_);[Red]\(#,##0\)</c:formatCode>
                <c:ptCount val="26"/>
                <c:pt idx="0">
                  <c:v>-2453068</c:v>
                </c:pt>
                <c:pt idx="1">
                  <c:v>7227170</c:v>
                </c:pt>
                <c:pt idx="2">
                  <c:v>4071703</c:v>
                </c:pt>
                <c:pt idx="3">
                  <c:v>2335556</c:v>
                </c:pt>
                <c:pt idx="4">
                  <c:v>2679473</c:v>
                </c:pt>
                <c:pt idx="5">
                  <c:v>1723662</c:v>
                </c:pt>
                <c:pt idx="6">
                  <c:v>3447052</c:v>
                </c:pt>
                <c:pt idx="7">
                  <c:v>3952971</c:v>
                </c:pt>
                <c:pt idx="8">
                  <c:v>8955834</c:v>
                </c:pt>
                <c:pt idx="9">
                  <c:v>5493119</c:v>
                </c:pt>
                <c:pt idx="10">
                  <c:v>4441161</c:v>
                </c:pt>
                <c:pt idx="11">
                  <c:v>3973283</c:v>
                </c:pt>
                <c:pt idx="12">
                  <c:v>7826299</c:v>
                </c:pt>
                <c:pt idx="13">
                  <c:v>3022029</c:v>
                </c:pt>
                <c:pt idx="14">
                  <c:v>2353988</c:v>
                </c:pt>
                <c:pt idx="15" formatCode="#,##0;&quot;▲ &quot;#,##0">
                  <c:v>2744709</c:v>
                </c:pt>
                <c:pt idx="16" formatCode="#,##0;&quot;▲ &quot;#,##0">
                  <c:v>4206548</c:v>
                </c:pt>
                <c:pt idx="17" formatCode="#,##0;&quot;▲ &quot;#,##0">
                  <c:v>4437389</c:v>
                </c:pt>
                <c:pt idx="18" formatCode="#,##0;&quot;▲ &quot;#,##0">
                  <c:v>4981281</c:v>
                </c:pt>
                <c:pt idx="19" formatCode="#,##0;&quot;▲ &quot;#,##0">
                  <c:v>6106406</c:v>
                </c:pt>
                <c:pt idx="20" formatCode="#,##0;&quot;▲ &quot;#,##0">
                  <c:v>7929000</c:v>
                </c:pt>
                <c:pt idx="21" formatCode="#,##0;&quot;▲ &quot;#,##0">
                  <c:v>5937402</c:v>
                </c:pt>
                <c:pt idx="22" formatCode="#,##0;&quot;▲ &quot;#,##0">
                  <c:v>7458110</c:v>
                </c:pt>
                <c:pt idx="23" formatCode="#,##0;&quot;▲ &quot;#,##0">
                  <c:v>4053385</c:v>
                </c:pt>
                <c:pt idx="24" formatCode="#,##0;&quot;▲ &quot;#,##0">
                  <c:v>11949199</c:v>
                </c:pt>
                <c:pt idx="25" formatCode="#,##0;&quot;▲ &quot;#,##0">
                  <c:v>7847645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07-443C-A687-9C4B27DC379E}"/>
            </c:ext>
          </c:extLst>
        </c:ser>
        <c:ser>
          <c:idx val="8"/>
          <c:order val="8"/>
          <c:tx>
            <c:strRef>
              <c:f>'2市町製造品付加価値'!$B$89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'2市町製造品付加価値'!$H$89:$AG$89</c:f>
              <c:numCache>
                <c:formatCode>#,##0_);[Red]\(#,##0\)</c:formatCode>
                <c:ptCount val="26"/>
                <c:pt idx="0">
                  <c:v>974200</c:v>
                </c:pt>
                <c:pt idx="1">
                  <c:v>893288</c:v>
                </c:pt>
                <c:pt idx="2">
                  <c:v>1212319</c:v>
                </c:pt>
                <c:pt idx="3">
                  <c:v>1261388</c:v>
                </c:pt>
                <c:pt idx="4">
                  <c:v>1264322</c:v>
                </c:pt>
                <c:pt idx="5">
                  <c:v>1430352</c:v>
                </c:pt>
                <c:pt idx="6">
                  <c:v>1688289</c:v>
                </c:pt>
                <c:pt idx="7">
                  <c:v>1572691</c:v>
                </c:pt>
                <c:pt idx="8">
                  <c:v>1674453</c:v>
                </c:pt>
                <c:pt idx="9">
                  <c:v>1739739</c:v>
                </c:pt>
                <c:pt idx="10">
                  <c:v>2096519</c:v>
                </c:pt>
                <c:pt idx="11">
                  <c:v>2054029</c:v>
                </c:pt>
                <c:pt idx="12">
                  <c:v>2164301</c:v>
                </c:pt>
                <c:pt idx="13">
                  <c:v>2506162</c:v>
                </c:pt>
                <c:pt idx="14">
                  <c:v>2839598</c:v>
                </c:pt>
                <c:pt idx="15" formatCode="#,##0;&quot;▲ &quot;#,##0">
                  <c:v>3291197</c:v>
                </c:pt>
                <c:pt idx="16" formatCode="#,##0;&quot;▲ &quot;#,##0">
                  <c:v>3878729</c:v>
                </c:pt>
                <c:pt idx="17" formatCode="#,##0;&quot;▲ &quot;#,##0">
                  <c:v>3794121</c:v>
                </c:pt>
                <c:pt idx="18" formatCode="#,##0;&quot;▲ &quot;#,##0">
                  <c:v>3604018</c:v>
                </c:pt>
                <c:pt idx="19" formatCode="#,##0;&quot;▲ &quot;#,##0">
                  <c:v>3365630</c:v>
                </c:pt>
                <c:pt idx="20" formatCode="#,##0;&quot;▲ &quot;#,##0">
                  <c:v>3457796</c:v>
                </c:pt>
                <c:pt idx="21" formatCode="#,##0;&quot;▲ &quot;#,##0">
                  <c:v>3045163</c:v>
                </c:pt>
                <c:pt idx="22" formatCode="#,##0;&quot;▲ &quot;#,##0">
                  <c:v>2795546</c:v>
                </c:pt>
                <c:pt idx="23" formatCode="#,##0;&quot;▲ &quot;#,##0">
                  <c:v>2792240</c:v>
                </c:pt>
                <c:pt idx="24" formatCode="#,##0;&quot;▲ &quot;#,##0">
                  <c:v>2668504</c:v>
                </c:pt>
                <c:pt idx="25" formatCode="#,##0;&quot;▲ &quot;#,##0">
                  <c:v>2421169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07-443C-A687-9C4B27DC379E}"/>
            </c:ext>
          </c:extLst>
        </c:ser>
        <c:ser>
          <c:idx val="9"/>
          <c:order val="9"/>
          <c:tx>
            <c:strRef>
              <c:f>'2市町製造品付加価値'!$B$90</c:f>
              <c:strCache>
                <c:ptCount val="1"/>
                <c:pt idx="0">
                  <c:v>加古川市(志方町含む）</c:v>
                </c:pt>
              </c:strCache>
            </c:strRef>
          </c:tx>
          <c:marker>
            <c:symbol val="none"/>
          </c:marker>
          <c:val>
            <c:numRef>
              <c:f>'2市町製造品付加価値'!$H$90:$AG$90</c:f>
              <c:numCache>
                <c:formatCode>#,##0_);[Red]\(#,##0\)</c:formatCode>
                <c:ptCount val="26"/>
                <c:pt idx="0">
                  <c:v>6065723</c:v>
                </c:pt>
                <c:pt idx="1">
                  <c:v>12059485</c:v>
                </c:pt>
                <c:pt idx="2">
                  <c:v>13397641</c:v>
                </c:pt>
                <c:pt idx="3">
                  <c:v>18962204</c:v>
                </c:pt>
                <c:pt idx="4">
                  <c:v>26028375</c:v>
                </c:pt>
                <c:pt idx="5">
                  <c:v>22353722</c:v>
                </c:pt>
                <c:pt idx="6">
                  <c:v>24104537</c:v>
                </c:pt>
                <c:pt idx="7">
                  <c:v>23713412</c:v>
                </c:pt>
                <c:pt idx="8">
                  <c:v>23546390</c:v>
                </c:pt>
                <c:pt idx="9">
                  <c:v>27367705</c:v>
                </c:pt>
                <c:pt idx="10">
                  <c:v>26464154</c:v>
                </c:pt>
                <c:pt idx="11">
                  <c:v>24333926</c:v>
                </c:pt>
                <c:pt idx="12">
                  <c:v>25843356</c:v>
                </c:pt>
                <c:pt idx="13">
                  <c:v>31834395</c:v>
                </c:pt>
                <c:pt idx="14">
                  <c:v>35760725</c:v>
                </c:pt>
                <c:pt idx="15" formatCode="#,##0;&quot;▲ &quot;#,##0">
                  <c:v>36444270</c:v>
                </c:pt>
                <c:pt idx="16" formatCode="#,##0;&quot;▲ &quot;#,##0">
                  <c:v>37082050</c:v>
                </c:pt>
                <c:pt idx="17" formatCode="#,##0;&quot;▲ &quot;#,##0">
                  <c:v>37893817</c:v>
                </c:pt>
                <c:pt idx="18" formatCode="#,##0;&quot;▲ &quot;#,##0">
                  <c:v>33787548</c:v>
                </c:pt>
                <c:pt idx="19" formatCode="#,##0;&quot;▲ &quot;#,##0">
                  <c:v>30609487</c:v>
                </c:pt>
                <c:pt idx="20" formatCode="#,##0;&quot;▲ &quot;#,##0">
                  <c:v>32682083</c:v>
                </c:pt>
                <c:pt idx="21" formatCode="#,##0;&quot;▲ &quot;#,##0">
                  <c:v>32224314</c:v>
                </c:pt>
                <c:pt idx="22" formatCode="#,##0;&quot;▲ &quot;#,##0">
                  <c:v>34025353</c:v>
                </c:pt>
                <c:pt idx="23" formatCode="#,##0;&quot;▲ &quot;#,##0">
                  <c:v>32972597</c:v>
                </c:pt>
                <c:pt idx="24" formatCode="#,##0;&quot;▲ &quot;#,##0">
                  <c:v>28674974</c:v>
                </c:pt>
                <c:pt idx="25" formatCode="#,##0;&quot;▲ &quot;#,##0">
                  <c:v>29567476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07-443C-A687-9C4B27DC379E}"/>
            </c:ext>
          </c:extLst>
        </c:ser>
        <c:ser>
          <c:idx val="10"/>
          <c:order val="10"/>
          <c:tx>
            <c:strRef>
              <c:f>'2市町製造品付加価値'!$B$91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'2市町製造品付加価値'!$H$91:$AG$91</c:f>
              <c:numCache>
                <c:formatCode>#,##0_);[Red]\(#,##0\)</c:formatCode>
                <c:ptCount val="26"/>
                <c:pt idx="0">
                  <c:v>2961230</c:v>
                </c:pt>
                <c:pt idx="1">
                  <c:v>3266641</c:v>
                </c:pt>
                <c:pt idx="2">
                  <c:v>3432839</c:v>
                </c:pt>
                <c:pt idx="3">
                  <c:v>3944108</c:v>
                </c:pt>
                <c:pt idx="4">
                  <c:v>3891072</c:v>
                </c:pt>
                <c:pt idx="5">
                  <c:v>4624726</c:v>
                </c:pt>
                <c:pt idx="6">
                  <c:v>5198043</c:v>
                </c:pt>
                <c:pt idx="7">
                  <c:v>4834326</c:v>
                </c:pt>
                <c:pt idx="8">
                  <c:v>4775903</c:v>
                </c:pt>
                <c:pt idx="9">
                  <c:v>5677195</c:v>
                </c:pt>
                <c:pt idx="10">
                  <c:v>6302071</c:v>
                </c:pt>
                <c:pt idx="11">
                  <c:v>6292072</c:v>
                </c:pt>
                <c:pt idx="12">
                  <c:v>6374613</c:v>
                </c:pt>
                <c:pt idx="13">
                  <c:v>7051206</c:v>
                </c:pt>
                <c:pt idx="14">
                  <c:v>7344495</c:v>
                </c:pt>
                <c:pt idx="15" formatCode="#,##0;&quot;▲ &quot;#,##0">
                  <c:v>7664352</c:v>
                </c:pt>
                <c:pt idx="16" formatCode="#,##0;&quot;▲ &quot;#,##0">
                  <c:v>8659674</c:v>
                </c:pt>
                <c:pt idx="17" formatCode="#,##0;&quot;▲ &quot;#,##0">
                  <c:v>9311650</c:v>
                </c:pt>
                <c:pt idx="18" formatCode="#,##0;&quot;▲ &quot;#,##0">
                  <c:v>9729024</c:v>
                </c:pt>
                <c:pt idx="19" formatCode="#,##0;&quot;▲ &quot;#,##0">
                  <c:v>9748495</c:v>
                </c:pt>
                <c:pt idx="20" formatCode="#,##0;&quot;▲ &quot;#,##0">
                  <c:v>10450046</c:v>
                </c:pt>
                <c:pt idx="21" formatCode="#,##0;&quot;▲ &quot;#,##0">
                  <c:v>9725037</c:v>
                </c:pt>
                <c:pt idx="22" formatCode="#,##0;&quot;▲ &quot;#,##0">
                  <c:v>9777712</c:v>
                </c:pt>
                <c:pt idx="23" formatCode="#,##0;&quot;▲ &quot;#,##0">
                  <c:v>9539170</c:v>
                </c:pt>
                <c:pt idx="24" formatCode="#,##0;&quot;▲ &quot;#,##0">
                  <c:v>8919170</c:v>
                </c:pt>
                <c:pt idx="25" formatCode="#,##0;&quot;▲ &quot;#,##0">
                  <c:v>8930739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07-443C-A687-9C4B27DC379E}"/>
            </c:ext>
          </c:extLst>
        </c:ser>
        <c:ser>
          <c:idx val="11"/>
          <c:order val="11"/>
          <c:tx>
            <c:strRef>
              <c:f>'2市町製造品付加価値'!$B$92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'2市町製造品付加価値'!$H$92:$AG$92</c:f>
              <c:numCache>
                <c:formatCode>#,##0_);[Red]\(#,##0\)</c:formatCode>
                <c:ptCount val="26"/>
                <c:pt idx="0">
                  <c:v>4109843</c:v>
                </c:pt>
                <c:pt idx="1">
                  <c:v>4046506</c:v>
                </c:pt>
                <c:pt idx="2">
                  <c:v>5054026</c:v>
                </c:pt>
                <c:pt idx="3">
                  <c:v>5918194</c:v>
                </c:pt>
                <c:pt idx="4">
                  <c:v>6528756</c:v>
                </c:pt>
                <c:pt idx="5">
                  <c:v>6164325</c:v>
                </c:pt>
                <c:pt idx="6">
                  <c:v>6058750</c:v>
                </c:pt>
                <c:pt idx="7">
                  <c:v>6592830</c:v>
                </c:pt>
                <c:pt idx="8">
                  <c:v>6201494</c:v>
                </c:pt>
                <c:pt idx="9">
                  <c:v>5927095</c:v>
                </c:pt>
                <c:pt idx="10">
                  <c:v>6208974</c:v>
                </c:pt>
                <c:pt idx="11">
                  <c:v>7018461</c:v>
                </c:pt>
                <c:pt idx="12">
                  <c:v>7429403</c:v>
                </c:pt>
                <c:pt idx="13">
                  <c:v>9453334</c:v>
                </c:pt>
                <c:pt idx="14">
                  <c:v>7440551</c:v>
                </c:pt>
                <c:pt idx="15" formatCode="#,##0;&quot;▲ &quot;#,##0">
                  <c:v>8406021</c:v>
                </c:pt>
                <c:pt idx="16" formatCode="#,##0;&quot;▲ &quot;#,##0">
                  <c:v>9632223</c:v>
                </c:pt>
                <c:pt idx="17" formatCode="#,##0;&quot;▲ &quot;#,##0">
                  <c:v>9145375</c:v>
                </c:pt>
                <c:pt idx="18" formatCode="#,##0;&quot;▲ &quot;#,##0">
                  <c:v>9011612</c:v>
                </c:pt>
                <c:pt idx="19" formatCode="#,##0;&quot;▲ &quot;#,##0">
                  <c:v>7910170</c:v>
                </c:pt>
                <c:pt idx="20" formatCode="#,##0;&quot;▲ &quot;#,##0">
                  <c:v>9530455</c:v>
                </c:pt>
                <c:pt idx="21" formatCode="#,##0;&quot;▲ &quot;#,##0">
                  <c:v>9258096</c:v>
                </c:pt>
                <c:pt idx="22" formatCode="#,##0;&quot;▲ &quot;#,##0">
                  <c:v>9568999</c:v>
                </c:pt>
                <c:pt idx="23" formatCode="#,##0;&quot;▲ &quot;#,##0">
                  <c:v>10099578</c:v>
                </c:pt>
                <c:pt idx="24" formatCode="#,##0;&quot;▲ &quot;#,##0">
                  <c:v>9763611</c:v>
                </c:pt>
                <c:pt idx="25" formatCode="#,##0;&quot;▲ &quot;#,##0">
                  <c:v>11596124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07-443C-A687-9C4B27DC379E}"/>
            </c:ext>
          </c:extLst>
        </c:ser>
        <c:ser>
          <c:idx val="12"/>
          <c:order val="12"/>
          <c:tx>
            <c:strRef>
              <c:f>'2市町製造品付加価値'!$B$93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'2市町製造品付加価値'!$H$93:$AG$93</c:f>
              <c:numCache>
                <c:formatCode>#,##0_);[Red]\(#,##0\)</c:formatCode>
                <c:ptCount val="26"/>
                <c:pt idx="0">
                  <c:v>1703264</c:v>
                </c:pt>
                <c:pt idx="1">
                  <c:v>2316055</c:v>
                </c:pt>
                <c:pt idx="2">
                  <c:v>2382266</c:v>
                </c:pt>
                <c:pt idx="3">
                  <c:v>2382206</c:v>
                </c:pt>
                <c:pt idx="4">
                  <c:v>2519517</c:v>
                </c:pt>
                <c:pt idx="5">
                  <c:v>2876702</c:v>
                </c:pt>
                <c:pt idx="6">
                  <c:v>2883793</c:v>
                </c:pt>
                <c:pt idx="7">
                  <c:v>2852874</c:v>
                </c:pt>
                <c:pt idx="8">
                  <c:v>3334762</c:v>
                </c:pt>
                <c:pt idx="9">
                  <c:v>3294209</c:v>
                </c:pt>
                <c:pt idx="10">
                  <c:v>3355862</c:v>
                </c:pt>
                <c:pt idx="11">
                  <c:v>3232414</c:v>
                </c:pt>
                <c:pt idx="12">
                  <c:v>3193515</c:v>
                </c:pt>
                <c:pt idx="13">
                  <c:v>3499936</c:v>
                </c:pt>
                <c:pt idx="14">
                  <c:v>3331897</c:v>
                </c:pt>
                <c:pt idx="15" formatCode="#,##0;&quot;▲ &quot;#,##0">
                  <c:v>3453841</c:v>
                </c:pt>
                <c:pt idx="16" formatCode="#,##0;&quot;▲ &quot;#,##0">
                  <c:v>3545843</c:v>
                </c:pt>
                <c:pt idx="17" formatCode="#,##0;&quot;▲ &quot;#,##0">
                  <c:v>3575718</c:v>
                </c:pt>
                <c:pt idx="18" formatCode="#,##0;&quot;▲ &quot;#,##0">
                  <c:v>3857180</c:v>
                </c:pt>
                <c:pt idx="19" formatCode="#,##0;&quot;▲ &quot;#,##0">
                  <c:v>5379473</c:v>
                </c:pt>
                <c:pt idx="20" formatCode="#,##0;&quot;▲ &quot;#,##0">
                  <c:v>7172301</c:v>
                </c:pt>
                <c:pt idx="21" formatCode="#,##0;&quot;▲ &quot;#,##0">
                  <c:v>4479115</c:v>
                </c:pt>
                <c:pt idx="22" formatCode="#,##0;&quot;▲ &quot;#,##0">
                  <c:v>1926214</c:v>
                </c:pt>
                <c:pt idx="23" formatCode="#,##0;&quot;▲ &quot;#,##0">
                  <c:v>3516512</c:v>
                </c:pt>
                <c:pt idx="24" formatCode="#,##0;&quot;▲ &quot;#,##0">
                  <c:v>5721811</c:v>
                </c:pt>
                <c:pt idx="25" formatCode="#,##0;&quot;▲ &quot;#,##0">
                  <c:v>8347451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07-443C-A687-9C4B27DC379E}"/>
            </c:ext>
          </c:extLst>
        </c:ser>
        <c:ser>
          <c:idx val="13"/>
          <c:order val="13"/>
          <c:tx>
            <c:strRef>
              <c:f>'2市町製造品付加価値'!$B$94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'2市町製造品付加価値'!$H$94:$AG$94</c:f>
              <c:numCache>
                <c:formatCode>#,##0_);[Red]\(#,##0\)</c:formatCode>
                <c:ptCount val="26"/>
                <c:pt idx="0">
                  <c:v>4200861</c:v>
                </c:pt>
                <c:pt idx="1">
                  <c:v>7036044</c:v>
                </c:pt>
                <c:pt idx="2">
                  <c:v>4372133</c:v>
                </c:pt>
                <c:pt idx="3">
                  <c:v>3982768</c:v>
                </c:pt>
                <c:pt idx="4">
                  <c:v>4501052</c:v>
                </c:pt>
                <c:pt idx="5">
                  <c:v>5390916</c:v>
                </c:pt>
                <c:pt idx="6">
                  <c:v>6151523</c:v>
                </c:pt>
                <c:pt idx="7">
                  <c:v>5655238</c:v>
                </c:pt>
                <c:pt idx="8">
                  <c:v>6322869</c:v>
                </c:pt>
                <c:pt idx="9">
                  <c:v>7242581</c:v>
                </c:pt>
                <c:pt idx="10">
                  <c:v>8067432</c:v>
                </c:pt>
                <c:pt idx="11">
                  <c:v>6856740</c:v>
                </c:pt>
                <c:pt idx="12">
                  <c:v>6370607</c:v>
                </c:pt>
                <c:pt idx="13">
                  <c:v>7401171</c:v>
                </c:pt>
                <c:pt idx="14">
                  <c:v>6970889</c:v>
                </c:pt>
                <c:pt idx="15" formatCode="#,##0;&quot;▲ &quot;#,##0">
                  <c:v>8155375</c:v>
                </c:pt>
                <c:pt idx="16" formatCode="#,##0;&quot;▲ &quot;#,##0">
                  <c:v>9185048</c:v>
                </c:pt>
                <c:pt idx="17" formatCode="#,##0;&quot;▲ &quot;#,##0">
                  <c:v>8809476</c:v>
                </c:pt>
                <c:pt idx="18" formatCode="#,##0;&quot;▲ &quot;#,##0">
                  <c:v>7555730</c:v>
                </c:pt>
                <c:pt idx="19" formatCode="#,##0;&quot;▲ &quot;#,##0">
                  <c:v>4007756</c:v>
                </c:pt>
                <c:pt idx="20" formatCode="#,##0;&quot;▲ &quot;#,##0">
                  <c:v>6647073</c:v>
                </c:pt>
                <c:pt idx="21" formatCode="#,##0;&quot;▲ &quot;#,##0">
                  <c:v>7594257</c:v>
                </c:pt>
                <c:pt idx="22" formatCode="#,##0;&quot;▲ &quot;#,##0">
                  <c:v>7462926</c:v>
                </c:pt>
                <c:pt idx="23" formatCode="#,##0;&quot;▲ &quot;#,##0">
                  <c:v>7458665</c:v>
                </c:pt>
                <c:pt idx="24" formatCode="#,##0;&quot;▲ &quot;#,##0">
                  <c:v>6747783</c:v>
                </c:pt>
                <c:pt idx="25" formatCode="#,##0;&quot;▲ &quot;#,##0">
                  <c:v>6512751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7-443C-A687-9C4B27DC379E}"/>
            </c:ext>
          </c:extLst>
        </c:ser>
        <c:ser>
          <c:idx val="14"/>
          <c:order val="14"/>
          <c:tx>
            <c:strRef>
              <c:f>'2市町製造品付加価値'!$B$95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'2市町製造品付加価値'!$H$95:$AG$95</c:f>
              <c:numCache>
                <c:formatCode>#,##0_);[Red]\(#,##0\)</c:formatCode>
                <c:ptCount val="26"/>
                <c:pt idx="0">
                  <c:v>2418205</c:v>
                </c:pt>
                <c:pt idx="1">
                  <c:v>2910590</c:v>
                </c:pt>
                <c:pt idx="2">
                  <c:v>3367895</c:v>
                </c:pt>
                <c:pt idx="3">
                  <c:v>3693788</c:v>
                </c:pt>
                <c:pt idx="4">
                  <c:v>3797446</c:v>
                </c:pt>
                <c:pt idx="5">
                  <c:v>4914941</c:v>
                </c:pt>
                <c:pt idx="6">
                  <c:v>4466390</c:v>
                </c:pt>
                <c:pt idx="7">
                  <c:v>5324843</c:v>
                </c:pt>
                <c:pt idx="8">
                  <c:v>4849765</c:v>
                </c:pt>
                <c:pt idx="9">
                  <c:v>5085302</c:v>
                </c:pt>
                <c:pt idx="10">
                  <c:v>5450342</c:v>
                </c:pt>
                <c:pt idx="11">
                  <c:v>5802501</c:v>
                </c:pt>
                <c:pt idx="12">
                  <c:v>6193886</c:v>
                </c:pt>
                <c:pt idx="13">
                  <c:v>6491907</c:v>
                </c:pt>
                <c:pt idx="14">
                  <c:v>6865873</c:v>
                </c:pt>
                <c:pt idx="15" formatCode="#,##0;&quot;▲ &quot;#,##0">
                  <c:v>7353704</c:v>
                </c:pt>
                <c:pt idx="16" formatCode="#,##0;&quot;▲ &quot;#,##0">
                  <c:v>8083823</c:v>
                </c:pt>
                <c:pt idx="17" formatCode="#,##0;&quot;▲ &quot;#,##0">
                  <c:v>8419167</c:v>
                </c:pt>
                <c:pt idx="18" formatCode="#,##0;&quot;▲ &quot;#,##0">
                  <c:v>7607725</c:v>
                </c:pt>
                <c:pt idx="19" formatCode="#,##0;&quot;▲ &quot;#,##0">
                  <c:v>7957472</c:v>
                </c:pt>
                <c:pt idx="20" formatCode="#,##0;&quot;▲ &quot;#,##0">
                  <c:v>8154527</c:v>
                </c:pt>
                <c:pt idx="21" formatCode="#,##0;&quot;▲ &quot;#,##0">
                  <c:v>8699399</c:v>
                </c:pt>
                <c:pt idx="22" formatCode="#,##0;&quot;▲ &quot;#,##0">
                  <c:v>8097889</c:v>
                </c:pt>
                <c:pt idx="23" formatCode="#,##0;&quot;▲ &quot;#,##0">
                  <c:v>7788917</c:v>
                </c:pt>
                <c:pt idx="24" formatCode="#,##0;&quot;▲ &quot;#,##0">
                  <c:v>7849319</c:v>
                </c:pt>
                <c:pt idx="25" formatCode="#,##0;&quot;▲ &quot;#,##0">
                  <c:v>7542139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07-443C-A687-9C4B27DC379E}"/>
            </c:ext>
          </c:extLst>
        </c:ser>
        <c:ser>
          <c:idx val="15"/>
          <c:order val="15"/>
          <c:tx>
            <c:strRef>
              <c:f>'2市町製造品付加価値'!$B$96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'2市町製造品付加価値'!$H$96:$AG$96</c:f>
              <c:numCache>
                <c:formatCode>#,##0_);[Red]\(#,##0\)</c:formatCode>
                <c:ptCount val="26"/>
                <c:pt idx="0">
                  <c:v>9911649</c:v>
                </c:pt>
                <c:pt idx="1">
                  <c:v>14603548</c:v>
                </c:pt>
                <c:pt idx="2">
                  <c:v>18259920</c:v>
                </c:pt>
                <c:pt idx="3">
                  <c:v>16881460</c:v>
                </c:pt>
                <c:pt idx="4">
                  <c:v>21857351</c:v>
                </c:pt>
                <c:pt idx="5">
                  <c:v>17660459</c:v>
                </c:pt>
                <c:pt idx="6">
                  <c:v>20790510</c:v>
                </c:pt>
                <c:pt idx="7">
                  <c:v>25400997</c:v>
                </c:pt>
                <c:pt idx="8">
                  <c:v>26164178</c:v>
                </c:pt>
                <c:pt idx="9">
                  <c:v>25708012</c:v>
                </c:pt>
                <c:pt idx="10">
                  <c:v>29254363</c:v>
                </c:pt>
                <c:pt idx="11">
                  <c:v>24453147</c:v>
                </c:pt>
                <c:pt idx="12">
                  <c:v>24538006</c:v>
                </c:pt>
                <c:pt idx="13">
                  <c:v>24256713</c:v>
                </c:pt>
                <c:pt idx="14">
                  <c:v>26888322</c:v>
                </c:pt>
                <c:pt idx="15" formatCode="#,##0;&quot;▲ &quot;#,##0">
                  <c:v>27060151</c:v>
                </c:pt>
                <c:pt idx="16" formatCode="#,##0;&quot;▲ &quot;#,##0">
                  <c:v>32245109</c:v>
                </c:pt>
                <c:pt idx="17" formatCode="#,##0;&quot;▲ &quot;#,##0">
                  <c:v>35222110</c:v>
                </c:pt>
                <c:pt idx="18" formatCode="#,##0;&quot;▲ &quot;#,##0">
                  <c:v>36157885</c:v>
                </c:pt>
                <c:pt idx="19" formatCode="#,##0;&quot;▲ &quot;#,##0">
                  <c:v>34854580</c:v>
                </c:pt>
                <c:pt idx="20" formatCode="#,##0;&quot;▲ &quot;#,##0">
                  <c:v>39222394</c:v>
                </c:pt>
                <c:pt idx="21" formatCode="#,##0;&quot;▲ &quot;#,##0">
                  <c:v>29821583</c:v>
                </c:pt>
                <c:pt idx="22" formatCode="#,##0;&quot;▲ &quot;#,##0">
                  <c:v>35932254</c:v>
                </c:pt>
                <c:pt idx="23" formatCode="#,##0;&quot;▲ &quot;#,##0">
                  <c:v>28035552</c:v>
                </c:pt>
                <c:pt idx="24" formatCode="#,##0;&quot;▲ &quot;#,##0">
                  <c:v>29346494</c:v>
                </c:pt>
                <c:pt idx="25" formatCode="#,##0;&quot;▲ &quot;#,##0">
                  <c:v>36069213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07-443C-A687-9C4B27DC379E}"/>
            </c:ext>
          </c:extLst>
        </c:ser>
        <c:ser>
          <c:idx val="16"/>
          <c:order val="16"/>
          <c:tx>
            <c:strRef>
              <c:f>'2市町製造品付加価値'!$B$97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'2市町製造品付加価値'!$H$97:$AG$97</c:f>
              <c:numCache>
                <c:formatCode>#,##0_);[Red]\(#,##0\)</c:formatCode>
                <c:ptCount val="26"/>
                <c:pt idx="0">
                  <c:v>1528293</c:v>
                </c:pt>
                <c:pt idx="1">
                  <c:v>1510136</c:v>
                </c:pt>
                <c:pt idx="2">
                  <c:v>1693735</c:v>
                </c:pt>
                <c:pt idx="3">
                  <c:v>1826835</c:v>
                </c:pt>
                <c:pt idx="4">
                  <c:v>2325630</c:v>
                </c:pt>
                <c:pt idx="5">
                  <c:v>2177916</c:v>
                </c:pt>
                <c:pt idx="6">
                  <c:v>2415667</c:v>
                </c:pt>
                <c:pt idx="7">
                  <c:v>2295933</c:v>
                </c:pt>
                <c:pt idx="8">
                  <c:v>2363756</c:v>
                </c:pt>
                <c:pt idx="9">
                  <c:v>2505389</c:v>
                </c:pt>
                <c:pt idx="10">
                  <c:v>2591366</c:v>
                </c:pt>
                <c:pt idx="11">
                  <c:v>3121947</c:v>
                </c:pt>
                <c:pt idx="12">
                  <c:v>2852495</c:v>
                </c:pt>
                <c:pt idx="13">
                  <c:v>3008116</c:v>
                </c:pt>
                <c:pt idx="14">
                  <c:v>3024289</c:v>
                </c:pt>
                <c:pt idx="15" formatCode="#,##0;&quot;▲ &quot;#,##0">
                  <c:v>3292650</c:v>
                </c:pt>
                <c:pt idx="16" formatCode="#,##0;&quot;▲ &quot;#,##0">
                  <c:v>3779235</c:v>
                </c:pt>
                <c:pt idx="17" formatCode="#,##0;&quot;▲ &quot;#,##0">
                  <c:v>3593235</c:v>
                </c:pt>
                <c:pt idx="18" formatCode="#,##0;&quot;▲ &quot;#,##0">
                  <c:v>3244200</c:v>
                </c:pt>
                <c:pt idx="19" formatCode="#,##0;&quot;▲ &quot;#,##0">
                  <c:v>2788155</c:v>
                </c:pt>
                <c:pt idx="20" formatCode="#,##0;&quot;▲ &quot;#,##0">
                  <c:v>3044148</c:v>
                </c:pt>
                <c:pt idx="21" formatCode="#,##0;&quot;▲ &quot;#,##0">
                  <c:v>3261489</c:v>
                </c:pt>
                <c:pt idx="22" formatCode="#,##0;&quot;▲ &quot;#,##0">
                  <c:v>3928596</c:v>
                </c:pt>
                <c:pt idx="23" formatCode="#,##0;&quot;▲ &quot;#,##0">
                  <c:v>3337626</c:v>
                </c:pt>
                <c:pt idx="24" formatCode="#,##0;&quot;▲ &quot;#,##0">
                  <c:v>2784944</c:v>
                </c:pt>
                <c:pt idx="25" formatCode="#,##0;&quot;▲ &quot;#,##0">
                  <c:v>2718641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307-443C-A687-9C4B27DC379E}"/>
            </c:ext>
          </c:extLst>
        </c:ser>
        <c:ser>
          <c:idx val="17"/>
          <c:order val="17"/>
          <c:tx>
            <c:strRef>
              <c:f>'2市町製造品付加価値'!$B$98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'2市町製造品付加価値'!$H$98:$AG$98</c:f>
              <c:numCache>
                <c:formatCode>#,##0_);[Red]\(#,##0\)</c:formatCode>
                <c:ptCount val="26"/>
                <c:pt idx="0">
                  <c:v>2292657</c:v>
                </c:pt>
                <c:pt idx="1">
                  <c:v>2504693</c:v>
                </c:pt>
                <c:pt idx="2">
                  <c:v>2626307</c:v>
                </c:pt>
                <c:pt idx="3">
                  <c:v>2764996</c:v>
                </c:pt>
                <c:pt idx="4">
                  <c:v>3783601</c:v>
                </c:pt>
                <c:pt idx="5">
                  <c:v>3621363</c:v>
                </c:pt>
                <c:pt idx="6">
                  <c:v>4109575</c:v>
                </c:pt>
                <c:pt idx="7">
                  <c:v>4139656</c:v>
                </c:pt>
                <c:pt idx="8">
                  <c:v>4163428</c:v>
                </c:pt>
                <c:pt idx="9">
                  <c:v>4863090</c:v>
                </c:pt>
                <c:pt idx="10">
                  <c:v>5293354</c:v>
                </c:pt>
                <c:pt idx="11">
                  <c:v>8005429</c:v>
                </c:pt>
                <c:pt idx="12">
                  <c:v>7053538</c:v>
                </c:pt>
                <c:pt idx="13">
                  <c:v>7424773</c:v>
                </c:pt>
                <c:pt idx="14">
                  <c:v>8686222</c:v>
                </c:pt>
                <c:pt idx="15" formatCode="#,##0;&quot;▲ &quot;#,##0">
                  <c:v>9172248</c:v>
                </c:pt>
                <c:pt idx="16" formatCode="#,##0;&quot;▲ &quot;#,##0">
                  <c:v>10114729</c:v>
                </c:pt>
                <c:pt idx="17" formatCode="#,##0;&quot;▲ &quot;#,##0">
                  <c:v>9570653</c:v>
                </c:pt>
                <c:pt idx="18" formatCode="#,##0;&quot;▲ &quot;#,##0">
                  <c:v>9113782</c:v>
                </c:pt>
                <c:pt idx="19" formatCode="#,##0;&quot;▲ &quot;#,##0">
                  <c:v>9353765</c:v>
                </c:pt>
                <c:pt idx="20" formatCode="#,##0;&quot;▲ &quot;#,##0">
                  <c:v>10608189</c:v>
                </c:pt>
                <c:pt idx="21" formatCode="#,##0;&quot;▲ &quot;#,##0">
                  <c:v>10054715</c:v>
                </c:pt>
                <c:pt idx="22" formatCode="#,##0;&quot;▲ &quot;#,##0">
                  <c:v>10890783</c:v>
                </c:pt>
                <c:pt idx="23" formatCode="#,##0;&quot;▲ &quot;#,##0">
                  <c:v>10199493</c:v>
                </c:pt>
                <c:pt idx="24" formatCode="#,##0;&quot;▲ &quot;#,##0">
                  <c:v>10758215</c:v>
                </c:pt>
                <c:pt idx="25" formatCode="#,##0;&quot;▲ &quot;#,##0">
                  <c:v>10646542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307-443C-A687-9C4B27DC379E}"/>
            </c:ext>
          </c:extLst>
        </c:ser>
        <c:ser>
          <c:idx val="18"/>
          <c:order val="18"/>
          <c:tx>
            <c:strRef>
              <c:f>'2市町製造品付加価値'!$B$99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'2市町製造品付加価値'!$H$99:$AG$99</c:f>
              <c:numCache>
                <c:formatCode>#,##0_);[Red]\(#,##0\)</c:formatCode>
                <c:ptCount val="26"/>
                <c:pt idx="0">
                  <c:v>1503839</c:v>
                </c:pt>
                <c:pt idx="1">
                  <c:v>1591100</c:v>
                </c:pt>
                <c:pt idx="2">
                  <c:v>1447254</c:v>
                </c:pt>
                <c:pt idx="3">
                  <c:v>1959258</c:v>
                </c:pt>
                <c:pt idx="4">
                  <c:v>1868892</c:v>
                </c:pt>
                <c:pt idx="5">
                  <c:v>2013868</c:v>
                </c:pt>
                <c:pt idx="6">
                  <c:v>2078753</c:v>
                </c:pt>
                <c:pt idx="7">
                  <c:v>2376268</c:v>
                </c:pt>
                <c:pt idx="8">
                  <c:v>2106415</c:v>
                </c:pt>
                <c:pt idx="9">
                  <c:v>2500183</c:v>
                </c:pt>
                <c:pt idx="10">
                  <c:v>2612604</c:v>
                </c:pt>
                <c:pt idx="11">
                  <c:v>2777683</c:v>
                </c:pt>
                <c:pt idx="12">
                  <c:v>3653638</c:v>
                </c:pt>
                <c:pt idx="13">
                  <c:v>4375783</c:v>
                </c:pt>
                <c:pt idx="14">
                  <c:v>6985135</c:v>
                </c:pt>
                <c:pt idx="15" formatCode="#,##0;&quot;▲ &quot;#,##0">
                  <c:v>8166291</c:v>
                </c:pt>
                <c:pt idx="16" formatCode="#,##0;&quot;▲ &quot;#,##0">
                  <c:v>8755390</c:v>
                </c:pt>
                <c:pt idx="17" formatCode="#,##0;&quot;▲ &quot;#,##0">
                  <c:v>9370570</c:v>
                </c:pt>
                <c:pt idx="18" formatCode="#,##0;&quot;▲ &quot;#,##0">
                  <c:v>10285200</c:v>
                </c:pt>
                <c:pt idx="19" formatCode="#,##0;&quot;▲ &quot;#,##0">
                  <c:v>10760507</c:v>
                </c:pt>
                <c:pt idx="20" formatCode="#,##0;&quot;▲ &quot;#,##0">
                  <c:v>13430540</c:v>
                </c:pt>
                <c:pt idx="21" formatCode="#,##0;&quot;▲ &quot;#,##0">
                  <c:v>14015213</c:v>
                </c:pt>
                <c:pt idx="22" formatCode="#,##0;&quot;▲ &quot;#,##0">
                  <c:v>16241432</c:v>
                </c:pt>
                <c:pt idx="23" formatCode="#,##0;&quot;▲ &quot;#,##0">
                  <c:v>17287091</c:v>
                </c:pt>
                <c:pt idx="24" formatCode="#,##0;&quot;▲ &quot;#,##0">
                  <c:v>15842624</c:v>
                </c:pt>
                <c:pt idx="25" formatCode="#,##0;&quot;▲ &quot;#,##0">
                  <c:v>16128055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07-443C-A687-9C4B27DC379E}"/>
            </c:ext>
          </c:extLst>
        </c:ser>
        <c:ser>
          <c:idx val="19"/>
          <c:order val="19"/>
          <c:tx>
            <c:strRef>
              <c:f>'2市町製造品付加価値'!$B$100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'2市町製造品付加価値'!$H$100:$AG$100</c:f>
              <c:numCache>
                <c:formatCode>#,##0_);[Red]\(#,##0\)</c:formatCode>
                <c:ptCount val="26"/>
                <c:pt idx="0">
                  <c:v>2466872</c:v>
                </c:pt>
                <c:pt idx="1">
                  <c:v>2922900</c:v>
                </c:pt>
                <c:pt idx="2">
                  <c:v>3264327</c:v>
                </c:pt>
                <c:pt idx="3">
                  <c:v>3534821</c:v>
                </c:pt>
                <c:pt idx="4">
                  <c:v>3936423</c:v>
                </c:pt>
                <c:pt idx="5">
                  <c:v>4297477</c:v>
                </c:pt>
                <c:pt idx="6">
                  <c:v>4385436</c:v>
                </c:pt>
                <c:pt idx="7">
                  <c:v>4161442</c:v>
                </c:pt>
                <c:pt idx="8">
                  <c:v>4686218</c:v>
                </c:pt>
                <c:pt idx="9">
                  <c:v>5303387</c:v>
                </c:pt>
                <c:pt idx="10">
                  <c:v>5947444</c:v>
                </c:pt>
                <c:pt idx="11">
                  <c:v>5924128</c:v>
                </c:pt>
                <c:pt idx="12">
                  <c:v>5932104</c:v>
                </c:pt>
                <c:pt idx="13">
                  <c:v>6500029</c:v>
                </c:pt>
                <c:pt idx="14">
                  <c:v>8017878</c:v>
                </c:pt>
                <c:pt idx="15" formatCode="#,##0;&quot;▲ &quot;#,##0">
                  <c:v>8605109</c:v>
                </c:pt>
                <c:pt idx="16" formatCode="#,##0;&quot;▲ &quot;#,##0">
                  <c:v>8936983</c:v>
                </c:pt>
                <c:pt idx="17" formatCode="#,##0;&quot;▲ &quot;#,##0">
                  <c:v>8409077</c:v>
                </c:pt>
                <c:pt idx="18" formatCode="#,##0;&quot;▲ &quot;#,##0">
                  <c:v>9019845</c:v>
                </c:pt>
                <c:pt idx="19" formatCode="#,##0;&quot;▲ &quot;#,##0">
                  <c:v>8911877</c:v>
                </c:pt>
                <c:pt idx="20" formatCode="#,##0;&quot;▲ &quot;#,##0">
                  <c:v>8445138</c:v>
                </c:pt>
                <c:pt idx="21" formatCode="#,##0;&quot;▲ &quot;#,##0">
                  <c:v>8548425</c:v>
                </c:pt>
                <c:pt idx="22" formatCode="#,##0;&quot;▲ &quot;#,##0">
                  <c:v>8418061</c:v>
                </c:pt>
                <c:pt idx="23" formatCode="#,##0;&quot;▲ &quot;#,##0">
                  <c:v>8190498</c:v>
                </c:pt>
                <c:pt idx="24" formatCode="#,##0;&quot;▲ &quot;#,##0">
                  <c:v>7919974</c:v>
                </c:pt>
                <c:pt idx="25" formatCode="#,##0;&quot;▲ &quot;#,##0">
                  <c:v>7978734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307-443C-A687-9C4B27DC379E}"/>
            </c:ext>
          </c:extLst>
        </c:ser>
        <c:ser>
          <c:idx val="20"/>
          <c:order val="20"/>
          <c:tx>
            <c:strRef>
              <c:f>'2市町製造品付加価値'!$B$101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'2市町製造品付加価値'!$H$101:$AG$101</c:f>
              <c:numCache>
                <c:formatCode>#,##0_);[Red]\(#,##0\)</c:formatCode>
                <c:ptCount val="26"/>
                <c:pt idx="0">
                  <c:v>33156</c:v>
                </c:pt>
                <c:pt idx="1">
                  <c:v>39053</c:v>
                </c:pt>
                <c:pt idx="2">
                  <c:v>36903</c:v>
                </c:pt>
                <c:pt idx="3">
                  <c:v>64591</c:v>
                </c:pt>
                <c:pt idx="4">
                  <c:v>84068</c:v>
                </c:pt>
                <c:pt idx="5">
                  <c:v>151593</c:v>
                </c:pt>
                <c:pt idx="6">
                  <c:v>170415</c:v>
                </c:pt>
                <c:pt idx="7">
                  <c:v>136496</c:v>
                </c:pt>
                <c:pt idx="8">
                  <c:v>197494</c:v>
                </c:pt>
                <c:pt idx="9">
                  <c:v>181394</c:v>
                </c:pt>
                <c:pt idx="10">
                  <c:v>187095</c:v>
                </c:pt>
                <c:pt idx="11">
                  <c:v>214775</c:v>
                </c:pt>
                <c:pt idx="12">
                  <c:v>241441</c:v>
                </c:pt>
                <c:pt idx="13">
                  <c:v>301666</c:v>
                </c:pt>
                <c:pt idx="14">
                  <c:v>374872</c:v>
                </c:pt>
                <c:pt idx="15" formatCode="#,##0;&quot;▲ &quot;#,##0">
                  <c:v>290581</c:v>
                </c:pt>
                <c:pt idx="16" formatCode="#,##0;&quot;▲ &quot;#,##0">
                  <c:v>397563</c:v>
                </c:pt>
                <c:pt idx="17" formatCode="#,##0;&quot;▲ &quot;#,##0">
                  <c:v>379934</c:v>
                </c:pt>
                <c:pt idx="18" formatCode="#,##0;&quot;▲ &quot;#,##0">
                  <c:v>407102</c:v>
                </c:pt>
                <c:pt idx="19" formatCode="#,##0;&quot;▲ &quot;#,##0">
                  <c:v>422446</c:v>
                </c:pt>
                <c:pt idx="20" formatCode="#,##0;&quot;▲ &quot;#,##0">
                  <c:v>435040</c:v>
                </c:pt>
                <c:pt idx="21" formatCode="#,##0;&quot;▲ &quot;#,##0">
                  <c:v>507570</c:v>
                </c:pt>
                <c:pt idx="22" formatCode="#,##0;&quot;▲ &quot;#,##0">
                  <c:v>498960</c:v>
                </c:pt>
                <c:pt idx="23" formatCode="#,##0;&quot;▲ &quot;#,##0">
                  <c:v>389283</c:v>
                </c:pt>
                <c:pt idx="24" formatCode="#,##0;&quot;▲ &quot;#,##0">
                  <c:v>4582064</c:v>
                </c:pt>
                <c:pt idx="25" formatCode="#,##0;&quot;▲ &quot;#,##0">
                  <c:v>4247752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07-443C-A687-9C4B27DC379E}"/>
            </c:ext>
          </c:extLst>
        </c:ser>
        <c:ser>
          <c:idx val="21"/>
          <c:order val="21"/>
          <c:tx>
            <c:strRef>
              <c:f>'2市町製造品付加価値'!$B$102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'2市町製造品付加価値'!$H$102:$AG$102</c:f>
              <c:numCache>
                <c:formatCode>#,##0_);[Red]\(#,##0\)</c:formatCode>
                <c:ptCount val="26"/>
                <c:pt idx="0">
                  <c:v>101807</c:v>
                </c:pt>
                <c:pt idx="1">
                  <c:v>98831</c:v>
                </c:pt>
                <c:pt idx="2">
                  <c:v>164868</c:v>
                </c:pt>
                <c:pt idx="3">
                  <c:v>175223</c:v>
                </c:pt>
                <c:pt idx="4">
                  <c:v>199934</c:v>
                </c:pt>
                <c:pt idx="5">
                  <c:v>229840</c:v>
                </c:pt>
                <c:pt idx="6">
                  <c:v>246991</c:v>
                </c:pt>
                <c:pt idx="7">
                  <c:v>357639</c:v>
                </c:pt>
                <c:pt idx="8">
                  <c:v>341824</c:v>
                </c:pt>
                <c:pt idx="9">
                  <c:v>371795</c:v>
                </c:pt>
                <c:pt idx="10">
                  <c:v>390502</c:v>
                </c:pt>
                <c:pt idx="11">
                  <c:v>419845</c:v>
                </c:pt>
                <c:pt idx="12">
                  <c:v>404430</c:v>
                </c:pt>
                <c:pt idx="13">
                  <c:v>442494</c:v>
                </c:pt>
                <c:pt idx="14">
                  <c:v>475728</c:v>
                </c:pt>
                <c:pt idx="15" formatCode="#,##0;&quot;▲ &quot;#,##0">
                  <c:v>534519</c:v>
                </c:pt>
                <c:pt idx="16" formatCode="#,##0;&quot;▲ &quot;#,##0">
                  <c:v>543447</c:v>
                </c:pt>
                <c:pt idx="17" formatCode="#,##0;&quot;▲ &quot;#,##0">
                  <c:v>422447</c:v>
                </c:pt>
                <c:pt idx="18" formatCode="#,##0;&quot;▲ &quot;#,##0">
                  <c:v>548551</c:v>
                </c:pt>
                <c:pt idx="19" formatCode="#,##0;&quot;▲ &quot;#,##0">
                  <c:v>446691</c:v>
                </c:pt>
                <c:pt idx="20" formatCode="#,##0;&quot;▲ &quot;#,##0">
                  <c:v>527727</c:v>
                </c:pt>
                <c:pt idx="21" formatCode="#,##0;&quot;▲ &quot;#,##0">
                  <c:v>458365</c:v>
                </c:pt>
                <c:pt idx="22" formatCode="#,##0;&quot;▲ &quot;#,##0">
                  <c:v>428134</c:v>
                </c:pt>
                <c:pt idx="23" formatCode="#,##0;&quot;▲ &quot;#,##0">
                  <c:v>388941</c:v>
                </c:pt>
                <c:pt idx="24" formatCode="#,##0;&quot;▲ &quot;#,##0">
                  <c:v>388225</c:v>
                </c:pt>
                <c:pt idx="25" formatCode="#,##0;&quot;▲ &quot;#,##0">
                  <c:v>505887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07-443C-A687-9C4B27DC379E}"/>
            </c:ext>
          </c:extLst>
        </c:ser>
        <c:ser>
          <c:idx val="22"/>
          <c:order val="22"/>
          <c:tx>
            <c:strRef>
              <c:f>'2市町製造品付加価値'!$B$103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'2市町製造品付加価値'!$H$103:$AG$103</c:f>
              <c:numCache>
                <c:formatCode>#,##0_);[Red]\(#,##0\)</c:formatCode>
                <c:ptCount val="26"/>
                <c:pt idx="0">
                  <c:v>546533</c:v>
                </c:pt>
                <c:pt idx="1">
                  <c:v>623107</c:v>
                </c:pt>
                <c:pt idx="2">
                  <c:v>585499</c:v>
                </c:pt>
                <c:pt idx="3">
                  <c:v>715657</c:v>
                </c:pt>
                <c:pt idx="4">
                  <c:v>851630</c:v>
                </c:pt>
                <c:pt idx="5">
                  <c:v>892659</c:v>
                </c:pt>
                <c:pt idx="6">
                  <c:v>1206783</c:v>
                </c:pt>
                <c:pt idx="7">
                  <c:v>1186174</c:v>
                </c:pt>
                <c:pt idx="8">
                  <c:v>1159087</c:v>
                </c:pt>
                <c:pt idx="9">
                  <c:v>1256344</c:v>
                </c:pt>
                <c:pt idx="10">
                  <c:v>1589585</c:v>
                </c:pt>
                <c:pt idx="11">
                  <c:v>1778313</c:v>
                </c:pt>
                <c:pt idx="12">
                  <c:v>1984368</c:v>
                </c:pt>
                <c:pt idx="13">
                  <c:v>2058536</c:v>
                </c:pt>
                <c:pt idx="14">
                  <c:v>1807648</c:v>
                </c:pt>
                <c:pt idx="15" formatCode="#,##0;&quot;▲ &quot;#,##0">
                  <c:v>3746821</c:v>
                </c:pt>
                <c:pt idx="16" formatCode="#,##0;&quot;▲ &quot;#,##0">
                  <c:v>6947822</c:v>
                </c:pt>
                <c:pt idx="17" formatCode="#,##0;&quot;▲ &quot;#,##0">
                  <c:v>6607605</c:v>
                </c:pt>
                <c:pt idx="18" formatCode="#,##0;&quot;▲ &quot;#,##0">
                  <c:v>6724512</c:v>
                </c:pt>
                <c:pt idx="19" formatCode="#,##0;&quot;▲ &quot;#,##0">
                  <c:v>5857408</c:v>
                </c:pt>
                <c:pt idx="20" formatCode="#,##0;&quot;▲ &quot;#,##0">
                  <c:v>5772171</c:v>
                </c:pt>
                <c:pt idx="21" formatCode="#,##0;&quot;▲ &quot;#,##0">
                  <c:v>5611286</c:v>
                </c:pt>
                <c:pt idx="22" formatCode="#,##0;&quot;▲ &quot;#,##0">
                  <c:v>5084769</c:v>
                </c:pt>
                <c:pt idx="23" formatCode="#,##0;&quot;▲ &quot;#,##0">
                  <c:v>5343062</c:v>
                </c:pt>
                <c:pt idx="24" formatCode="#,##0;&quot;▲ &quot;#,##0">
                  <c:v>334367</c:v>
                </c:pt>
                <c:pt idx="25" formatCode="#,##0;&quot;▲ &quot;#,##0">
                  <c:v>388703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307-443C-A687-9C4B27DC379E}"/>
            </c:ext>
          </c:extLst>
        </c:ser>
        <c:ser>
          <c:idx val="23"/>
          <c:order val="23"/>
          <c:tx>
            <c:strRef>
              <c:f>'2市町製造品付加価値'!$B$104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'2市町製造品付加価値'!$H$104:$AG$104</c:f>
              <c:numCache>
                <c:formatCode>#,##0_);[Red]\(#,##0\)</c:formatCode>
                <c:ptCount val="26"/>
                <c:pt idx="0">
                  <c:v>412498</c:v>
                </c:pt>
                <c:pt idx="1">
                  <c:v>422952</c:v>
                </c:pt>
                <c:pt idx="2">
                  <c:v>491231</c:v>
                </c:pt>
                <c:pt idx="3">
                  <c:v>556751</c:v>
                </c:pt>
                <c:pt idx="4">
                  <c:v>625363</c:v>
                </c:pt>
                <c:pt idx="5">
                  <c:v>681692</c:v>
                </c:pt>
                <c:pt idx="6">
                  <c:v>783242</c:v>
                </c:pt>
                <c:pt idx="7">
                  <c:v>770513</c:v>
                </c:pt>
                <c:pt idx="8">
                  <c:v>629141</c:v>
                </c:pt>
                <c:pt idx="9">
                  <c:v>691392</c:v>
                </c:pt>
                <c:pt idx="10">
                  <c:v>764867</c:v>
                </c:pt>
                <c:pt idx="11">
                  <c:v>902348</c:v>
                </c:pt>
                <c:pt idx="12">
                  <c:v>971003</c:v>
                </c:pt>
                <c:pt idx="13">
                  <c:v>1386608</c:v>
                </c:pt>
                <c:pt idx="14">
                  <c:v>1739207</c:v>
                </c:pt>
                <c:pt idx="15" formatCode="#,##0;&quot;▲ &quot;#,##0">
                  <c:v>2598419</c:v>
                </c:pt>
                <c:pt idx="16" formatCode="#,##0;&quot;▲ &quot;#,##0">
                  <c:v>2926701</c:v>
                </c:pt>
                <c:pt idx="17" formatCode="#,##0;&quot;▲ &quot;#,##0">
                  <c:v>2972956</c:v>
                </c:pt>
                <c:pt idx="18" formatCode="#,##0;&quot;▲ &quot;#,##0">
                  <c:v>2982798</c:v>
                </c:pt>
                <c:pt idx="19" formatCode="#,##0;&quot;▲ &quot;#,##0">
                  <c:v>3401257</c:v>
                </c:pt>
                <c:pt idx="20" formatCode="#,##0;&quot;▲ &quot;#,##0">
                  <c:v>4169224</c:v>
                </c:pt>
                <c:pt idx="21" formatCode="#,##0;&quot;▲ &quot;#,##0">
                  <c:v>4447652</c:v>
                </c:pt>
                <c:pt idx="22" formatCode="#,##0;&quot;▲ &quot;#,##0">
                  <c:v>4692212</c:v>
                </c:pt>
                <c:pt idx="23" formatCode="#,##0;&quot;▲ &quot;#,##0">
                  <c:v>4349345</c:v>
                </c:pt>
                <c:pt idx="24" formatCode="#,##0;&quot;▲ &quot;#,##0">
                  <c:v>5127128</c:v>
                </c:pt>
                <c:pt idx="25" formatCode="#,##0;&quot;▲ &quot;#,##0">
                  <c:v>6297097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307-443C-A687-9C4B27DC379E}"/>
            </c:ext>
          </c:extLst>
        </c:ser>
        <c:ser>
          <c:idx val="24"/>
          <c:order val="24"/>
          <c:tx>
            <c:strRef>
              <c:f>'2市町製造品付加価値'!$B$105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'2市町製造品付加価値'!$H$105:$AG$105</c:f>
              <c:numCache>
                <c:formatCode>#,##0_);[Red]\(#,##0\)</c:formatCode>
                <c:ptCount val="26"/>
                <c:pt idx="0">
                  <c:v>258380</c:v>
                </c:pt>
                <c:pt idx="1">
                  <c:v>323979</c:v>
                </c:pt>
                <c:pt idx="2">
                  <c:v>337616</c:v>
                </c:pt>
                <c:pt idx="3">
                  <c:v>396653</c:v>
                </c:pt>
                <c:pt idx="4">
                  <c:v>458312</c:v>
                </c:pt>
                <c:pt idx="5">
                  <c:v>835069</c:v>
                </c:pt>
                <c:pt idx="6">
                  <c:v>893264</c:v>
                </c:pt>
                <c:pt idx="7">
                  <c:v>962356</c:v>
                </c:pt>
                <c:pt idx="8">
                  <c:v>927068</c:v>
                </c:pt>
                <c:pt idx="9">
                  <c:v>930688</c:v>
                </c:pt>
                <c:pt idx="10">
                  <c:v>779801</c:v>
                </c:pt>
                <c:pt idx="11">
                  <c:v>1060357</c:v>
                </c:pt>
                <c:pt idx="12">
                  <c:v>1174248</c:v>
                </c:pt>
                <c:pt idx="13">
                  <c:v>1227662</c:v>
                </c:pt>
                <c:pt idx="14">
                  <c:v>1387212</c:v>
                </c:pt>
                <c:pt idx="15" formatCode="#,##0;&quot;▲ &quot;#,##0">
                  <c:v>1544689</c:v>
                </c:pt>
                <c:pt idx="16" formatCode="#,##0;&quot;▲ &quot;#,##0">
                  <c:v>1442966</c:v>
                </c:pt>
                <c:pt idx="17" formatCode="#,##0;&quot;▲ &quot;#,##0">
                  <c:v>1417916</c:v>
                </c:pt>
                <c:pt idx="18" formatCode="#,##0;&quot;▲ &quot;#,##0">
                  <c:v>1624620</c:v>
                </c:pt>
                <c:pt idx="19" formatCode="#,##0;&quot;▲ &quot;#,##0">
                  <c:v>1425662</c:v>
                </c:pt>
                <c:pt idx="20" formatCode="#,##0;&quot;▲ &quot;#,##0">
                  <c:v>1616603</c:v>
                </c:pt>
                <c:pt idx="21" formatCode="#,##0;&quot;▲ &quot;#,##0">
                  <c:v>1731697</c:v>
                </c:pt>
                <c:pt idx="22" formatCode="#,##0;&quot;▲ &quot;#,##0">
                  <c:v>1716659</c:v>
                </c:pt>
                <c:pt idx="23" formatCode="#,##0;&quot;▲ &quot;#,##0">
                  <c:v>1722456</c:v>
                </c:pt>
                <c:pt idx="24" formatCode="#,##0;&quot;▲ &quot;#,##0">
                  <c:v>4746295</c:v>
                </c:pt>
                <c:pt idx="25" formatCode="#,##0;&quot;▲ &quot;#,##0">
                  <c:v>4999898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07-443C-A687-9C4B27DC379E}"/>
            </c:ext>
          </c:extLst>
        </c:ser>
        <c:ser>
          <c:idx val="25"/>
          <c:order val="25"/>
          <c:tx>
            <c:strRef>
              <c:f>'2市町製造品付加価値'!$B$106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'2市町製造品付加価値'!$H$106:$AG$106</c:f>
              <c:numCache>
                <c:formatCode>#,##0_);[Red]\(#,##0\)</c:formatCode>
                <c:ptCount val="26"/>
                <c:pt idx="0">
                  <c:v>422700</c:v>
                </c:pt>
                <c:pt idx="1">
                  <c:v>585436</c:v>
                </c:pt>
                <c:pt idx="2">
                  <c:v>622454</c:v>
                </c:pt>
                <c:pt idx="3">
                  <c:v>838088</c:v>
                </c:pt>
                <c:pt idx="4">
                  <c:v>894123</c:v>
                </c:pt>
                <c:pt idx="5">
                  <c:v>1043723</c:v>
                </c:pt>
                <c:pt idx="6">
                  <c:v>1039310</c:v>
                </c:pt>
                <c:pt idx="7">
                  <c:v>1165326</c:v>
                </c:pt>
                <c:pt idx="8">
                  <c:v>1203016</c:v>
                </c:pt>
                <c:pt idx="9">
                  <c:v>1443339</c:v>
                </c:pt>
                <c:pt idx="10">
                  <c:v>1417874</c:v>
                </c:pt>
                <c:pt idx="11">
                  <c:v>1724924</c:v>
                </c:pt>
                <c:pt idx="12">
                  <c:v>1446659</c:v>
                </c:pt>
                <c:pt idx="13">
                  <c:v>1458557</c:v>
                </c:pt>
                <c:pt idx="14">
                  <c:v>1260042</c:v>
                </c:pt>
                <c:pt idx="15" formatCode="#,##0;&quot;▲ &quot;#,##0">
                  <c:v>1364578</c:v>
                </c:pt>
                <c:pt idx="16" formatCode="#,##0;&quot;▲ &quot;#,##0">
                  <c:v>1415539</c:v>
                </c:pt>
                <c:pt idx="17" formatCode="#,##0;&quot;▲ &quot;#,##0">
                  <c:v>1832671</c:v>
                </c:pt>
                <c:pt idx="18" formatCode="#,##0;&quot;▲ &quot;#,##0">
                  <c:v>1456883</c:v>
                </c:pt>
                <c:pt idx="19" formatCode="#,##0;&quot;▲ &quot;#,##0">
                  <c:v>1436668</c:v>
                </c:pt>
                <c:pt idx="20" formatCode="#,##0;&quot;▲ &quot;#,##0">
                  <c:v>1454501</c:v>
                </c:pt>
                <c:pt idx="21" formatCode="#,##0;&quot;▲ &quot;#,##0">
                  <c:v>1227338</c:v>
                </c:pt>
                <c:pt idx="22" formatCode="#,##0;&quot;▲ &quot;#,##0">
                  <c:v>1278457</c:v>
                </c:pt>
                <c:pt idx="23" formatCode="#,##0;&quot;▲ &quot;#,##0">
                  <c:v>1238744</c:v>
                </c:pt>
                <c:pt idx="24" formatCode="#,##0;&quot;▲ &quot;#,##0">
                  <c:v>2165834</c:v>
                </c:pt>
                <c:pt idx="25" formatCode="#,##0;&quot;▲ &quot;#,##0">
                  <c:v>2005338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307-443C-A687-9C4B27DC379E}"/>
            </c:ext>
          </c:extLst>
        </c:ser>
        <c:ser>
          <c:idx val="26"/>
          <c:order val="26"/>
          <c:tx>
            <c:strRef>
              <c:f>'2市町製造品付加価値'!$B$107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'2市町製造品付加価値'!$H$107:$AG$107</c:f>
              <c:numCache>
                <c:formatCode>#,##0_);[Red]\(#,##0\)</c:formatCode>
                <c:ptCount val="26"/>
                <c:pt idx="0">
                  <c:v>170285</c:v>
                </c:pt>
                <c:pt idx="1">
                  <c:v>200451</c:v>
                </c:pt>
                <c:pt idx="2">
                  <c:v>228627</c:v>
                </c:pt>
                <c:pt idx="3">
                  <c:v>236507</c:v>
                </c:pt>
                <c:pt idx="4">
                  <c:v>225642</c:v>
                </c:pt>
                <c:pt idx="5">
                  <c:v>297277</c:v>
                </c:pt>
                <c:pt idx="6">
                  <c:v>264222</c:v>
                </c:pt>
                <c:pt idx="7">
                  <c:v>213534</c:v>
                </c:pt>
                <c:pt idx="8">
                  <c:v>279189</c:v>
                </c:pt>
                <c:pt idx="9">
                  <c:v>289874</c:v>
                </c:pt>
                <c:pt idx="10">
                  <c:v>317244</c:v>
                </c:pt>
                <c:pt idx="11">
                  <c:v>262143</c:v>
                </c:pt>
                <c:pt idx="12">
                  <c:v>275286</c:v>
                </c:pt>
                <c:pt idx="13">
                  <c:v>250515</c:v>
                </c:pt>
                <c:pt idx="14">
                  <c:v>289782</c:v>
                </c:pt>
                <c:pt idx="15" formatCode="#,##0;&quot;▲ &quot;#,##0">
                  <c:v>347229</c:v>
                </c:pt>
                <c:pt idx="16" formatCode="#,##0;&quot;▲ &quot;#,##0">
                  <c:v>377080</c:v>
                </c:pt>
                <c:pt idx="17" formatCode="#,##0;&quot;▲ &quot;#,##0">
                  <c:v>361395</c:v>
                </c:pt>
                <c:pt idx="18" formatCode="#,##0;&quot;▲ &quot;#,##0">
                  <c:v>345488</c:v>
                </c:pt>
                <c:pt idx="19" formatCode="#,##0;&quot;▲ &quot;#,##0">
                  <c:v>411915</c:v>
                </c:pt>
                <c:pt idx="20" formatCode="#,##0;&quot;▲ &quot;#,##0">
                  <c:v>486887</c:v>
                </c:pt>
                <c:pt idx="21" formatCode="#,##0;&quot;▲ &quot;#,##0">
                  <c:v>417846</c:v>
                </c:pt>
                <c:pt idx="22" formatCode="#,##0;&quot;▲ &quot;#,##0">
                  <c:v>452828</c:v>
                </c:pt>
                <c:pt idx="23" formatCode="#,##0;&quot;▲ &quot;#,##0">
                  <c:v>549031</c:v>
                </c:pt>
                <c:pt idx="24" formatCode="#,##0;&quot;▲ &quot;#,##0">
                  <c:v>1154692</c:v>
                </c:pt>
                <c:pt idx="25" formatCode="#,##0;&quot;▲ &quot;#,##0">
                  <c:v>1178962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307-443C-A687-9C4B27DC379E}"/>
            </c:ext>
          </c:extLst>
        </c:ser>
        <c:ser>
          <c:idx val="27"/>
          <c:order val="27"/>
          <c:tx>
            <c:strRef>
              <c:f>'2市町製造品付加価値'!$B$108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'2市町製造品付加価値'!$H$108:$AG$108</c:f>
              <c:numCache>
                <c:formatCode>#,##0_);[Red]\(#,##0\)</c:formatCode>
                <c:ptCount val="26"/>
                <c:pt idx="0">
                  <c:v>224902</c:v>
                </c:pt>
                <c:pt idx="1">
                  <c:v>285270</c:v>
                </c:pt>
                <c:pt idx="2">
                  <c:v>326044</c:v>
                </c:pt>
                <c:pt idx="3">
                  <c:v>322893</c:v>
                </c:pt>
                <c:pt idx="4">
                  <c:v>337983</c:v>
                </c:pt>
                <c:pt idx="5">
                  <c:v>355126</c:v>
                </c:pt>
                <c:pt idx="6">
                  <c:v>396073</c:v>
                </c:pt>
                <c:pt idx="7">
                  <c:v>436890</c:v>
                </c:pt>
                <c:pt idx="8">
                  <c:v>480413</c:v>
                </c:pt>
                <c:pt idx="9">
                  <c:v>462503</c:v>
                </c:pt>
                <c:pt idx="10">
                  <c:v>413328</c:v>
                </c:pt>
                <c:pt idx="11">
                  <c:v>400870</c:v>
                </c:pt>
                <c:pt idx="12">
                  <c:v>533067</c:v>
                </c:pt>
                <c:pt idx="13">
                  <c:v>506148</c:v>
                </c:pt>
                <c:pt idx="14">
                  <c:v>544131</c:v>
                </c:pt>
                <c:pt idx="15" formatCode="#,##0;&quot;▲ &quot;#,##0">
                  <c:v>505043</c:v>
                </c:pt>
                <c:pt idx="16" formatCode="#,##0;&quot;▲ &quot;#,##0">
                  <c:v>675320</c:v>
                </c:pt>
                <c:pt idx="17" formatCode="#,##0;&quot;▲ &quot;#,##0">
                  <c:v>760619</c:v>
                </c:pt>
                <c:pt idx="18" formatCode="#,##0;&quot;▲ &quot;#,##0">
                  <c:v>514478</c:v>
                </c:pt>
                <c:pt idx="19" formatCode="#,##0;&quot;▲ &quot;#,##0">
                  <c:v>496517</c:v>
                </c:pt>
                <c:pt idx="20" formatCode="#,##0;&quot;▲ &quot;#,##0">
                  <c:v>480732</c:v>
                </c:pt>
                <c:pt idx="21" formatCode="#,##0;&quot;▲ &quot;#,##0">
                  <c:v>487020</c:v>
                </c:pt>
                <c:pt idx="22" formatCode="#,##0;&quot;▲ &quot;#,##0">
                  <c:v>470088</c:v>
                </c:pt>
                <c:pt idx="23" formatCode="#,##0;&quot;▲ &quot;#,##0">
                  <c:v>492490</c:v>
                </c:pt>
                <c:pt idx="24" formatCode="#,##0;&quot;▲ &quot;#,##0">
                  <c:v>487887</c:v>
                </c:pt>
                <c:pt idx="25" formatCode="#,##0;&quot;▲ &quot;#,##0">
                  <c:v>540274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7-443C-A687-9C4B27DC379E}"/>
            </c:ext>
          </c:extLst>
        </c:ser>
        <c:ser>
          <c:idx val="28"/>
          <c:order val="28"/>
          <c:tx>
            <c:strRef>
              <c:f>'2市町製造品付加価値'!$B$109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'2市町製造品付加価値'!$H$109:$AG$109</c:f>
              <c:numCache>
                <c:formatCode>#,##0_);[Red]\(#,##0\)</c:formatCode>
                <c:ptCount val="26"/>
                <c:pt idx="0">
                  <c:v>214698</c:v>
                </c:pt>
                <c:pt idx="1">
                  <c:v>283210</c:v>
                </c:pt>
                <c:pt idx="2">
                  <c:v>266358</c:v>
                </c:pt>
                <c:pt idx="3">
                  <c:v>246169</c:v>
                </c:pt>
                <c:pt idx="4">
                  <c:v>275384</c:v>
                </c:pt>
                <c:pt idx="5">
                  <c:v>359333</c:v>
                </c:pt>
                <c:pt idx="6">
                  <c:v>395528</c:v>
                </c:pt>
                <c:pt idx="7">
                  <c:v>409758</c:v>
                </c:pt>
                <c:pt idx="8">
                  <c:v>437172</c:v>
                </c:pt>
                <c:pt idx="9">
                  <c:v>450262</c:v>
                </c:pt>
                <c:pt idx="10">
                  <c:v>453530</c:v>
                </c:pt>
                <c:pt idx="11">
                  <c:v>515244</c:v>
                </c:pt>
                <c:pt idx="12">
                  <c:v>537484</c:v>
                </c:pt>
                <c:pt idx="13">
                  <c:v>609556</c:v>
                </c:pt>
                <c:pt idx="14">
                  <c:v>644035</c:v>
                </c:pt>
                <c:pt idx="15" formatCode="#,##0;&quot;▲ &quot;#,##0">
                  <c:v>688347</c:v>
                </c:pt>
                <c:pt idx="16" formatCode="#,##0;&quot;▲ &quot;#,##0">
                  <c:v>764995</c:v>
                </c:pt>
                <c:pt idx="17" formatCode="#,##0;&quot;▲ &quot;#,##0">
                  <c:v>578288</c:v>
                </c:pt>
                <c:pt idx="18" formatCode="#,##0;&quot;▲ &quot;#,##0">
                  <c:v>553953</c:v>
                </c:pt>
                <c:pt idx="19" formatCode="#,##0;&quot;▲ &quot;#,##0">
                  <c:v>529044</c:v>
                </c:pt>
                <c:pt idx="20" formatCode="#,##0;&quot;▲ &quot;#,##0">
                  <c:v>418502</c:v>
                </c:pt>
                <c:pt idx="21" formatCode="#,##0;&quot;▲ &quot;#,##0">
                  <c:v>496345</c:v>
                </c:pt>
                <c:pt idx="22" formatCode="#,##0;&quot;▲ &quot;#,##0">
                  <c:v>470259</c:v>
                </c:pt>
                <c:pt idx="23" formatCode="#,##0;&quot;▲ &quot;#,##0">
                  <c:v>624069</c:v>
                </c:pt>
                <c:pt idx="24" formatCode="#,##0;&quot;▲ &quot;#,##0">
                  <c:v>441608</c:v>
                </c:pt>
                <c:pt idx="25" formatCode="#,##0;&quot;▲ &quot;#,##0">
                  <c:v>378137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307-443C-A687-9C4B27DC379E}"/>
            </c:ext>
          </c:extLst>
        </c:ser>
        <c:ser>
          <c:idx val="29"/>
          <c:order val="29"/>
          <c:tx>
            <c:strRef>
              <c:f>'2市町製造品付加価値'!$B$110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'2市町製造品付加価値'!$H$110:$AG$110</c:f>
              <c:numCache>
                <c:formatCode>#,##0_);[Red]\(#,##0\)</c:formatCode>
                <c:ptCount val="26"/>
                <c:pt idx="0">
                  <c:v>2075002</c:v>
                </c:pt>
                <c:pt idx="1">
                  <c:v>2760572</c:v>
                </c:pt>
                <c:pt idx="2">
                  <c:v>2635173</c:v>
                </c:pt>
                <c:pt idx="3">
                  <c:v>2770557</c:v>
                </c:pt>
                <c:pt idx="4">
                  <c:v>3156073</c:v>
                </c:pt>
                <c:pt idx="5">
                  <c:v>3087550</c:v>
                </c:pt>
                <c:pt idx="6">
                  <c:v>2929787</c:v>
                </c:pt>
                <c:pt idx="7">
                  <c:v>3380568</c:v>
                </c:pt>
                <c:pt idx="8">
                  <c:v>3631490</c:v>
                </c:pt>
                <c:pt idx="9">
                  <c:v>3778170</c:v>
                </c:pt>
                <c:pt idx="10">
                  <c:v>4209420</c:v>
                </c:pt>
                <c:pt idx="11">
                  <c:v>4474121</c:v>
                </c:pt>
                <c:pt idx="12">
                  <c:v>4873825</c:v>
                </c:pt>
                <c:pt idx="13">
                  <c:v>5006201</c:v>
                </c:pt>
                <c:pt idx="14">
                  <c:v>4712007</c:v>
                </c:pt>
                <c:pt idx="15" formatCode="#,##0;&quot;▲ &quot;#,##0">
                  <c:v>5288096</c:v>
                </c:pt>
                <c:pt idx="16" formatCode="#,##0;&quot;▲ &quot;#,##0">
                  <c:v>5608891</c:v>
                </c:pt>
                <c:pt idx="17" formatCode="#,##0;&quot;▲ &quot;#,##0">
                  <c:v>6159026</c:v>
                </c:pt>
                <c:pt idx="18" formatCode="#,##0;&quot;▲ &quot;#,##0">
                  <c:v>6582819</c:v>
                </c:pt>
                <c:pt idx="19" formatCode="#,##0;&quot;▲ &quot;#,##0">
                  <c:v>6905484</c:v>
                </c:pt>
                <c:pt idx="20" formatCode="#,##0;&quot;▲ &quot;#,##0">
                  <c:v>7618545</c:v>
                </c:pt>
                <c:pt idx="21" formatCode="#,##0;&quot;▲ &quot;#,##0">
                  <c:v>7648503</c:v>
                </c:pt>
                <c:pt idx="22" formatCode="#,##0;&quot;▲ &quot;#,##0">
                  <c:v>7265828</c:v>
                </c:pt>
                <c:pt idx="23" formatCode="#,##0;&quot;▲ &quot;#,##0">
                  <c:v>7280991</c:v>
                </c:pt>
                <c:pt idx="24" formatCode="#,##0;&quot;▲ &quot;#,##0">
                  <c:v>488010</c:v>
                </c:pt>
                <c:pt idx="25" formatCode="#,##0;&quot;▲ &quot;#,##0">
                  <c:v>488378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307-443C-A687-9C4B27DC379E}"/>
            </c:ext>
          </c:extLst>
        </c:ser>
        <c:ser>
          <c:idx val="30"/>
          <c:order val="30"/>
          <c:tx>
            <c:strRef>
              <c:f>'2市町製造品付加価値'!$B$111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'2市町製造品付加価値'!$H$111:$AG$111</c:f>
              <c:numCache>
                <c:formatCode>#,##0_);[Red]\(#,##0\)</c:formatCode>
                <c:ptCount val="26"/>
                <c:pt idx="0">
                  <c:v>2825582</c:v>
                </c:pt>
                <c:pt idx="1">
                  <c:v>2458551</c:v>
                </c:pt>
                <c:pt idx="2">
                  <c:v>2692935</c:v>
                </c:pt>
                <c:pt idx="3">
                  <c:v>4035715</c:v>
                </c:pt>
                <c:pt idx="4">
                  <c:v>3108587</c:v>
                </c:pt>
                <c:pt idx="5">
                  <c:v>2978782</c:v>
                </c:pt>
                <c:pt idx="6">
                  <c:v>5141133</c:v>
                </c:pt>
                <c:pt idx="7">
                  <c:v>6000380</c:v>
                </c:pt>
                <c:pt idx="8">
                  <c:v>6125326</c:v>
                </c:pt>
                <c:pt idx="9">
                  <c:v>6405715</c:v>
                </c:pt>
                <c:pt idx="10">
                  <c:v>7623657</c:v>
                </c:pt>
                <c:pt idx="11">
                  <c:v>6488592</c:v>
                </c:pt>
                <c:pt idx="12">
                  <c:v>8390156</c:v>
                </c:pt>
                <c:pt idx="13">
                  <c:v>9905828</c:v>
                </c:pt>
                <c:pt idx="14">
                  <c:v>8778831</c:v>
                </c:pt>
                <c:pt idx="15" formatCode="#,##0;&quot;▲ &quot;#,##0">
                  <c:v>9290501</c:v>
                </c:pt>
                <c:pt idx="16" formatCode="#,##0;&quot;▲ &quot;#,##0">
                  <c:v>9688014</c:v>
                </c:pt>
                <c:pt idx="17" formatCode="#,##0;&quot;▲ &quot;#,##0">
                  <c:v>11330102</c:v>
                </c:pt>
                <c:pt idx="18" formatCode="#,##0;&quot;▲ &quot;#,##0">
                  <c:v>10619451</c:v>
                </c:pt>
                <c:pt idx="19" formatCode="#,##0;&quot;▲ &quot;#,##0">
                  <c:v>10812021</c:v>
                </c:pt>
                <c:pt idx="20" formatCode="#,##0;&quot;▲ &quot;#,##0">
                  <c:v>11039759</c:v>
                </c:pt>
                <c:pt idx="21" formatCode="#,##0;&quot;▲ &quot;#,##0">
                  <c:v>12906724</c:v>
                </c:pt>
                <c:pt idx="22" formatCode="#,##0;&quot;▲ &quot;#,##0">
                  <c:v>10835000</c:v>
                </c:pt>
                <c:pt idx="23" formatCode="#,##0;&quot;▲ &quot;#,##0">
                  <c:v>10594070</c:v>
                </c:pt>
                <c:pt idx="24" formatCode="#,##0;&quot;▲ &quot;#,##0">
                  <c:v>7022997</c:v>
                </c:pt>
                <c:pt idx="25" formatCode="#,##0;&quot;▲ &quot;#,##0">
                  <c:v>7075607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307-443C-A687-9C4B27DC379E}"/>
            </c:ext>
          </c:extLst>
        </c:ser>
        <c:ser>
          <c:idx val="31"/>
          <c:order val="31"/>
          <c:tx>
            <c:strRef>
              <c:f>'2市町製造品付加価値'!$B$113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'2市町製造品付加価値'!$H$113:$AG$113</c:f>
              <c:numCache>
                <c:formatCode>#,##0_);[Red]\(#,##0\)</c:formatCode>
                <c:ptCount val="26"/>
                <c:pt idx="0">
                  <c:v>55350</c:v>
                </c:pt>
                <c:pt idx="1">
                  <c:v>75689</c:v>
                </c:pt>
                <c:pt idx="2">
                  <c:v>89639</c:v>
                </c:pt>
                <c:pt idx="3">
                  <c:v>89965</c:v>
                </c:pt>
                <c:pt idx="4">
                  <c:v>93964</c:v>
                </c:pt>
                <c:pt idx="5">
                  <c:v>107907</c:v>
                </c:pt>
                <c:pt idx="6">
                  <c:v>112790</c:v>
                </c:pt>
                <c:pt idx="7">
                  <c:v>72215</c:v>
                </c:pt>
                <c:pt idx="8">
                  <c:v>86646</c:v>
                </c:pt>
                <c:pt idx="9">
                  <c:v>82250</c:v>
                </c:pt>
                <c:pt idx="10">
                  <c:v>97315</c:v>
                </c:pt>
                <c:pt idx="11">
                  <c:v>63390</c:v>
                </c:pt>
                <c:pt idx="12">
                  <c:v>45765</c:v>
                </c:pt>
                <c:pt idx="13">
                  <c:v>58055</c:v>
                </c:pt>
                <c:pt idx="14">
                  <c:v>76253</c:v>
                </c:pt>
                <c:pt idx="15" formatCode="#,##0;&quot;▲ &quot;#,##0">
                  <c:v>92906</c:v>
                </c:pt>
                <c:pt idx="16" formatCode="#,##0;&quot;▲ &quot;#,##0">
                  <c:v>107221</c:v>
                </c:pt>
                <c:pt idx="17" formatCode="#,##0;&quot;▲ &quot;#,##0">
                  <c:v>91633</c:v>
                </c:pt>
                <c:pt idx="18" formatCode="#,##0;&quot;▲ &quot;#,##0">
                  <c:v>110231</c:v>
                </c:pt>
                <c:pt idx="19" formatCode="#,##0;&quot;▲ &quot;#,##0">
                  <c:v>97010</c:v>
                </c:pt>
                <c:pt idx="20" formatCode="#,##0;&quot;▲ &quot;#,##0">
                  <c:v>120037</c:v>
                </c:pt>
                <c:pt idx="21" formatCode="#,##0;&quot;▲ &quot;#,##0">
                  <c:v>133449</c:v>
                </c:pt>
                <c:pt idx="22" formatCode="#,##0;&quot;▲ &quot;#,##0">
                  <c:v>124540</c:v>
                </c:pt>
                <c:pt idx="23" formatCode="#,##0;&quot;▲ &quot;#,##0">
                  <c:v>121476</c:v>
                </c:pt>
                <c:pt idx="24" formatCode="#,##0;&quot;▲ &quot;#,##0">
                  <c:v>9160315</c:v>
                </c:pt>
                <c:pt idx="25" formatCode="#,##0;&quot;▲ &quot;#,##0">
                  <c:v>8266455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307-443C-A687-9C4B27DC379E}"/>
            </c:ext>
          </c:extLst>
        </c:ser>
        <c:ser>
          <c:idx val="32"/>
          <c:order val="32"/>
          <c:tx>
            <c:strRef>
              <c:f>'2市町製造品付加価値'!$B$114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'2市町製造品付加価値'!$H$114:$AG$114</c:f>
              <c:numCache>
                <c:formatCode>#,##0_);[Red]\(#,##0\)</c:formatCode>
                <c:ptCount val="26"/>
                <c:pt idx="0">
                  <c:v>158639</c:v>
                </c:pt>
                <c:pt idx="1">
                  <c:v>215892</c:v>
                </c:pt>
                <c:pt idx="2">
                  <c:v>257081</c:v>
                </c:pt>
                <c:pt idx="3">
                  <c:v>296935</c:v>
                </c:pt>
                <c:pt idx="4">
                  <c:v>335015</c:v>
                </c:pt>
                <c:pt idx="5">
                  <c:v>319002</c:v>
                </c:pt>
                <c:pt idx="6">
                  <c:v>385649</c:v>
                </c:pt>
                <c:pt idx="7">
                  <c:v>471386</c:v>
                </c:pt>
                <c:pt idx="8">
                  <c:v>461258</c:v>
                </c:pt>
                <c:pt idx="9">
                  <c:v>422141</c:v>
                </c:pt>
                <c:pt idx="10">
                  <c:v>499450</c:v>
                </c:pt>
                <c:pt idx="11">
                  <c:v>628455</c:v>
                </c:pt>
                <c:pt idx="12">
                  <c:v>694077</c:v>
                </c:pt>
                <c:pt idx="13">
                  <c:v>834881</c:v>
                </c:pt>
                <c:pt idx="14">
                  <c:v>981161</c:v>
                </c:pt>
                <c:pt idx="15" formatCode="#,##0;&quot;▲ &quot;#,##0">
                  <c:v>1143226</c:v>
                </c:pt>
                <c:pt idx="16" formatCode="#,##0;&quot;▲ &quot;#,##0">
                  <c:v>1200781</c:v>
                </c:pt>
                <c:pt idx="17" formatCode="#,##0;&quot;▲ &quot;#,##0">
                  <c:v>1091642</c:v>
                </c:pt>
                <c:pt idx="18" formatCode="#,##0;&quot;▲ &quot;#,##0">
                  <c:v>979591</c:v>
                </c:pt>
                <c:pt idx="19" formatCode="#,##0;&quot;▲ &quot;#,##0">
                  <c:v>899013</c:v>
                </c:pt>
                <c:pt idx="20" formatCode="#,##0;&quot;▲ &quot;#,##0">
                  <c:v>923590</c:v>
                </c:pt>
                <c:pt idx="21" formatCode="#,##0;&quot;▲ &quot;#,##0">
                  <c:v>851890</c:v>
                </c:pt>
                <c:pt idx="22" formatCode="#,##0;&quot;▲ &quot;#,##0">
                  <c:v>971559</c:v>
                </c:pt>
                <c:pt idx="23" formatCode="#,##0;&quot;▲ &quot;#,##0">
                  <c:v>1230780</c:v>
                </c:pt>
                <c:pt idx="24" formatCode="#,##0;&quot;▲ &quot;#,##0">
                  <c:v>116061</c:v>
                </c:pt>
                <c:pt idx="25" formatCode="#,##0;&quot;▲ &quot;#,##0">
                  <c:v>99136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07-443C-A687-9C4B27DC379E}"/>
            </c:ext>
          </c:extLst>
        </c:ser>
        <c:ser>
          <c:idx val="33"/>
          <c:order val="33"/>
          <c:tx>
            <c:strRef>
              <c:f>'2市町製造品付加価値'!$B$115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'2市町製造品付加価値'!$H$115:$AG$115</c:f>
              <c:numCache>
                <c:formatCode>#,##0_);[Red]\(#,##0\)</c:formatCode>
                <c:ptCount val="26"/>
                <c:pt idx="0">
                  <c:v>182050</c:v>
                </c:pt>
                <c:pt idx="1">
                  <c:v>217063</c:v>
                </c:pt>
                <c:pt idx="2">
                  <c:v>209593</c:v>
                </c:pt>
                <c:pt idx="3">
                  <c:v>222099</c:v>
                </c:pt>
                <c:pt idx="4">
                  <c:v>263328</c:v>
                </c:pt>
                <c:pt idx="5">
                  <c:v>280546</c:v>
                </c:pt>
                <c:pt idx="6">
                  <c:v>265031</c:v>
                </c:pt>
                <c:pt idx="7">
                  <c:v>303132</c:v>
                </c:pt>
                <c:pt idx="8">
                  <c:v>316484</c:v>
                </c:pt>
                <c:pt idx="9">
                  <c:v>302863</c:v>
                </c:pt>
                <c:pt idx="10">
                  <c:v>349815</c:v>
                </c:pt>
                <c:pt idx="11">
                  <c:v>339327</c:v>
                </c:pt>
                <c:pt idx="12">
                  <c:v>323814</c:v>
                </c:pt>
                <c:pt idx="13">
                  <c:v>359504</c:v>
                </c:pt>
                <c:pt idx="14">
                  <c:v>396322</c:v>
                </c:pt>
                <c:pt idx="15" formatCode="#,##0;&quot;▲ &quot;#,##0">
                  <c:v>407289</c:v>
                </c:pt>
                <c:pt idx="16" formatCode="#,##0;&quot;▲ &quot;#,##0">
                  <c:v>388918</c:v>
                </c:pt>
                <c:pt idx="17" formatCode="#,##0;&quot;▲ &quot;#,##0">
                  <c:v>448234</c:v>
                </c:pt>
                <c:pt idx="18" formatCode="#,##0;&quot;▲ &quot;#,##0">
                  <c:v>524289</c:v>
                </c:pt>
                <c:pt idx="19" formatCode="#,##0;&quot;▲ &quot;#,##0">
                  <c:v>343460</c:v>
                </c:pt>
                <c:pt idx="20" formatCode="#,##0;&quot;▲ &quot;#,##0">
                  <c:v>437906</c:v>
                </c:pt>
                <c:pt idx="21" formatCode="#,##0;&quot;▲ &quot;#,##0">
                  <c:v>425846</c:v>
                </c:pt>
                <c:pt idx="22" formatCode="#,##0;&quot;▲ &quot;#,##0">
                  <c:v>400419</c:v>
                </c:pt>
                <c:pt idx="23" formatCode="#,##0;&quot;▲ &quot;#,##0">
                  <c:v>367886</c:v>
                </c:pt>
                <c:pt idx="24" formatCode="#,##0;&quot;▲ &quot;#,##0">
                  <c:v>1292701</c:v>
                </c:pt>
                <c:pt idx="25" formatCode="#,##0;&quot;▲ &quot;#,##0">
                  <c:v>1398700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307-443C-A687-9C4B27DC379E}"/>
            </c:ext>
          </c:extLst>
        </c:ser>
        <c:ser>
          <c:idx val="34"/>
          <c:order val="34"/>
          <c:tx>
            <c:strRef>
              <c:f>'2市町製造品付加価値'!$B$116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'2市町製造品付加価値'!$H$116:$AG$116</c:f>
              <c:numCache>
                <c:formatCode>#,##0_);[Red]\(#,##0\)</c:formatCode>
                <c:ptCount val="26"/>
                <c:pt idx="0">
                  <c:v>314990</c:v>
                </c:pt>
                <c:pt idx="1">
                  <c:v>503042</c:v>
                </c:pt>
                <c:pt idx="2">
                  <c:v>519326</c:v>
                </c:pt>
                <c:pt idx="3">
                  <c:v>617696</c:v>
                </c:pt>
                <c:pt idx="4">
                  <c:v>673468</c:v>
                </c:pt>
                <c:pt idx="5">
                  <c:v>785873</c:v>
                </c:pt>
                <c:pt idx="6">
                  <c:v>910207</c:v>
                </c:pt>
                <c:pt idx="7">
                  <c:v>893814</c:v>
                </c:pt>
                <c:pt idx="8">
                  <c:v>872101</c:v>
                </c:pt>
                <c:pt idx="9">
                  <c:v>853850</c:v>
                </c:pt>
                <c:pt idx="10">
                  <c:v>1149654</c:v>
                </c:pt>
                <c:pt idx="11">
                  <c:v>938794</c:v>
                </c:pt>
                <c:pt idx="12">
                  <c:v>1075606</c:v>
                </c:pt>
                <c:pt idx="13">
                  <c:v>1268346</c:v>
                </c:pt>
                <c:pt idx="14">
                  <c:v>1450181</c:v>
                </c:pt>
                <c:pt idx="15" formatCode="#,##0;&quot;▲ &quot;#,##0">
                  <c:v>1569486</c:v>
                </c:pt>
                <c:pt idx="16" formatCode="#,##0;&quot;▲ &quot;#,##0">
                  <c:v>1616860</c:v>
                </c:pt>
                <c:pt idx="17" formatCode="#,##0;&quot;▲ &quot;#,##0">
                  <c:v>1363140</c:v>
                </c:pt>
                <c:pt idx="18" formatCode="#,##0;&quot;▲ &quot;#,##0">
                  <c:v>1176000</c:v>
                </c:pt>
                <c:pt idx="19" formatCode="#,##0;&quot;▲ &quot;#,##0">
                  <c:v>1130523</c:v>
                </c:pt>
                <c:pt idx="20" formatCode="#,##0;&quot;▲ &quot;#,##0">
                  <c:v>1266148</c:v>
                </c:pt>
                <c:pt idx="21" formatCode="#,##0;&quot;▲ &quot;#,##0">
                  <c:v>1367227</c:v>
                </c:pt>
                <c:pt idx="22" formatCode="#,##0;&quot;▲ &quot;#,##0">
                  <c:v>1471534</c:v>
                </c:pt>
                <c:pt idx="23" formatCode="#,##0;&quot;▲ &quot;#,##0">
                  <c:v>1393887</c:v>
                </c:pt>
                <c:pt idx="24" formatCode="#,##0;&quot;▲ &quot;#,##0">
                  <c:v>388770</c:v>
                </c:pt>
                <c:pt idx="25" formatCode="#,##0;&quot;▲ &quot;#,##0">
                  <c:v>382582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307-443C-A687-9C4B27DC379E}"/>
            </c:ext>
          </c:extLst>
        </c:ser>
        <c:ser>
          <c:idx val="35"/>
          <c:order val="35"/>
          <c:tx>
            <c:strRef>
              <c:f>'2市町製造品付加価値'!$B$117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'2市町製造品付加価値'!$H$117:$AG$117</c:f>
              <c:numCache>
                <c:formatCode>#,##0_);[Red]\(#,##0\)</c:formatCode>
                <c:ptCount val="26"/>
                <c:pt idx="0">
                  <c:v>629989</c:v>
                </c:pt>
                <c:pt idx="1">
                  <c:v>615983</c:v>
                </c:pt>
                <c:pt idx="2">
                  <c:v>1275810</c:v>
                </c:pt>
                <c:pt idx="3">
                  <c:v>1422546</c:v>
                </c:pt>
                <c:pt idx="4">
                  <c:v>1507536</c:v>
                </c:pt>
                <c:pt idx="5">
                  <c:v>2003892</c:v>
                </c:pt>
                <c:pt idx="6">
                  <c:v>2412197</c:v>
                </c:pt>
                <c:pt idx="7">
                  <c:v>2470251</c:v>
                </c:pt>
                <c:pt idx="8">
                  <c:v>2934557</c:v>
                </c:pt>
                <c:pt idx="9">
                  <c:v>3022265</c:v>
                </c:pt>
                <c:pt idx="10">
                  <c:v>3624169</c:v>
                </c:pt>
                <c:pt idx="11">
                  <c:v>3874466</c:v>
                </c:pt>
                <c:pt idx="12">
                  <c:v>4446992</c:v>
                </c:pt>
                <c:pt idx="13">
                  <c:v>4462852</c:v>
                </c:pt>
                <c:pt idx="14">
                  <c:v>5463867</c:v>
                </c:pt>
                <c:pt idx="15" formatCode="#,##0;&quot;▲ &quot;#,##0">
                  <c:v>6410740</c:v>
                </c:pt>
                <c:pt idx="16" formatCode="#,##0;&quot;▲ &quot;#,##0">
                  <c:v>6612409</c:v>
                </c:pt>
                <c:pt idx="17" formatCode="#,##0;&quot;▲ &quot;#,##0">
                  <c:v>7223741</c:v>
                </c:pt>
                <c:pt idx="18" formatCode="#,##0;&quot;▲ &quot;#,##0">
                  <c:v>7674251</c:v>
                </c:pt>
                <c:pt idx="19" formatCode="#,##0;&quot;▲ &quot;#,##0">
                  <c:v>5987350</c:v>
                </c:pt>
                <c:pt idx="20" formatCode="#,##0;&quot;▲ &quot;#,##0">
                  <c:v>8504628</c:v>
                </c:pt>
                <c:pt idx="21" formatCode="#,##0;&quot;▲ &quot;#,##0">
                  <c:v>8348054</c:v>
                </c:pt>
                <c:pt idx="22" formatCode="#,##0;&quot;▲ &quot;#,##0">
                  <c:v>8594296</c:v>
                </c:pt>
                <c:pt idx="23" formatCode="#,##0;&quot;▲ &quot;#,##0">
                  <c:v>8946029</c:v>
                </c:pt>
                <c:pt idx="24" formatCode="#,##0;&quot;▲ &quot;#,##0">
                  <c:v>1293519</c:v>
                </c:pt>
                <c:pt idx="25" formatCode="#,##0;&quot;▲ &quot;#,##0">
                  <c:v>1349940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307-443C-A687-9C4B27DC379E}"/>
            </c:ext>
          </c:extLst>
        </c:ser>
        <c:ser>
          <c:idx val="36"/>
          <c:order val="36"/>
          <c:tx>
            <c:strRef>
              <c:f>'2市町製造品付加価値'!$B$118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'2市町製造品付加価値'!$H$118:$AG$118</c:f>
              <c:numCache>
                <c:formatCode>#,##0_);[Red]\(#,##0\)</c:formatCode>
                <c:ptCount val="26"/>
                <c:pt idx="0">
                  <c:v>376046</c:v>
                </c:pt>
                <c:pt idx="1">
                  <c:v>1031584</c:v>
                </c:pt>
                <c:pt idx="2">
                  <c:v>92685</c:v>
                </c:pt>
                <c:pt idx="3">
                  <c:v>410805</c:v>
                </c:pt>
                <c:pt idx="4">
                  <c:v>490985</c:v>
                </c:pt>
                <c:pt idx="5">
                  <c:v>632324</c:v>
                </c:pt>
                <c:pt idx="6">
                  <c:v>753033</c:v>
                </c:pt>
                <c:pt idx="7">
                  <c:v>780469</c:v>
                </c:pt>
                <c:pt idx="8">
                  <c:v>803741</c:v>
                </c:pt>
                <c:pt idx="9">
                  <c:v>1858630</c:v>
                </c:pt>
                <c:pt idx="10">
                  <c:v>1000509</c:v>
                </c:pt>
                <c:pt idx="11">
                  <c:v>1016857</c:v>
                </c:pt>
                <c:pt idx="12">
                  <c:v>1024176</c:v>
                </c:pt>
                <c:pt idx="13">
                  <c:v>1123772</c:v>
                </c:pt>
                <c:pt idx="14">
                  <c:v>1390342</c:v>
                </c:pt>
                <c:pt idx="15" formatCode="#,##0;&quot;▲ &quot;#,##0">
                  <c:v>1392565</c:v>
                </c:pt>
                <c:pt idx="16" formatCode="#,##0;&quot;▲ &quot;#,##0">
                  <c:v>1401456</c:v>
                </c:pt>
                <c:pt idx="17" formatCode="#,##0;&quot;▲ &quot;#,##0">
                  <c:v>1482987</c:v>
                </c:pt>
                <c:pt idx="18" formatCode="#,##0;&quot;▲ &quot;#,##0">
                  <c:v>1483460</c:v>
                </c:pt>
                <c:pt idx="19" formatCode="#,##0;&quot;▲ &quot;#,##0">
                  <c:v>1398342</c:v>
                </c:pt>
                <c:pt idx="20" formatCode="#,##0;&quot;▲ &quot;#,##0">
                  <c:v>1577152</c:v>
                </c:pt>
                <c:pt idx="21" formatCode="#,##0;&quot;▲ &quot;#,##0">
                  <c:v>1679057</c:v>
                </c:pt>
                <c:pt idx="22" formatCode="#,##0;&quot;▲ &quot;#,##0">
                  <c:v>1545012</c:v>
                </c:pt>
                <c:pt idx="23" formatCode="#,##0;&quot;▲ &quot;#,##0">
                  <c:v>1666098</c:v>
                </c:pt>
                <c:pt idx="24" formatCode="#,##0;&quot;▲ &quot;#,##0">
                  <c:v>8045433</c:v>
                </c:pt>
                <c:pt idx="25" formatCode="#,##0;&quot;▲ &quot;#,##0">
                  <c:v>8028832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307-443C-A687-9C4B27DC379E}"/>
            </c:ext>
          </c:extLst>
        </c:ser>
        <c:ser>
          <c:idx val="37"/>
          <c:order val="37"/>
          <c:tx>
            <c:strRef>
              <c:f>'2市町製造品付加価値'!$B$119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'2市町製造品付加価値'!$H$119:$AG$119</c:f>
              <c:numCache>
                <c:formatCode>#,##0_);[Red]\(#,##0\)</c:formatCode>
                <c:ptCount val="26"/>
                <c:pt idx="0">
                  <c:v>97688</c:v>
                </c:pt>
                <c:pt idx="1">
                  <c:v>102829</c:v>
                </c:pt>
                <c:pt idx="2">
                  <c:v>245013</c:v>
                </c:pt>
                <c:pt idx="3">
                  <c:v>81881</c:v>
                </c:pt>
                <c:pt idx="4">
                  <c:v>89186</c:v>
                </c:pt>
                <c:pt idx="5">
                  <c:v>99077</c:v>
                </c:pt>
                <c:pt idx="6">
                  <c:v>154828</c:v>
                </c:pt>
                <c:pt idx="7">
                  <c:v>152185</c:v>
                </c:pt>
                <c:pt idx="8">
                  <c:v>148687</c:v>
                </c:pt>
                <c:pt idx="9">
                  <c:v>165586</c:v>
                </c:pt>
                <c:pt idx="10">
                  <c:v>154933</c:v>
                </c:pt>
                <c:pt idx="11">
                  <c:v>254157</c:v>
                </c:pt>
                <c:pt idx="12">
                  <c:v>99197</c:v>
                </c:pt>
                <c:pt idx="13">
                  <c:v>128146</c:v>
                </c:pt>
                <c:pt idx="14">
                  <c:v>169861</c:v>
                </c:pt>
                <c:pt idx="15" formatCode="#,##0;&quot;▲ &quot;#,##0">
                  <c:v>175931</c:v>
                </c:pt>
                <c:pt idx="16" formatCode="#,##0;&quot;▲ &quot;#,##0">
                  <c:v>176150</c:v>
                </c:pt>
                <c:pt idx="17" formatCode="#,##0;&quot;▲ &quot;#,##0">
                  <c:v>193204</c:v>
                </c:pt>
                <c:pt idx="18" formatCode="#,##0;&quot;▲ &quot;#,##0">
                  <c:v>204095</c:v>
                </c:pt>
                <c:pt idx="19" formatCode="#,##0;&quot;▲ &quot;#,##0">
                  <c:v>212707</c:v>
                </c:pt>
                <c:pt idx="20" formatCode="#,##0;&quot;▲ &quot;#,##0">
                  <c:v>211456</c:v>
                </c:pt>
                <c:pt idx="21" formatCode="#,##0;&quot;▲ &quot;#,##0">
                  <c:v>245248</c:v>
                </c:pt>
                <c:pt idx="22" formatCode="#,##0;&quot;▲ &quot;#,##0">
                  <c:v>235948</c:v>
                </c:pt>
                <c:pt idx="23" formatCode="#,##0;&quot;▲ &quot;#,##0">
                  <c:v>246283</c:v>
                </c:pt>
                <c:pt idx="24" formatCode="#,##0;&quot;▲ &quot;#,##0">
                  <c:v>1761493</c:v>
                </c:pt>
                <c:pt idx="25" formatCode="#,##0;&quot;▲ &quot;#,##0">
                  <c:v>1773753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307-443C-A687-9C4B27DC379E}"/>
            </c:ext>
          </c:extLst>
        </c:ser>
        <c:ser>
          <c:idx val="38"/>
          <c:order val="38"/>
          <c:tx>
            <c:strRef>
              <c:f>'2市町製造品付加価値'!$B$120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'2市町製造品付加価値'!$H$120:$AG$120</c:f>
              <c:numCache>
                <c:formatCode>#,##0_);[Red]\(#,##0\)</c:formatCode>
                <c:ptCount val="26"/>
                <c:pt idx="0">
                  <c:v>686918</c:v>
                </c:pt>
                <c:pt idx="1">
                  <c:v>674015</c:v>
                </c:pt>
                <c:pt idx="2">
                  <c:v>719483</c:v>
                </c:pt>
                <c:pt idx="3">
                  <c:v>788329</c:v>
                </c:pt>
                <c:pt idx="4">
                  <c:v>843858</c:v>
                </c:pt>
                <c:pt idx="5">
                  <c:v>887946</c:v>
                </c:pt>
                <c:pt idx="6">
                  <c:v>1086999</c:v>
                </c:pt>
                <c:pt idx="7">
                  <c:v>1038574</c:v>
                </c:pt>
                <c:pt idx="8">
                  <c:v>1125720</c:v>
                </c:pt>
                <c:pt idx="9">
                  <c:v>1171380</c:v>
                </c:pt>
                <c:pt idx="10">
                  <c:v>1339167</c:v>
                </c:pt>
                <c:pt idx="11">
                  <c:v>1338392</c:v>
                </c:pt>
                <c:pt idx="12">
                  <c:v>1375865</c:v>
                </c:pt>
                <c:pt idx="13">
                  <c:v>1398805</c:v>
                </c:pt>
                <c:pt idx="14">
                  <c:v>1532707</c:v>
                </c:pt>
                <c:pt idx="15" formatCode="#,##0;&quot;▲ &quot;#,##0">
                  <c:v>1741208</c:v>
                </c:pt>
                <c:pt idx="16" formatCode="#,##0;&quot;▲ &quot;#,##0">
                  <c:v>1910455</c:v>
                </c:pt>
                <c:pt idx="17" formatCode="#,##0;&quot;▲ &quot;#,##0">
                  <c:v>2327399</c:v>
                </c:pt>
                <c:pt idx="18" formatCode="#,##0;&quot;▲ &quot;#,##0">
                  <c:v>2196835</c:v>
                </c:pt>
                <c:pt idx="19" formatCode="#,##0;&quot;▲ &quot;#,##0">
                  <c:v>2107255</c:v>
                </c:pt>
                <c:pt idx="20" formatCode="#,##0;&quot;▲ &quot;#,##0">
                  <c:v>1775367</c:v>
                </c:pt>
                <c:pt idx="21" formatCode="#,##0;&quot;▲ &quot;#,##0">
                  <c:v>1704455</c:v>
                </c:pt>
                <c:pt idx="22" formatCode="#,##0;&quot;▲ &quot;#,##0">
                  <c:v>1753684</c:v>
                </c:pt>
                <c:pt idx="23" formatCode="#,##0;&quot;▲ &quot;#,##0">
                  <c:v>1855664</c:v>
                </c:pt>
                <c:pt idx="24" formatCode="#,##0;&quot;▲ &quot;#,##0">
                  <c:v>221055</c:v>
                </c:pt>
                <c:pt idx="25" formatCode="#,##0;&quot;▲ &quot;#,##0">
                  <c:v>175160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307-443C-A687-9C4B27DC379E}"/>
            </c:ext>
          </c:extLst>
        </c:ser>
        <c:ser>
          <c:idx val="39"/>
          <c:order val="39"/>
          <c:tx>
            <c:strRef>
              <c:f>'2市町製造品付加価値'!$B$121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'2市町製造品付加価値'!$H$121:$AG$121</c:f>
              <c:numCache>
                <c:formatCode>#,##0_);[Red]\(#,##0\)</c:formatCode>
                <c:ptCount val="26"/>
                <c:pt idx="0">
                  <c:v>455348</c:v>
                </c:pt>
                <c:pt idx="1">
                  <c:v>545858</c:v>
                </c:pt>
                <c:pt idx="2">
                  <c:v>596333</c:v>
                </c:pt>
                <c:pt idx="3">
                  <c:v>627516</c:v>
                </c:pt>
                <c:pt idx="4">
                  <c:v>551685</c:v>
                </c:pt>
                <c:pt idx="5">
                  <c:v>587693</c:v>
                </c:pt>
                <c:pt idx="6">
                  <c:v>768753</c:v>
                </c:pt>
                <c:pt idx="7">
                  <c:v>705548</c:v>
                </c:pt>
                <c:pt idx="8">
                  <c:v>792573</c:v>
                </c:pt>
                <c:pt idx="9">
                  <c:v>823324</c:v>
                </c:pt>
                <c:pt idx="10">
                  <c:v>1053354</c:v>
                </c:pt>
                <c:pt idx="11">
                  <c:v>964730</c:v>
                </c:pt>
                <c:pt idx="12">
                  <c:v>982684</c:v>
                </c:pt>
                <c:pt idx="13">
                  <c:v>1184771</c:v>
                </c:pt>
                <c:pt idx="14">
                  <c:v>1101543</c:v>
                </c:pt>
                <c:pt idx="15" formatCode="#,##0;&quot;▲ &quot;#,##0">
                  <c:v>1194634</c:v>
                </c:pt>
                <c:pt idx="16" formatCode="#,##0;&quot;▲ &quot;#,##0">
                  <c:v>1399947</c:v>
                </c:pt>
                <c:pt idx="17" formatCode="#,##0;&quot;▲ &quot;#,##0">
                  <c:v>1347901</c:v>
                </c:pt>
                <c:pt idx="18" formatCode="#,##0;&quot;▲ &quot;#,##0">
                  <c:v>1329175</c:v>
                </c:pt>
                <c:pt idx="19" formatCode="#,##0;&quot;▲ &quot;#,##0">
                  <c:v>1267729</c:v>
                </c:pt>
                <c:pt idx="20" formatCode="#,##0;&quot;▲ &quot;#,##0">
                  <c:v>1536492</c:v>
                </c:pt>
                <c:pt idx="21" formatCode="#,##0;&quot;▲ &quot;#,##0">
                  <c:v>1233649</c:v>
                </c:pt>
                <c:pt idx="22" formatCode="#,##0;&quot;▲ &quot;#,##0">
                  <c:v>1135314</c:v>
                </c:pt>
                <c:pt idx="23" formatCode="#,##0;&quot;▲ &quot;#,##0">
                  <c:v>1136138</c:v>
                </c:pt>
                <c:pt idx="24" formatCode="#,##0;&quot;▲ &quot;#,##0">
                  <c:v>1804428</c:v>
                </c:pt>
                <c:pt idx="25" formatCode="#,##0;&quot;▲ &quot;#,##0">
                  <c:v>1732406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307-443C-A687-9C4B27DC379E}"/>
            </c:ext>
          </c:extLst>
        </c:ser>
        <c:ser>
          <c:idx val="40"/>
          <c:order val="40"/>
          <c:tx>
            <c:strRef>
              <c:f>'2市町製造品付加価値'!$B$122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'2市町製造品付加価値'!$H$122:$AG$122</c:f>
              <c:numCache>
                <c:formatCode>#,##0_);[Red]\(#,##0\)</c:formatCode>
                <c:ptCount val="26"/>
                <c:pt idx="0">
                  <c:v>329483</c:v>
                </c:pt>
                <c:pt idx="1">
                  <c:v>307277</c:v>
                </c:pt>
                <c:pt idx="2">
                  <c:v>388908</c:v>
                </c:pt>
                <c:pt idx="3">
                  <c:v>368186</c:v>
                </c:pt>
                <c:pt idx="4">
                  <c:v>336576</c:v>
                </c:pt>
                <c:pt idx="5">
                  <c:v>458118</c:v>
                </c:pt>
                <c:pt idx="6">
                  <c:v>486252</c:v>
                </c:pt>
                <c:pt idx="7">
                  <c:v>641799</c:v>
                </c:pt>
                <c:pt idx="8">
                  <c:v>572487</c:v>
                </c:pt>
                <c:pt idx="9">
                  <c:v>488733</c:v>
                </c:pt>
                <c:pt idx="10">
                  <c:v>659055</c:v>
                </c:pt>
                <c:pt idx="11">
                  <c:v>668974</c:v>
                </c:pt>
                <c:pt idx="12">
                  <c:v>578886</c:v>
                </c:pt>
                <c:pt idx="13">
                  <c:v>576499</c:v>
                </c:pt>
                <c:pt idx="14">
                  <c:v>594029</c:v>
                </c:pt>
                <c:pt idx="15" formatCode="#,##0;&quot;▲ &quot;#,##0">
                  <c:v>639304</c:v>
                </c:pt>
                <c:pt idx="16" formatCode="#,##0;&quot;▲ &quot;#,##0">
                  <c:v>639597</c:v>
                </c:pt>
                <c:pt idx="17" formatCode="#,##0;&quot;▲ &quot;#,##0">
                  <c:v>620503</c:v>
                </c:pt>
                <c:pt idx="18" formatCode="#,##0;&quot;▲ &quot;#,##0">
                  <c:v>554601</c:v>
                </c:pt>
                <c:pt idx="19" formatCode="#,##0;&quot;▲ &quot;#,##0">
                  <c:v>649702</c:v>
                </c:pt>
                <c:pt idx="20" formatCode="#,##0;&quot;▲ &quot;#,##0">
                  <c:v>616328</c:v>
                </c:pt>
                <c:pt idx="21" formatCode="#,##0;&quot;▲ &quot;#,##0">
                  <c:v>636369</c:v>
                </c:pt>
                <c:pt idx="22" formatCode="#,##0;&quot;▲ &quot;#,##0">
                  <c:v>752474</c:v>
                </c:pt>
                <c:pt idx="23" formatCode="#,##0;&quot;▲ &quot;#,##0">
                  <c:v>586552</c:v>
                </c:pt>
                <c:pt idx="24" formatCode="#,##0;&quot;▲ &quot;#,##0">
                  <c:v>1455154</c:v>
                </c:pt>
                <c:pt idx="25" formatCode="#,##0;&quot;▲ &quot;#,##0">
                  <c:v>1486025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307-443C-A687-9C4B27DC379E}"/>
            </c:ext>
          </c:extLst>
        </c:ser>
        <c:ser>
          <c:idx val="41"/>
          <c:order val="41"/>
          <c:tx>
            <c:strRef>
              <c:f>'2市町製造品付加価値'!$B$123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'2市町製造品付加価値'!$H$123:$AG$123</c:f>
              <c:numCache>
                <c:formatCode>#,##0_);[Red]\(#,##0\)</c:formatCode>
                <c:ptCount val="26"/>
                <c:pt idx="0">
                  <c:v>2304773</c:v>
                </c:pt>
                <c:pt idx="1">
                  <c:v>2218433</c:v>
                </c:pt>
                <c:pt idx="2">
                  <c:v>1772247</c:v>
                </c:pt>
                <c:pt idx="3">
                  <c:v>2196043</c:v>
                </c:pt>
                <c:pt idx="4">
                  <c:v>1734781</c:v>
                </c:pt>
                <c:pt idx="5">
                  <c:v>2241612</c:v>
                </c:pt>
                <c:pt idx="6">
                  <c:v>2943512</c:v>
                </c:pt>
                <c:pt idx="7">
                  <c:v>3462603</c:v>
                </c:pt>
                <c:pt idx="8">
                  <c:v>2978986</c:v>
                </c:pt>
                <c:pt idx="9">
                  <c:v>3555719</c:v>
                </c:pt>
                <c:pt idx="10">
                  <c:v>4737215</c:v>
                </c:pt>
                <c:pt idx="11">
                  <c:v>4809452</c:v>
                </c:pt>
                <c:pt idx="12">
                  <c:v>6202113</c:v>
                </c:pt>
                <c:pt idx="13">
                  <c:v>6993715</c:v>
                </c:pt>
                <c:pt idx="14">
                  <c:v>8682714</c:v>
                </c:pt>
                <c:pt idx="15" formatCode="#,##0;&quot;▲ &quot;#,##0">
                  <c:v>5003412</c:v>
                </c:pt>
                <c:pt idx="16" formatCode="#,##0;&quot;▲ &quot;#,##0">
                  <c:v>4430929</c:v>
                </c:pt>
                <c:pt idx="17" formatCode="#,##0;&quot;▲ &quot;#,##0">
                  <c:v>3464229</c:v>
                </c:pt>
                <c:pt idx="18" formatCode="#,##0;&quot;▲ &quot;#,##0">
                  <c:v>4662765</c:v>
                </c:pt>
                <c:pt idx="19" formatCode="#,##0;&quot;▲ &quot;#,##0">
                  <c:v>6189035</c:v>
                </c:pt>
                <c:pt idx="20" formatCode="#,##0;&quot;▲ &quot;#,##0">
                  <c:v>5651404</c:v>
                </c:pt>
                <c:pt idx="21" formatCode="#,##0;&quot;▲ &quot;#,##0">
                  <c:v>6435384</c:v>
                </c:pt>
                <c:pt idx="22" formatCode="#,##0;&quot;▲ &quot;#,##0">
                  <c:v>7206240</c:v>
                </c:pt>
                <c:pt idx="23" formatCode="#,##0;&quot;▲ &quot;#,##0">
                  <c:v>7212694</c:v>
                </c:pt>
                <c:pt idx="24" formatCode="#,##0;&quot;▲ &quot;#,##0">
                  <c:v>567889</c:v>
                </c:pt>
                <c:pt idx="25" formatCode="#,##0;&quot;▲ &quot;#,##0">
                  <c:v>612274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307-443C-A687-9C4B27DC379E}"/>
            </c:ext>
          </c:extLst>
        </c:ser>
        <c:ser>
          <c:idx val="42"/>
          <c:order val="42"/>
          <c:tx>
            <c:strRef>
              <c:f>'2市町製造品付加価値'!$B$124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'2市町製造品付加価値'!$H$124:$AG$124</c:f>
              <c:numCache>
                <c:formatCode>#,##0_);[Red]\(#,##0\)</c:formatCode>
                <c:ptCount val="26"/>
                <c:pt idx="0">
                  <c:v>285580</c:v>
                </c:pt>
                <c:pt idx="1">
                  <c:v>304088</c:v>
                </c:pt>
                <c:pt idx="2">
                  <c:v>404895</c:v>
                </c:pt>
                <c:pt idx="3">
                  <c:v>459879</c:v>
                </c:pt>
                <c:pt idx="4">
                  <c:v>443831</c:v>
                </c:pt>
                <c:pt idx="5">
                  <c:v>485239</c:v>
                </c:pt>
                <c:pt idx="6">
                  <c:v>574412</c:v>
                </c:pt>
                <c:pt idx="7">
                  <c:v>526639</c:v>
                </c:pt>
                <c:pt idx="8">
                  <c:v>552173</c:v>
                </c:pt>
                <c:pt idx="9">
                  <c:v>627679</c:v>
                </c:pt>
                <c:pt idx="10">
                  <c:v>618236</c:v>
                </c:pt>
                <c:pt idx="11">
                  <c:v>619569</c:v>
                </c:pt>
                <c:pt idx="12">
                  <c:v>732325</c:v>
                </c:pt>
                <c:pt idx="13">
                  <c:v>807484</c:v>
                </c:pt>
                <c:pt idx="14">
                  <c:v>881697</c:v>
                </c:pt>
                <c:pt idx="15" formatCode="#,##0;&quot;▲ &quot;#,##0">
                  <c:v>947995</c:v>
                </c:pt>
                <c:pt idx="16" formatCode="#,##0;&quot;▲ &quot;#,##0">
                  <c:v>907128</c:v>
                </c:pt>
                <c:pt idx="17" formatCode="#,##0;&quot;▲ &quot;#,##0">
                  <c:v>916500</c:v>
                </c:pt>
                <c:pt idx="18" formatCode="#,##0;&quot;▲ &quot;#,##0">
                  <c:v>936991</c:v>
                </c:pt>
                <c:pt idx="19" formatCode="#,##0;&quot;▲ &quot;#,##0">
                  <c:v>863103</c:v>
                </c:pt>
                <c:pt idx="20" formatCode="#,##0;&quot;▲ &quot;#,##0">
                  <c:v>959891</c:v>
                </c:pt>
                <c:pt idx="21" formatCode="#,##0;&quot;▲ &quot;#,##0">
                  <c:v>1028518</c:v>
                </c:pt>
                <c:pt idx="22" formatCode="#,##0;&quot;▲ &quot;#,##0">
                  <c:v>955160</c:v>
                </c:pt>
                <c:pt idx="23" formatCode="#,##0;&quot;▲ &quot;#,##0">
                  <c:v>844234</c:v>
                </c:pt>
                <c:pt idx="24" formatCode="#,##0;&quot;▲ &quot;#,##0">
                  <c:v>7793088</c:v>
                </c:pt>
                <c:pt idx="25" formatCode="#,##0;&quot;▲ &quot;#,##0">
                  <c:v>8311116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307-443C-A687-9C4B27DC379E}"/>
            </c:ext>
          </c:extLst>
        </c:ser>
        <c:ser>
          <c:idx val="43"/>
          <c:order val="43"/>
          <c:tx>
            <c:strRef>
              <c:f>'2市町製造品付加価値'!$B$125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'2市町製造品付加価値'!$H$125:$AG$125</c:f>
              <c:numCache>
                <c:formatCode>#,##0_);[Red]\(#,##0\)</c:formatCode>
                <c:ptCount val="26"/>
                <c:pt idx="0">
                  <c:v>112792</c:v>
                </c:pt>
                <c:pt idx="1">
                  <c:v>187105</c:v>
                </c:pt>
                <c:pt idx="2">
                  <c:v>288719</c:v>
                </c:pt>
                <c:pt idx="3">
                  <c:v>308432</c:v>
                </c:pt>
                <c:pt idx="4">
                  <c:v>334982</c:v>
                </c:pt>
                <c:pt idx="5">
                  <c:v>555584</c:v>
                </c:pt>
                <c:pt idx="6">
                  <c:v>172849</c:v>
                </c:pt>
                <c:pt idx="7">
                  <c:v>208093</c:v>
                </c:pt>
                <c:pt idx="8">
                  <c:v>203076</c:v>
                </c:pt>
                <c:pt idx="9">
                  <c:v>499389</c:v>
                </c:pt>
                <c:pt idx="10">
                  <c:v>488346</c:v>
                </c:pt>
                <c:pt idx="11">
                  <c:v>499276</c:v>
                </c:pt>
                <c:pt idx="12">
                  <c:v>506408</c:v>
                </c:pt>
                <c:pt idx="13">
                  <c:v>536336</c:v>
                </c:pt>
                <c:pt idx="14">
                  <c:v>536999</c:v>
                </c:pt>
                <c:pt idx="15" formatCode="#,##0;&quot;▲ &quot;#,##0">
                  <c:v>534173</c:v>
                </c:pt>
                <c:pt idx="16" formatCode="#,##0;&quot;▲ &quot;#,##0">
                  <c:v>590318</c:v>
                </c:pt>
                <c:pt idx="17" formatCode="#,##0;&quot;▲ &quot;#,##0">
                  <c:v>379503</c:v>
                </c:pt>
                <c:pt idx="18" formatCode="#,##0;&quot;▲ &quot;#,##0">
                  <c:v>371332</c:v>
                </c:pt>
                <c:pt idx="19" formatCode="#,##0;&quot;▲ &quot;#,##0">
                  <c:v>614578</c:v>
                </c:pt>
                <c:pt idx="20" formatCode="#,##0;&quot;▲ &quot;#,##0">
                  <c:v>368581</c:v>
                </c:pt>
                <c:pt idx="21" formatCode="#,##0;&quot;▲ &quot;#,##0">
                  <c:v>413162</c:v>
                </c:pt>
                <c:pt idx="22" formatCode="#,##0;&quot;▲ &quot;#,##0">
                  <c:v>404157</c:v>
                </c:pt>
                <c:pt idx="23" formatCode="#,##0;&quot;▲ &quot;#,##0">
                  <c:v>391781</c:v>
                </c:pt>
                <c:pt idx="24" formatCode="#,##0;&quot;▲ &quot;#,##0">
                  <c:v>807428</c:v>
                </c:pt>
                <c:pt idx="25" formatCode="#,##0;&quot;▲ &quot;#,##0">
                  <c:v>809125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E307-443C-A687-9C4B27DC379E}"/>
            </c:ext>
          </c:extLst>
        </c:ser>
        <c:ser>
          <c:idx val="44"/>
          <c:order val="44"/>
          <c:tx>
            <c:strRef>
              <c:f>'2市町製造品付加価値'!$B$126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'2市町製造品付加価値'!$H$126:$AG$126</c:f>
              <c:numCache>
                <c:formatCode>#,##0_);[Red]\(#,##0\)</c:formatCode>
                <c:ptCount val="26"/>
                <c:pt idx="0">
                  <c:v>90976</c:v>
                </c:pt>
                <c:pt idx="1">
                  <c:v>121586</c:v>
                </c:pt>
                <c:pt idx="2">
                  <c:v>132814</c:v>
                </c:pt>
                <c:pt idx="3">
                  <c:v>138735</c:v>
                </c:pt>
                <c:pt idx="4">
                  <c:v>141735</c:v>
                </c:pt>
                <c:pt idx="5">
                  <c:v>156860</c:v>
                </c:pt>
                <c:pt idx="6">
                  <c:v>259542</c:v>
                </c:pt>
                <c:pt idx="7">
                  <c:v>278729</c:v>
                </c:pt>
                <c:pt idx="8">
                  <c:v>277729</c:v>
                </c:pt>
                <c:pt idx="9">
                  <c:v>234687</c:v>
                </c:pt>
                <c:pt idx="10">
                  <c:v>161611</c:v>
                </c:pt>
                <c:pt idx="11">
                  <c:v>356432</c:v>
                </c:pt>
                <c:pt idx="12">
                  <c:v>354656</c:v>
                </c:pt>
                <c:pt idx="13">
                  <c:v>546295</c:v>
                </c:pt>
                <c:pt idx="14">
                  <c:v>646709</c:v>
                </c:pt>
                <c:pt idx="15" formatCode="#,##0;&quot;▲ &quot;#,##0">
                  <c:v>361536</c:v>
                </c:pt>
                <c:pt idx="16" formatCode="#,##0;&quot;▲ &quot;#,##0">
                  <c:v>827478</c:v>
                </c:pt>
                <c:pt idx="17" formatCode="#,##0;&quot;▲ &quot;#,##0">
                  <c:v>741101</c:v>
                </c:pt>
                <c:pt idx="18" formatCode="#,##0;&quot;▲ &quot;#,##0">
                  <c:v>811777</c:v>
                </c:pt>
                <c:pt idx="19" formatCode="#,##0;&quot;▲ &quot;#,##0">
                  <c:v>802781</c:v>
                </c:pt>
                <c:pt idx="20" formatCode="#,##0;&quot;▲ &quot;#,##0">
                  <c:v>923958</c:v>
                </c:pt>
                <c:pt idx="21" formatCode="#,##0;&quot;▲ &quot;#,##0">
                  <c:v>1013272</c:v>
                </c:pt>
                <c:pt idx="22" formatCode="#,##0;&quot;▲ &quot;#,##0">
                  <c:v>959846</c:v>
                </c:pt>
                <c:pt idx="23" formatCode="#,##0;&quot;▲ &quot;#,##0">
                  <c:v>934258</c:v>
                </c:pt>
                <c:pt idx="24" formatCode="#,##0;&quot;▲ &quot;#,##0">
                  <c:v>379041</c:v>
                </c:pt>
                <c:pt idx="25" formatCode="#,##0;&quot;▲ &quot;#,##0">
                  <c:v>370946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307-443C-A687-9C4B27DC379E}"/>
            </c:ext>
          </c:extLst>
        </c:ser>
        <c:ser>
          <c:idx val="45"/>
          <c:order val="45"/>
          <c:tx>
            <c:strRef>
              <c:f>'2市町製造品付加価値'!$B$127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'2市町製造品付加価値'!$H$127:$AG$127</c:f>
              <c:numCache>
                <c:formatCode>#,##0_);[Red]\(#,##0\)</c:formatCode>
                <c:ptCount val="26"/>
                <c:pt idx="0">
                  <c:v>40577</c:v>
                </c:pt>
                <c:pt idx="1">
                  <c:v>64684</c:v>
                </c:pt>
                <c:pt idx="2">
                  <c:v>64006</c:v>
                </c:pt>
                <c:pt idx="3">
                  <c:v>76718</c:v>
                </c:pt>
                <c:pt idx="4">
                  <c:v>85420</c:v>
                </c:pt>
                <c:pt idx="5">
                  <c:v>94692</c:v>
                </c:pt>
                <c:pt idx="6">
                  <c:v>133216</c:v>
                </c:pt>
                <c:pt idx="7">
                  <c:v>105312</c:v>
                </c:pt>
                <c:pt idx="8">
                  <c:v>76528</c:v>
                </c:pt>
                <c:pt idx="9">
                  <c:v>82438</c:v>
                </c:pt>
                <c:pt idx="10">
                  <c:v>50323</c:v>
                </c:pt>
                <c:pt idx="11">
                  <c:v>105525</c:v>
                </c:pt>
                <c:pt idx="12">
                  <c:v>61243</c:v>
                </c:pt>
                <c:pt idx="13">
                  <c:v>81057</c:v>
                </c:pt>
                <c:pt idx="14">
                  <c:v>121007</c:v>
                </c:pt>
                <c:pt idx="15" formatCode="#,##0;&quot;▲ &quot;#,##0">
                  <c:v>137721</c:v>
                </c:pt>
                <c:pt idx="16" formatCode="#,##0;&quot;▲ &quot;#,##0">
                  <c:v>135013</c:v>
                </c:pt>
                <c:pt idx="17" formatCode="#,##0;&quot;▲ &quot;#,##0">
                  <c:v>113993</c:v>
                </c:pt>
                <c:pt idx="18" formatCode="#,##0;&quot;▲ &quot;#,##0">
                  <c:v>137473</c:v>
                </c:pt>
                <c:pt idx="19" formatCode="#,##0;&quot;▲ &quot;#,##0">
                  <c:v>139514</c:v>
                </c:pt>
                <c:pt idx="20" formatCode="#,##0;&quot;▲ &quot;#,##0">
                  <c:v>154243</c:v>
                </c:pt>
                <c:pt idx="21" formatCode="#,##0;&quot;▲ &quot;#,##0">
                  <c:v>123361</c:v>
                </c:pt>
                <c:pt idx="22" formatCode="#,##0;&quot;▲ &quot;#,##0">
                  <c:v>147884</c:v>
                </c:pt>
                <c:pt idx="23" formatCode="#,##0;&quot;▲ &quot;#,##0">
                  <c:v>141366</c:v>
                </c:pt>
                <c:pt idx="24" formatCode="#,##0;&quot;▲ &quot;#,##0">
                  <c:v>871713</c:v>
                </c:pt>
                <c:pt idx="25" formatCode="#,##0;&quot;▲ &quot;#,##0">
                  <c:v>932519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E307-443C-A687-9C4B27DC379E}"/>
            </c:ext>
          </c:extLst>
        </c:ser>
        <c:ser>
          <c:idx val="46"/>
          <c:order val="46"/>
          <c:tx>
            <c:strRef>
              <c:f>'2市町製造品付加価値'!$B$128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'2市町製造品付加価値'!$H$128:$AG$128</c:f>
              <c:numCache>
                <c:formatCode>#,##0_);[Red]\(#,##0\)</c:formatCode>
                <c:ptCount val="26"/>
                <c:pt idx="0">
                  <c:v>40125</c:v>
                </c:pt>
                <c:pt idx="1">
                  <c:v>34354</c:v>
                </c:pt>
                <c:pt idx="2">
                  <c:v>55839</c:v>
                </c:pt>
                <c:pt idx="3">
                  <c:v>40170</c:v>
                </c:pt>
                <c:pt idx="4">
                  <c:v>56749</c:v>
                </c:pt>
                <c:pt idx="5">
                  <c:v>57723</c:v>
                </c:pt>
                <c:pt idx="6">
                  <c:v>73500</c:v>
                </c:pt>
                <c:pt idx="7">
                  <c:v>79921</c:v>
                </c:pt>
                <c:pt idx="8">
                  <c:v>61850</c:v>
                </c:pt>
                <c:pt idx="9">
                  <c:v>87887</c:v>
                </c:pt>
                <c:pt idx="10">
                  <c:v>96160</c:v>
                </c:pt>
                <c:pt idx="11">
                  <c:v>87505</c:v>
                </c:pt>
                <c:pt idx="12">
                  <c:v>84303</c:v>
                </c:pt>
                <c:pt idx="13">
                  <c:v>90314</c:v>
                </c:pt>
                <c:pt idx="14">
                  <c:v>79561</c:v>
                </c:pt>
                <c:pt idx="15" formatCode="#,##0;&quot;▲ &quot;#,##0">
                  <c:v>109452</c:v>
                </c:pt>
                <c:pt idx="16" formatCode="#,##0;&quot;▲ &quot;#,##0">
                  <c:v>114879</c:v>
                </c:pt>
                <c:pt idx="17" formatCode="#,##0;&quot;▲ &quot;#,##0">
                  <c:v>156834</c:v>
                </c:pt>
                <c:pt idx="18" formatCode="#,##0;&quot;▲ &quot;#,##0">
                  <c:v>122947</c:v>
                </c:pt>
                <c:pt idx="19" formatCode="#,##0;&quot;▲ &quot;#,##0">
                  <c:v>125932</c:v>
                </c:pt>
                <c:pt idx="20" formatCode="#,##0;&quot;▲ &quot;#,##0">
                  <c:v>138014</c:v>
                </c:pt>
                <c:pt idx="21" formatCode="#,##0;&quot;▲ &quot;#,##0">
                  <c:v>125112</c:v>
                </c:pt>
                <c:pt idx="22" formatCode="#,##0;&quot;▲ &quot;#,##0">
                  <c:v>153437</c:v>
                </c:pt>
                <c:pt idx="23" formatCode="#,##0;&quot;▲ &quot;#,##0">
                  <c:v>120785</c:v>
                </c:pt>
                <c:pt idx="24" formatCode="#,##0;&quot;▲ &quot;#,##0">
                  <c:v>121451</c:v>
                </c:pt>
                <c:pt idx="25" formatCode="#,##0;&quot;▲ &quot;#,##0">
                  <c:v>105080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307-443C-A687-9C4B27DC379E}"/>
            </c:ext>
          </c:extLst>
        </c:ser>
        <c:ser>
          <c:idx val="47"/>
          <c:order val="47"/>
          <c:tx>
            <c:strRef>
              <c:f>'2市町製造品付加価値'!$B$129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'2市町製造品付加価値'!$H$129:$AG$129</c:f>
              <c:numCache>
                <c:formatCode>#,##0_);[Red]\(#,##0\)</c:formatCode>
                <c:ptCount val="26"/>
                <c:pt idx="0">
                  <c:v>805232</c:v>
                </c:pt>
                <c:pt idx="1">
                  <c:v>898650</c:v>
                </c:pt>
                <c:pt idx="2">
                  <c:v>924691</c:v>
                </c:pt>
                <c:pt idx="3">
                  <c:v>1039523</c:v>
                </c:pt>
                <c:pt idx="4">
                  <c:v>1200467</c:v>
                </c:pt>
                <c:pt idx="5">
                  <c:v>1251603</c:v>
                </c:pt>
                <c:pt idx="6">
                  <c:v>1386991</c:v>
                </c:pt>
                <c:pt idx="7">
                  <c:v>1394198</c:v>
                </c:pt>
                <c:pt idx="8">
                  <c:v>1361295</c:v>
                </c:pt>
                <c:pt idx="9">
                  <c:v>1656419</c:v>
                </c:pt>
                <c:pt idx="10">
                  <c:v>1515047</c:v>
                </c:pt>
                <c:pt idx="11">
                  <c:v>1745619</c:v>
                </c:pt>
                <c:pt idx="12">
                  <c:v>1768847</c:v>
                </c:pt>
                <c:pt idx="13">
                  <c:v>2036303</c:v>
                </c:pt>
                <c:pt idx="14">
                  <c:v>2125643</c:v>
                </c:pt>
                <c:pt idx="15" formatCode="#,##0;&quot;▲ &quot;#,##0">
                  <c:v>2309705</c:v>
                </c:pt>
                <c:pt idx="16" formatCode="#,##0;&quot;▲ &quot;#,##0">
                  <c:v>2431183</c:v>
                </c:pt>
                <c:pt idx="17" formatCode="#,##0;&quot;▲ &quot;#,##0">
                  <c:v>2437985</c:v>
                </c:pt>
                <c:pt idx="18" formatCode="#,##0;&quot;▲ &quot;#,##0">
                  <c:v>2460859</c:v>
                </c:pt>
                <c:pt idx="19" formatCode="#,##0;&quot;▲ &quot;#,##0">
                  <c:v>2342754</c:v>
                </c:pt>
                <c:pt idx="20" formatCode="#,##0;&quot;▲ &quot;#,##0">
                  <c:v>2825797</c:v>
                </c:pt>
                <c:pt idx="21" formatCode="#,##0;&quot;▲ &quot;#,##0">
                  <c:v>2507669</c:v>
                </c:pt>
                <c:pt idx="22" formatCode="#,##0;&quot;▲ &quot;#,##0">
                  <c:v>2920890</c:v>
                </c:pt>
                <c:pt idx="23" formatCode="#,##0;&quot;▲ &quot;#,##0">
                  <c:v>2445819</c:v>
                </c:pt>
                <c:pt idx="24" formatCode="#,##0;&quot;▲ &quot;#,##0">
                  <c:v>117486</c:v>
                </c:pt>
                <c:pt idx="25" formatCode="#,##0;&quot;▲ &quot;#,##0">
                  <c:v>121229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E307-443C-A687-9C4B27DC379E}"/>
            </c:ext>
          </c:extLst>
        </c:ser>
        <c:ser>
          <c:idx val="48"/>
          <c:order val="48"/>
          <c:tx>
            <c:strRef>
              <c:f>'2市町製造品付加価値'!$B$130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'2市町製造品付加価値'!$H$130:$AG$130</c:f>
              <c:numCache>
                <c:formatCode>#,##0_);[Red]\(#,##0\)</c:formatCode>
                <c:ptCount val="26"/>
                <c:pt idx="0">
                  <c:v>71391</c:v>
                </c:pt>
                <c:pt idx="1">
                  <c:v>51728</c:v>
                </c:pt>
                <c:pt idx="2">
                  <c:v>45184</c:v>
                </c:pt>
                <c:pt idx="3">
                  <c:v>49196</c:v>
                </c:pt>
                <c:pt idx="4">
                  <c:v>77451</c:v>
                </c:pt>
                <c:pt idx="5">
                  <c:v>100785</c:v>
                </c:pt>
                <c:pt idx="6">
                  <c:v>131868</c:v>
                </c:pt>
                <c:pt idx="7">
                  <c:v>127598</c:v>
                </c:pt>
                <c:pt idx="8">
                  <c:v>135615</c:v>
                </c:pt>
                <c:pt idx="9">
                  <c:v>154413</c:v>
                </c:pt>
                <c:pt idx="10">
                  <c:v>236350</c:v>
                </c:pt>
                <c:pt idx="11">
                  <c:v>236016</c:v>
                </c:pt>
                <c:pt idx="12">
                  <c:v>276777</c:v>
                </c:pt>
                <c:pt idx="13">
                  <c:v>314124</c:v>
                </c:pt>
                <c:pt idx="14">
                  <c:v>400779</c:v>
                </c:pt>
                <c:pt idx="15" formatCode="#,##0;&quot;▲ &quot;#,##0">
                  <c:v>672206</c:v>
                </c:pt>
                <c:pt idx="16" formatCode="#,##0;&quot;▲ &quot;#,##0">
                  <c:v>738231</c:v>
                </c:pt>
                <c:pt idx="17" formatCode="#,##0;&quot;▲ &quot;#,##0">
                  <c:v>760793</c:v>
                </c:pt>
                <c:pt idx="18" formatCode="#,##0;&quot;▲ &quot;#,##0">
                  <c:v>704757</c:v>
                </c:pt>
                <c:pt idx="19" formatCode="#,##0;&quot;▲ &quot;#,##0">
                  <c:v>685909</c:v>
                </c:pt>
                <c:pt idx="20" formatCode="#,##0;&quot;▲ &quot;#,##0">
                  <c:v>744681</c:v>
                </c:pt>
                <c:pt idx="21" formatCode="#,##0;&quot;▲ &quot;#,##0">
                  <c:v>754484</c:v>
                </c:pt>
                <c:pt idx="22" formatCode="#,##0;&quot;▲ &quot;#,##0">
                  <c:v>707939</c:v>
                </c:pt>
                <c:pt idx="23" formatCode="#,##0;&quot;▲ &quot;#,##0">
                  <c:v>703912</c:v>
                </c:pt>
                <c:pt idx="24" formatCode="#,##0;&quot;▲ &quot;#,##0">
                  <c:v>2337689</c:v>
                </c:pt>
                <c:pt idx="25" formatCode="#,##0;&quot;▲ &quot;#,##0">
                  <c:v>2486606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E307-443C-A687-9C4B27DC379E}"/>
            </c:ext>
          </c:extLst>
        </c:ser>
        <c:ser>
          <c:idx val="49"/>
          <c:order val="49"/>
          <c:tx>
            <c:strRef>
              <c:f>'2市町製造品付加価値'!$B$131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'2市町製造品付加価値'!$H$131:$AG$131</c:f>
              <c:numCache>
                <c:formatCode>#,##0_);[Red]\(#,##0\)</c:formatCode>
                <c:ptCount val="26"/>
                <c:pt idx="0">
                  <c:v>273868</c:v>
                </c:pt>
                <c:pt idx="1">
                  <c:v>304264</c:v>
                </c:pt>
                <c:pt idx="2">
                  <c:v>347949</c:v>
                </c:pt>
                <c:pt idx="3">
                  <c:v>387719</c:v>
                </c:pt>
                <c:pt idx="4">
                  <c:v>450939</c:v>
                </c:pt>
                <c:pt idx="5">
                  <c:v>436682</c:v>
                </c:pt>
                <c:pt idx="6">
                  <c:v>450157</c:v>
                </c:pt>
                <c:pt idx="7">
                  <c:v>516269</c:v>
                </c:pt>
                <c:pt idx="8">
                  <c:v>489731</c:v>
                </c:pt>
                <c:pt idx="9">
                  <c:v>561613</c:v>
                </c:pt>
                <c:pt idx="10">
                  <c:v>669542</c:v>
                </c:pt>
                <c:pt idx="11">
                  <c:v>622563</c:v>
                </c:pt>
                <c:pt idx="12">
                  <c:v>630677</c:v>
                </c:pt>
                <c:pt idx="13">
                  <c:v>739447</c:v>
                </c:pt>
                <c:pt idx="14">
                  <c:v>776194</c:v>
                </c:pt>
                <c:pt idx="15" formatCode="#,##0;&quot;▲ &quot;#,##0">
                  <c:v>881173</c:v>
                </c:pt>
                <c:pt idx="16" formatCode="#,##0;&quot;▲ &quot;#,##0">
                  <c:v>964671</c:v>
                </c:pt>
                <c:pt idx="17" formatCode="#,##0;&quot;▲ &quot;#,##0">
                  <c:v>989270</c:v>
                </c:pt>
                <c:pt idx="18" formatCode="#,##0;&quot;▲ &quot;#,##0">
                  <c:v>904032</c:v>
                </c:pt>
                <c:pt idx="19" formatCode="#,##0;&quot;▲ &quot;#,##0">
                  <c:v>875618</c:v>
                </c:pt>
                <c:pt idx="20" formatCode="#,##0;&quot;▲ &quot;#,##0">
                  <c:v>906506</c:v>
                </c:pt>
                <c:pt idx="21" formatCode="#,##0;&quot;▲ &quot;#,##0">
                  <c:v>906459</c:v>
                </c:pt>
                <c:pt idx="22" formatCode="#,##0;&quot;▲ &quot;#,##0">
                  <c:v>894426</c:v>
                </c:pt>
                <c:pt idx="23" formatCode="#,##0;&quot;▲ &quot;#,##0">
                  <c:v>920913</c:v>
                </c:pt>
                <c:pt idx="24" formatCode="#,##0;&quot;▲ &quot;#,##0">
                  <c:v>826614</c:v>
                </c:pt>
                <c:pt idx="25" formatCode="#,##0;&quot;▲ &quot;#,##0">
                  <c:v>827961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E307-443C-A687-9C4B27DC379E}"/>
            </c:ext>
          </c:extLst>
        </c:ser>
        <c:ser>
          <c:idx val="50"/>
          <c:order val="50"/>
          <c:tx>
            <c:strRef>
              <c:f>'2市町製造品付加価値'!$B$132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'2市町製造品付加価値'!$H$132:$AG$132</c:f>
              <c:numCache>
                <c:formatCode>#,##0_);[Red]\(#,##0\)</c:formatCode>
                <c:ptCount val="26"/>
                <c:pt idx="0">
                  <c:v>53207</c:v>
                </c:pt>
                <c:pt idx="1">
                  <c:v>58918</c:v>
                </c:pt>
                <c:pt idx="2">
                  <c:v>80782</c:v>
                </c:pt>
                <c:pt idx="3">
                  <c:v>113511</c:v>
                </c:pt>
                <c:pt idx="4">
                  <c:v>111091</c:v>
                </c:pt>
                <c:pt idx="5">
                  <c:v>152591</c:v>
                </c:pt>
                <c:pt idx="6">
                  <c:v>148462</c:v>
                </c:pt>
                <c:pt idx="7">
                  <c:v>85361</c:v>
                </c:pt>
                <c:pt idx="8">
                  <c:v>112174</c:v>
                </c:pt>
                <c:pt idx="9">
                  <c:v>146465</c:v>
                </c:pt>
                <c:pt idx="10">
                  <c:v>140471</c:v>
                </c:pt>
                <c:pt idx="11">
                  <c:v>115537</c:v>
                </c:pt>
                <c:pt idx="12">
                  <c:v>106523</c:v>
                </c:pt>
                <c:pt idx="13">
                  <c:v>118225</c:v>
                </c:pt>
                <c:pt idx="14">
                  <c:v>230473</c:v>
                </c:pt>
                <c:pt idx="15" formatCode="#,##0;&quot;▲ &quot;#,##0">
                  <c:v>157819</c:v>
                </c:pt>
                <c:pt idx="16" formatCode="#,##0;&quot;▲ &quot;#,##0">
                  <c:v>165372</c:v>
                </c:pt>
                <c:pt idx="17" formatCode="#,##0;&quot;▲ &quot;#,##0">
                  <c:v>217540</c:v>
                </c:pt>
                <c:pt idx="18" formatCode="#,##0;&quot;▲ &quot;#,##0">
                  <c:v>235265</c:v>
                </c:pt>
                <c:pt idx="19" formatCode="#,##0;&quot;▲ &quot;#,##0">
                  <c:v>174679</c:v>
                </c:pt>
                <c:pt idx="20" formatCode="#,##0;&quot;▲ &quot;#,##0">
                  <c:v>156542</c:v>
                </c:pt>
                <c:pt idx="21" formatCode="#,##0;&quot;▲ &quot;#,##0">
                  <c:v>143818</c:v>
                </c:pt>
                <c:pt idx="22" formatCode="#,##0;&quot;▲ &quot;#,##0">
                  <c:v>169431</c:v>
                </c:pt>
                <c:pt idx="23" formatCode="#,##0;&quot;▲ &quot;#,##0">
                  <c:v>201896</c:v>
                </c:pt>
                <c:pt idx="24" formatCode="#,##0;&quot;▲ &quot;#,##0">
                  <c:v>881683</c:v>
                </c:pt>
                <c:pt idx="25" formatCode="#,##0;&quot;▲ &quot;#,##0">
                  <c:v>848312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E307-443C-A687-9C4B27DC379E}"/>
            </c:ext>
          </c:extLst>
        </c:ser>
        <c:ser>
          <c:idx val="51"/>
          <c:order val="51"/>
          <c:tx>
            <c:strRef>
              <c:f>'2市町製造品付加価値'!$B$133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'2市町製造品付加価値'!$H$133:$AG$133</c:f>
              <c:numCache>
                <c:formatCode>#,##0_);[Red]\(#,##0\)</c:formatCode>
                <c:ptCount val="26"/>
                <c:pt idx="0">
                  <c:v>36814</c:v>
                </c:pt>
                <c:pt idx="1">
                  <c:v>49123</c:v>
                </c:pt>
                <c:pt idx="2">
                  <c:v>62641</c:v>
                </c:pt>
                <c:pt idx="3">
                  <c:v>78641</c:v>
                </c:pt>
                <c:pt idx="4">
                  <c:v>87645</c:v>
                </c:pt>
                <c:pt idx="5">
                  <c:v>108505</c:v>
                </c:pt>
                <c:pt idx="6">
                  <c:v>180082</c:v>
                </c:pt>
                <c:pt idx="7">
                  <c:v>109395</c:v>
                </c:pt>
                <c:pt idx="8">
                  <c:v>140331</c:v>
                </c:pt>
                <c:pt idx="9">
                  <c:v>115256</c:v>
                </c:pt>
                <c:pt idx="10">
                  <c:v>171387</c:v>
                </c:pt>
                <c:pt idx="11">
                  <c:v>175980</c:v>
                </c:pt>
                <c:pt idx="12">
                  <c:v>162087</c:v>
                </c:pt>
                <c:pt idx="13">
                  <c:v>152855</c:v>
                </c:pt>
                <c:pt idx="14">
                  <c:v>193454</c:v>
                </c:pt>
                <c:pt idx="15" formatCode="#,##0;&quot;▲ &quot;#,##0">
                  <c:v>205749</c:v>
                </c:pt>
                <c:pt idx="16" formatCode="#,##0;&quot;▲ &quot;#,##0">
                  <c:v>225894</c:v>
                </c:pt>
                <c:pt idx="17" formatCode="#,##0;&quot;▲ &quot;#,##0">
                  <c:v>223213</c:v>
                </c:pt>
                <c:pt idx="18" formatCode="#,##0;&quot;▲ &quot;#,##0">
                  <c:v>238004</c:v>
                </c:pt>
                <c:pt idx="19" formatCode="#,##0;&quot;▲ &quot;#,##0">
                  <c:v>227284</c:v>
                </c:pt>
                <c:pt idx="20" formatCode="#,##0;&quot;▲ &quot;#,##0">
                  <c:v>239178</c:v>
                </c:pt>
                <c:pt idx="21" formatCode="#,##0;&quot;▲ &quot;#,##0">
                  <c:v>244153</c:v>
                </c:pt>
                <c:pt idx="22" formatCode="#,##0;&quot;▲ &quot;#,##0">
                  <c:v>267845</c:v>
                </c:pt>
                <c:pt idx="23" formatCode="#,##0;&quot;▲ &quot;#,##0">
                  <c:v>262878</c:v>
                </c:pt>
                <c:pt idx="24" formatCode="#,##0;&quot;▲ &quot;#,##0">
                  <c:v>192009</c:v>
                </c:pt>
                <c:pt idx="25" formatCode="#,##0;&quot;▲ &quot;#,##0">
                  <c:v>194608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E307-443C-A687-9C4B27DC379E}"/>
            </c:ext>
          </c:extLst>
        </c:ser>
        <c:ser>
          <c:idx val="52"/>
          <c:order val="52"/>
          <c:tx>
            <c:strRef>
              <c:f>'2市町製造品付加価値'!$B$134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'2市町製造品付加価値'!$H$134:$AG$134</c:f>
              <c:numCache>
                <c:formatCode>#,##0_);[Red]\(#,##0\)</c:formatCode>
                <c:ptCount val="26"/>
                <c:pt idx="0">
                  <c:v>13404</c:v>
                </c:pt>
                <c:pt idx="1">
                  <c:v>9360</c:v>
                </c:pt>
                <c:pt idx="2">
                  <c:v>11513</c:v>
                </c:pt>
                <c:pt idx="3">
                  <c:v>9481</c:v>
                </c:pt>
                <c:pt idx="4">
                  <c:v>8957</c:v>
                </c:pt>
                <c:pt idx="5">
                  <c:v>11123</c:v>
                </c:pt>
                <c:pt idx="6">
                  <c:v>10770</c:v>
                </c:pt>
                <c:pt idx="7">
                  <c:v>10814</c:v>
                </c:pt>
                <c:pt idx="8">
                  <c:v>12555</c:v>
                </c:pt>
                <c:pt idx="9">
                  <c:v>12902</c:v>
                </c:pt>
                <c:pt idx="10">
                  <c:v>12659</c:v>
                </c:pt>
                <c:pt idx="11">
                  <c:v>14825</c:v>
                </c:pt>
                <c:pt idx="12">
                  <c:v>15865</c:v>
                </c:pt>
                <c:pt idx="13">
                  <c:v>19310</c:v>
                </c:pt>
                <c:pt idx="14">
                  <c:v>19235</c:v>
                </c:pt>
                <c:pt idx="15" formatCode="#,##0;&quot;▲ &quot;#,##0">
                  <c:v>19524</c:v>
                </c:pt>
                <c:pt idx="16" formatCode="#,##0;&quot;▲ &quot;#,##0">
                  <c:v>26495</c:v>
                </c:pt>
                <c:pt idx="17" formatCode="#,##0;&quot;▲ &quot;#,##0">
                  <c:v>20387</c:v>
                </c:pt>
                <c:pt idx="18" formatCode="#,##0;&quot;▲ &quot;#,##0">
                  <c:v>18011</c:v>
                </c:pt>
                <c:pt idx="19" formatCode="#,##0;&quot;▲ &quot;#,##0">
                  <c:v>18646</c:v>
                </c:pt>
                <c:pt idx="20" formatCode="#,##0;&quot;▲ &quot;#,##0">
                  <c:v>17356</c:v>
                </c:pt>
                <c:pt idx="21" formatCode="#,##0;&quot;▲ &quot;#,##0">
                  <c:v>17390</c:v>
                </c:pt>
                <c:pt idx="22" formatCode="#,##0;&quot;▲ &quot;#,##0">
                  <c:v>12542</c:v>
                </c:pt>
                <c:pt idx="23" formatCode="#,##0;&quot;▲ &quot;#,##0">
                  <c:v>14283</c:v>
                </c:pt>
                <c:pt idx="24" formatCode="#,##0;&quot;▲ &quot;#,##0">
                  <c:v>257206</c:v>
                </c:pt>
                <c:pt idx="25" formatCode="#,##0;&quot;▲ &quot;#,##0">
                  <c:v>243990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E307-443C-A687-9C4B27DC379E}"/>
            </c:ext>
          </c:extLst>
        </c:ser>
        <c:ser>
          <c:idx val="53"/>
          <c:order val="53"/>
          <c:tx>
            <c:strRef>
              <c:f>'2市町製造品付加価値'!$B$135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'2市町製造品付加価値'!$H$135:$AG$135</c:f>
              <c:numCache>
                <c:formatCode>#,##0_);[Red]\(#,##0\)</c:formatCode>
                <c:ptCount val="26"/>
                <c:pt idx="0">
                  <c:v>51428</c:v>
                </c:pt>
                <c:pt idx="1">
                  <c:v>58738</c:v>
                </c:pt>
                <c:pt idx="2">
                  <c:v>83326</c:v>
                </c:pt>
                <c:pt idx="3">
                  <c:v>94320</c:v>
                </c:pt>
                <c:pt idx="4">
                  <c:v>136911</c:v>
                </c:pt>
                <c:pt idx="5">
                  <c:v>70304</c:v>
                </c:pt>
                <c:pt idx="6">
                  <c:v>167183</c:v>
                </c:pt>
                <c:pt idx="7">
                  <c:v>91981</c:v>
                </c:pt>
                <c:pt idx="8">
                  <c:v>169766</c:v>
                </c:pt>
                <c:pt idx="9">
                  <c:v>105532</c:v>
                </c:pt>
                <c:pt idx="10">
                  <c:v>69557</c:v>
                </c:pt>
                <c:pt idx="11">
                  <c:v>81443</c:v>
                </c:pt>
                <c:pt idx="12">
                  <c:v>133300</c:v>
                </c:pt>
                <c:pt idx="13">
                  <c:v>91501</c:v>
                </c:pt>
                <c:pt idx="14">
                  <c:v>92278</c:v>
                </c:pt>
                <c:pt idx="15" formatCode="#,##0;&quot;▲ &quot;#,##0">
                  <c:v>84599</c:v>
                </c:pt>
                <c:pt idx="16" formatCode="#,##0;&quot;▲ &quot;#,##0">
                  <c:v>85003</c:v>
                </c:pt>
                <c:pt idx="17" formatCode="#,##0;&quot;▲ &quot;#,##0">
                  <c:v>89868</c:v>
                </c:pt>
                <c:pt idx="18" formatCode="#,##0;&quot;▲ &quot;#,##0">
                  <c:v>80751</c:v>
                </c:pt>
                <c:pt idx="19" formatCode="#,##0;&quot;▲ &quot;#,##0">
                  <c:v>68186</c:v>
                </c:pt>
                <c:pt idx="20" formatCode="#,##0;&quot;▲ &quot;#,##0">
                  <c:v>63555</c:v>
                </c:pt>
                <c:pt idx="21" formatCode="#,##0;&quot;▲ &quot;#,##0">
                  <c:v>79126</c:v>
                </c:pt>
                <c:pt idx="22" formatCode="#,##0;&quot;▲ &quot;#,##0">
                  <c:v>80206</c:v>
                </c:pt>
                <c:pt idx="23" formatCode="#,##0;&quot;▲ &quot;#,##0">
                  <c:v>127186</c:v>
                </c:pt>
                <c:pt idx="24" formatCode="#,##0;&quot;▲ &quot;#,##0">
                  <c:v>11154</c:v>
                </c:pt>
                <c:pt idx="25" formatCode="#,##0;&quot;▲ &quot;#,##0">
                  <c:v>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E307-443C-A687-9C4B27DC379E}"/>
            </c:ext>
          </c:extLst>
        </c:ser>
        <c:ser>
          <c:idx val="54"/>
          <c:order val="54"/>
          <c:tx>
            <c:strRef>
              <c:f>'2市町製造品付加価値'!$B$136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'2市町製造品付加価値'!$H$136:$AG$136</c:f>
              <c:numCache>
                <c:formatCode>#,##0_);[Red]\(#,##0\)</c:formatCode>
                <c:ptCount val="26"/>
                <c:pt idx="0">
                  <c:v>473721</c:v>
                </c:pt>
                <c:pt idx="1">
                  <c:v>411317</c:v>
                </c:pt>
                <c:pt idx="2">
                  <c:v>495471</c:v>
                </c:pt>
                <c:pt idx="3">
                  <c:v>539277</c:v>
                </c:pt>
                <c:pt idx="4">
                  <c:v>569447</c:v>
                </c:pt>
                <c:pt idx="5">
                  <c:v>630508</c:v>
                </c:pt>
                <c:pt idx="6">
                  <c:v>683321</c:v>
                </c:pt>
                <c:pt idx="7">
                  <c:v>760221</c:v>
                </c:pt>
                <c:pt idx="8">
                  <c:v>770086</c:v>
                </c:pt>
                <c:pt idx="9">
                  <c:v>870598</c:v>
                </c:pt>
                <c:pt idx="10">
                  <c:v>899092</c:v>
                </c:pt>
                <c:pt idx="11">
                  <c:v>838928</c:v>
                </c:pt>
                <c:pt idx="12">
                  <c:v>908984</c:v>
                </c:pt>
                <c:pt idx="13">
                  <c:v>976948</c:v>
                </c:pt>
                <c:pt idx="14">
                  <c:v>973927</c:v>
                </c:pt>
                <c:pt idx="15" formatCode="#,##0;&quot;▲ &quot;#,##0">
                  <c:v>1050996</c:v>
                </c:pt>
                <c:pt idx="16" formatCode="#,##0;&quot;▲ &quot;#,##0">
                  <c:v>1076171</c:v>
                </c:pt>
                <c:pt idx="17" formatCode="#,##0;&quot;▲ &quot;#,##0">
                  <c:v>1104229</c:v>
                </c:pt>
                <c:pt idx="18" formatCode="#,##0;&quot;▲ &quot;#,##0">
                  <c:v>1229969</c:v>
                </c:pt>
                <c:pt idx="19" formatCode="#,##0;&quot;▲ &quot;#,##0">
                  <c:v>1083600</c:v>
                </c:pt>
                <c:pt idx="20" formatCode="#,##0;&quot;▲ &quot;#,##0">
                  <c:v>1193310</c:v>
                </c:pt>
                <c:pt idx="21" formatCode="#,##0;&quot;▲ &quot;#,##0">
                  <c:v>993703</c:v>
                </c:pt>
                <c:pt idx="22" formatCode="#,##0;&quot;▲ &quot;#,##0">
                  <c:v>1024264</c:v>
                </c:pt>
                <c:pt idx="23" formatCode="#,##0;&quot;▲ &quot;#,##0">
                  <c:v>1011335</c:v>
                </c:pt>
                <c:pt idx="24" formatCode="#,##0;&quot;▲ &quot;#,##0">
                  <c:v>107598</c:v>
                </c:pt>
                <c:pt idx="25" formatCode="#,##0;&quot;▲ &quot;#,##0">
                  <c:v>102921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07-443C-A687-9C4B27DC379E}"/>
            </c:ext>
          </c:extLst>
        </c:ser>
        <c:ser>
          <c:idx val="55"/>
          <c:order val="55"/>
          <c:tx>
            <c:strRef>
              <c:f>'2市町製造品付加価値'!$B$137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'2市町製造品付加価値'!$H$137:$AG$137</c:f>
              <c:numCache>
                <c:formatCode>#,##0_);[Red]\(#,##0\)</c:formatCode>
                <c:ptCount val="26"/>
                <c:pt idx="0">
                  <c:v>817417</c:v>
                </c:pt>
                <c:pt idx="1">
                  <c:v>925345</c:v>
                </c:pt>
                <c:pt idx="2">
                  <c:v>817351</c:v>
                </c:pt>
                <c:pt idx="3">
                  <c:v>601123</c:v>
                </c:pt>
                <c:pt idx="4">
                  <c:v>1030494</c:v>
                </c:pt>
                <c:pt idx="5">
                  <c:v>1047190</c:v>
                </c:pt>
                <c:pt idx="6">
                  <c:v>977574</c:v>
                </c:pt>
                <c:pt idx="7">
                  <c:v>866189</c:v>
                </c:pt>
                <c:pt idx="8">
                  <c:v>835885</c:v>
                </c:pt>
                <c:pt idx="9">
                  <c:v>955449</c:v>
                </c:pt>
                <c:pt idx="10">
                  <c:v>1023737</c:v>
                </c:pt>
                <c:pt idx="11">
                  <c:v>1095644</c:v>
                </c:pt>
                <c:pt idx="12">
                  <c:v>921296</c:v>
                </c:pt>
                <c:pt idx="13">
                  <c:v>872076</c:v>
                </c:pt>
                <c:pt idx="14">
                  <c:v>1069577</c:v>
                </c:pt>
                <c:pt idx="15" formatCode="#,##0;&quot;▲ &quot;#,##0">
                  <c:v>1073378</c:v>
                </c:pt>
                <c:pt idx="16" formatCode="#,##0;&quot;▲ &quot;#,##0">
                  <c:v>1401177</c:v>
                </c:pt>
                <c:pt idx="17" formatCode="#,##0;&quot;▲ &quot;#,##0">
                  <c:v>1374136</c:v>
                </c:pt>
                <c:pt idx="18" formatCode="#,##0;&quot;▲ &quot;#,##0">
                  <c:v>1686280</c:v>
                </c:pt>
                <c:pt idx="19" formatCode="#,##0;&quot;▲ &quot;#,##0">
                  <c:v>1515549</c:v>
                </c:pt>
                <c:pt idx="20" formatCode="#,##0;&quot;▲ &quot;#,##0">
                  <c:v>1408373</c:v>
                </c:pt>
                <c:pt idx="21" formatCode="#,##0;&quot;▲ &quot;#,##0">
                  <c:v>1346324</c:v>
                </c:pt>
                <c:pt idx="22" formatCode="#,##0;&quot;▲ &quot;#,##0">
                  <c:v>1415392</c:v>
                </c:pt>
                <c:pt idx="23" formatCode="#,##0;&quot;▲ &quot;#,##0">
                  <c:v>1269744</c:v>
                </c:pt>
                <c:pt idx="24" formatCode="#,##0;&quot;▲ &quot;#,##0">
                  <c:v>966614</c:v>
                </c:pt>
                <c:pt idx="25" formatCode="#,##0;&quot;▲ &quot;#,##0">
                  <c:v>954471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E307-443C-A687-9C4B27DC379E}"/>
            </c:ext>
          </c:extLst>
        </c:ser>
        <c:ser>
          <c:idx val="56"/>
          <c:order val="56"/>
          <c:tx>
            <c:strRef>
              <c:f>'2市町製造品付加価値'!$B$138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'2市町製造品付加価値'!$H$138:$AG$138</c:f>
              <c:numCache>
                <c:formatCode>#,##0_);[Red]\(#,##0\)</c:formatCode>
                <c:ptCount val="26"/>
                <c:pt idx="0">
                  <c:v>239025</c:v>
                </c:pt>
                <c:pt idx="1">
                  <c:v>342059</c:v>
                </c:pt>
                <c:pt idx="2">
                  <c:v>54413</c:v>
                </c:pt>
                <c:pt idx="3">
                  <c:v>413116</c:v>
                </c:pt>
                <c:pt idx="4">
                  <c:v>435987</c:v>
                </c:pt>
                <c:pt idx="5">
                  <c:v>569615</c:v>
                </c:pt>
                <c:pt idx="6">
                  <c:v>695823</c:v>
                </c:pt>
                <c:pt idx="7">
                  <c:v>614872</c:v>
                </c:pt>
                <c:pt idx="8">
                  <c:v>662518</c:v>
                </c:pt>
                <c:pt idx="9">
                  <c:v>950707</c:v>
                </c:pt>
                <c:pt idx="10">
                  <c:v>978960</c:v>
                </c:pt>
                <c:pt idx="11">
                  <c:v>844293</c:v>
                </c:pt>
                <c:pt idx="12">
                  <c:v>872527</c:v>
                </c:pt>
                <c:pt idx="13">
                  <c:v>1052244</c:v>
                </c:pt>
                <c:pt idx="14">
                  <c:v>970915</c:v>
                </c:pt>
                <c:pt idx="15" formatCode="#,##0;&quot;▲ &quot;#,##0">
                  <c:v>1162264</c:v>
                </c:pt>
                <c:pt idx="16" formatCode="#,##0;&quot;▲ &quot;#,##0">
                  <c:v>1099147</c:v>
                </c:pt>
                <c:pt idx="17" formatCode="#,##0;&quot;▲ &quot;#,##0">
                  <c:v>1326139</c:v>
                </c:pt>
                <c:pt idx="18" formatCode="#,##0;&quot;▲ &quot;#,##0">
                  <c:v>983739</c:v>
                </c:pt>
                <c:pt idx="19" formatCode="#,##0;&quot;▲ &quot;#,##0">
                  <c:v>1308133</c:v>
                </c:pt>
                <c:pt idx="20" formatCode="#,##0;&quot;▲ &quot;#,##0">
                  <c:v>1037875</c:v>
                </c:pt>
                <c:pt idx="21" formatCode="#,##0;&quot;▲ &quot;#,##0">
                  <c:v>1708903</c:v>
                </c:pt>
                <c:pt idx="22" formatCode="#,##0;&quot;▲ &quot;#,##0">
                  <c:v>1901314</c:v>
                </c:pt>
                <c:pt idx="23" formatCode="#,##0;&quot;▲ &quot;#,##0">
                  <c:v>1785961</c:v>
                </c:pt>
                <c:pt idx="24" formatCode="#,##0;&quot;▲ &quot;#,##0">
                  <c:v>1074112</c:v>
                </c:pt>
                <c:pt idx="25" formatCode="#,##0;&quot;▲ &quot;#,##0">
                  <c:v>973975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E307-443C-A687-9C4B27DC379E}"/>
            </c:ext>
          </c:extLst>
        </c:ser>
        <c:ser>
          <c:idx val="57"/>
          <c:order val="57"/>
          <c:tx>
            <c:strRef>
              <c:f>'2市町製造品付加価値'!$B$139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'2市町製造品付加価値'!$H$139:$AG$139</c:f>
              <c:numCache>
                <c:formatCode>#,##0_);[Red]\(#,##0\)</c:formatCode>
                <c:ptCount val="26"/>
                <c:pt idx="0">
                  <c:v>88334</c:v>
                </c:pt>
                <c:pt idx="1">
                  <c:v>268390</c:v>
                </c:pt>
                <c:pt idx="2">
                  <c:v>101113</c:v>
                </c:pt>
                <c:pt idx="3">
                  <c:v>66927</c:v>
                </c:pt>
                <c:pt idx="4">
                  <c:v>103889</c:v>
                </c:pt>
                <c:pt idx="5">
                  <c:v>127402</c:v>
                </c:pt>
                <c:pt idx="6">
                  <c:v>175180</c:v>
                </c:pt>
                <c:pt idx="7">
                  <c:v>138615</c:v>
                </c:pt>
                <c:pt idx="8">
                  <c:v>155043</c:v>
                </c:pt>
                <c:pt idx="9">
                  <c:v>167039</c:v>
                </c:pt>
                <c:pt idx="10">
                  <c:v>182537</c:v>
                </c:pt>
                <c:pt idx="11">
                  <c:v>195389</c:v>
                </c:pt>
                <c:pt idx="12">
                  <c:v>234951</c:v>
                </c:pt>
                <c:pt idx="13">
                  <c:v>206498</c:v>
                </c:pt>
                <c:pt idx="14">
                  <c:v>308832</c:v>
                </c:pt>
                <c:pt idx="15" formatCode="#,##0;&quot;▲ &quot;#,##0">
                  <c:v>301999</c:v>
                </c:pt>
                <c:pt idx="16" formatCode="#,##0;&quot;▲ &quot;#,##0">
                  <c:v>296920</c:v>
                </c:pt>
                <c:pt idx="17" formatCode="#,##0;&quot;▲ &quot;#,##0">
                  <c:v>266743</c:v>
                </c:pt>
                <c:pt idx="18" formatCode="#,##0;&quot;▲ &quot;#,##0">
                  <c:v>260686</c:v>
                </c:pt>
                <c:pt idx="19" formatCode="#,##0;&quot;▲ &quot;#,##0">
                  <c:v>279746</c:v>
                </c:pt>
                <c:pt idx="20" formatCode="#,##0;&quot;▲ &quot;#,##0">
                  <c:v>292658</c:v>
                </c:pt>
                <c:pt idx="21" formatCode="#,##0;&quot;▲ &quot;#,##0">
                  <c:v>318683</c:v>
                </c:pt>
                <c:pt idx="22" formatCode="#,##0;&quot;▲ &quot;#,##0">
                  <c:v>224806</c:v>
                </c:pt>
                <c:pt idx="23" formatCode="#,##0;&quot;▲ &quot;#,##0">
                  <c:v>179077</c:v>
                </c:pt>
                <c:pt idx="24" formatCode="#,##0;&quot;▲ &quot;#,##0">
                  <c:v>2190814</c:v>
                </c:pt>
                <c:pt idx="25" formatCode="#,##0;&quot;▲ &quot;#,##0">
                  <c:v>2439980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E307-443C-A687-9C4B27DC379E}"/>
            </c:ext>
          </c:extLst>
        </c:ser>
        <c:ser>
          <c:idx val="58"/>
          <c:order val="58"/>
          <c:tx>
            <c:strRef>
              <c:f>'2市町製造品付加価値'!$B$140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'2市町製造品付加価値'!$H$140:$AG$140</c:f>
              <c:numCache>
                <c:formatCode>#,##0_);[Red]\(#,##0\)</c:formatCode>
                <c:ptCount val="26"/>
                <c:pt idx="0">
                  <c:v>63554</c:v>
                </c:pt>
                <c:pt idx="1">
                  <c:v>107263</c:v>
                </c:pt>
                <c:pt idx="2">
                  <c:v>173132</c:v>
                </c:pt>
                <c:pt idx="3">
                  <c:v>114108</c:v>
                </c:pt>
                <c:pt idx="4">
                  <c:v>128345</c:v>
                </c:pt>
                <c:pt idx="5">
                  <c:v>161411</c:v>
                </c:pt>
                <c:pt idx="6">
                  <c:v>185446</c:v>
                </c:pt>
                <c:pt idx="7">
                  <c:v>183048</c:v>
                </c:pt>
                <c:pt idx="8">
                  <c:v>206941</c:v>
                </c:pt>
                <c:pt idx="9">
                  <c:v>231035</c:v>
                </c:pt>
                <c:pt idx="10">
                  <c:v>226095</c:v>
                </c:pt>
                <c:pt idx="11">
                  <c:v>655629</c:v>
                </c:pt>
                <c:pt idx="12">
                  <c:v>232284</c:v>
                </c:pt>
                <c:pt idx="13">
                  <c:v>280487</c:v>
                </c:pt>
                <c:pt idx="14">
                  <c:v>254607</c:v>
                </c:pt>
                <c:pt idx="15" formatCode="#,##0;&quot;▲ &quot;#,##0">
                  <c:v>256006</c:v>
                </c:pt>
                <c:pt idx="16" formatCode="#,##0;&quot;▲ &quot;#,##0">
                  <c:v>270249</c:v>
                </c:pt>
                <c:pt idx="17" formatCode="#,##0;&quot;▲ &quot;#,##0">
                  <c:v>286233</c:v>
                </c:pt>
                <c:pt idx="18" formatCode="#,##0;&quot;▲ &quot;#,##0">
                  <c:v>294790</c:v>
                </c:pt>
                <c:pt idx="19" formatCode="#,##0;&quot;▲ &quot;#,##0">
                  <c:v>237579</c:v>
                </c:pt>
                <c:pt idx="20" formatCode="#,##0;&quot;▲ &quot;#,##0">
                  <c:v>267322</c:v>
                </c:pt>
                <c:pt idx="21" formatCode="#,##0;&quot;▲ &quot;#,##0">
                  <c:v>270833</c:v>
                </c:pt>
                <c:pt idx="22" formatCode="#,##0;&quot;▲ &quot;#,##0">
                  <c:v>253109</c:v>
                </c:pt>
                <c:pt idx="23" formatCode="#,##0;&quot;▲ &quot;#,##0">
                  <c:v>224935</c:v>
                </c:pt>
                <c:pt idx="24" formatCode="#,##0;&quot;▲ &quot;#,##0">
                  <c:v>149430</c:v>
                </c:pt>
                <c:pt idx="25" formatCode="#,##0;&quot;▲ &quot;#,##0">
                  <c:v>185575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E307-443C-A687-9C4B27DC379E}"/>
            </c:ext>
          </c:extLst>
        </c:ser>
        <c:ser>
          <c:idx val="59"/>
          <c:order val="59"/>
          <c:tx>
            <c:strRef>
              <c:f>'2市町製造品付加価値'!$B$141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'2市町製造品付加価値'!$H$141:$AG$141</c:f>
              <c:numCache>
                <c:formatCode>#,##0_);[Red]\(#,##0\)</c:formatCode>
                <c:ptCount val="26"/>
                <c:pt idx="0">
                  <c:v>194866</c:v>
                </c:pt>
                <c:pt idx="1">
                  <c:v>229456</c:v>
                </c:pt>
                <c:pt idx="2">
                  <c:v>220255</c:v>
                </c:pt>
                <c:pt idx="3">
                  <c:v>245737</c:v>
                </c:pt>
                <c:pt idx="4">
                  <c:v>258301</c:v>
                </c:pt>
                <c:pt idx="5">
                  <c:v>269081</c:v>
                </c:pt>
                <c:pt idx="6">
                  <c:v>306956</c:v>
                </c:pt>
                <c:pt idx="7">
                  <c:v>389418</c:v>
                </c:pt>
                <c:pt idx="8">
                  <c:v>322672</c:v>
                </c:pt>
                <c:pt idx="9">
                  <c:v>348002</c:v>
                </c:pt>
                <c:pt idx="10">
                  <c:v>422064</c:v>
                </c:pt>
                <c:pt idx="11">
                  <c:v>397652</c:v>
                </c:pt>
                <c:pt idx="12">
                  <c:v>411491</c:v>
                </c:pt>
                <c:pt idx="13">
                  <c:v>435897</c:v>
                </c:pt>
                <c:pt idx="14">
                  <c:v>379190</c:v>
                </c:pt>
                <c:pt idx="15" formatCode="#,##0;&quot;▲ &quot;#,##0">
                  <c:v>454193</c:v>
                </c:pt>
                <c:pt idx="16" formatCode="#,##0;&quot;▲ &quot;#,##0">
                  <c:v>423108</c:v>
                </c:pt>
                <c:pt idx="17" formatCode="#,##0;&quot;▲ &quot;#,##0">
                  <c:v>511186</c:v>
                </c:pt>
                <c:pt idx="18" formatCode="#,##0;&quot;▲ &quot;#,##0">
                  <c:v>515287</c:v>
                </c:pt>
                <c:pt idx="19" formatCode="#,##0;&quot;▲ &quot;#,##0">
                  <c:v>489417</c:v>
                </c:pt>
                <c:pt idx="20" formatCode="#,##0;&quot;▲ &quot;#,##0">
                  <c:v>483344</c:v>
                </c:pt>
                <c:pt idx="21" formatCode="#,##0;&quot;▲ &quot;#,##0">
                  <c:v>481537</c:v>
                </c:pt>
                <c:pt idx="22" formatCode="#,##0;&quot;▲ &quot;#,##0">
                  <c:v>470195</c:v>
                </c:pt>
                <c:pt idx="23" formatCode="#,##0;&quot;▲ &quot;#,##0">
                  <c:v>472517</c:v>
                </c:pt>
                <c:pt idx="24" formatCode="#,##0;&quot;▲ &quot;#,##0">
                  <c:v>195805</c:v>
                </c:pt>
                <c:pt idx="25" formatCode="#,##0;&quot;▲ &quot;#,##0">
                  <c:v>184939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E307-443C-A687-9C4B27DC379E}"/>
            </c:ext>
          </c:extLst>
        </c:ser>
        <c:ser>
          <c:idx val="60"/>
          <c:order val="60"/>
          <c:tx>
            <c:strRef>
              <c:f>'2市町製造品付加価値'!$B$142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'2市町製造品付加価値'!$H$142:$AG$142</c:f>
              <c:numCache>
                <c:formatCode>#,##0_);[Red]\(#,##0\)</c:formatCode>
                <c:ptCount val="26"/>
                <c:pt idx="0">
                  <c:v>21088</c:v>
                </c:pt>
                <c:pt idx="1">
                  <c:v>18008</c:v>
                </c:pt>
                <c:pt idx="2">
                  <c:v>28988</c:v>
                </c:pt>
                <c:pt idx="3">
                  <c:v>21903</c:v>
                </c:pt>
                <c:pt idx="4">
                  <c:v>20025</c:v>
                </c:pt>
                <c:pt idx="5">
                  <c:v>37651</c:v>
                </c:pt>
                <c:pt idx="6">
                  <c:v>30007</c:v>
                </c:pt>
                <c:pt idx="7">
                  <c:v>24001</c:v>
                </c:pt>
                <c:pt idx="8">
                  <c:v>32315</c:v>
                </c:pt>
                <c:pt idx="9">
                  <c:v>39395</c:v>
                </c:pt>
                <c:pt idx="10">
                  <c:v>36735</c:v>
                </c:pt>
                <c:pt idx="11">
                  <c:v>34666</c:v>
                </c:pt>
                <c:pt idx="12">
                  <c:v>49677</c:v>
                </c:pt>
                <c:pt idx="13">
                  <c:v>63994</c:v>
                </c:pt>
                <c:pt idx="14">
                  <c:v>68802</c:v>
                </c:pt>
                <c:pt idx="15" formatCode="#,##0;&quot;▲ &quot;#,##0">
                  <c:v>89315</c:v>
                </c:pt>
                <c:pt idx="16" formatCode="#,##0;&quot;▲ &quot;#,##0">
                  <c:v>64564</c:v>
                </c:pt>
                <c:pt idx="17" formatCode="#,##0;&quot;▲ &quot;#,##0">
                  <c:v>49891</c:v>
                </c:pt>
                <c:pt idx="18" formatCode="#,##0;&quot;▲ &quot;#,##0">
                  <c:v>42185</c:v>
                </c:pt>
                <c:pt idx="19" formatCode="#,##0;&quot;▲ &quot;#,##0">
                  <c:v>25652</c:v>
                </c:pt>
                <c:pt idx="20" formatCode="#,##0;&quot;▲ &quot;#,##0">
                  <c:v>39373</c:v>
                </c:pt>
                <c:pt idx="21" formatCode="#,##0;&quot;▲ &quot;#,##0">
                  <c:v>35297</c:v>
                </c:pt>
                <c:pt idx="22" formatCode="#,##0;&quot;▲ &quot;#,##0">
                  <c:v>38031</c:v>
                </c:pt>
                <c:pt idx="23" formatCode="#,##0;&quot;▲ &quot;#,##0">
                  <c:v>34641</c:v>
                </c:pt>
                <c:pt idx="24" formatCode="#,##0;&quot;▲ &quot;#,##0">
                  <c:v>432420</c:v>
                </c:pt>
                <c:pt idx="25" formatCode="#,##0;&quot;▲ &quot;#,##0">
                  <c:v>422893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E307-443C-A687-9C4B27DC379E}"/>
            </c:ext>
          </c:extLst>
        </c:ser>
        <c:ser>
          <c:idx val="61"/>
          <c:order val="61"/>
          <c:tx>
            <c:strRef>
              <c:f>'2市町製造品付加価値'!$B$143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'2市町製造品付加価値'!$H$143:$AG$143</c:f>
              <c:numCache>
                <c:formatCode>#,##0_);[Red]\(#,##0\)</c:formatCode>
                <c:ptCount val="26"/>
                <c:pt idx="0">
                  <c:v>38899</c:v>
                </c:pt>
                <c:pt idx="1">
                  <c:v>47785</c:v>
                </c:pt>
                <c:pt idx="2">
                  <c:v>59238</c:v>
                </c:pt>
                <c:pt idx="3">
                  <c:v>69241</c:v>
                </c:pt>
                <c:pt idx="4">
                  <c:v>72514</c:v>
                </c:pt>
                <c:pt idx="5">
                  <c:v>83703</c:v>
                </c:pt>
                <c:pt idx="6">
                  <c:v>98218</c:v>
                </c:pt>
                <c:pt idx="7">
                  <c:v>108655</c:v>
                </c:pt>
                <c:pt idx="8">
                  <c:v>112499</c:v>
                </c:pt>
                <c:pt idx="9">
                  <c:v>118748</c:v>
                </c:pt>
                <c:pt idx="10">
                  <c:v>125238</c:v>
                </c:pt>
                <c:pt idx="11">
                  <c:v>127814</c:v>
                </c:pt>
                <c:pt idx="12">
                  <c:v>93187</c:v>
                </c:pt>
                <c:pt idx="13">
                  <c:v>125530</c:v>
                </c:pt>
                <c:pt idx="14">
                  <c:v>156312</c:v>
                </c:pt>
                <c:pt idx="15" formatCode="#,##0;&quot;▲ &quot;#,##0">
                  <c:v>177943</c:v>
                </c:pt>
                <c:pt idx="16" formatCode="#,##0;&quot;▲ &quot;#,##0">
                  <c:v>216476</c:v>
                </c:pt>
                <c:pt idx="17" formatCode="#,##0;&quot;▲ &quot;#,##0">
                  <c:v>173049</c:v>
                </c:pt>
                <c:pt idx="18" formatCode="#,##0;&quot;▲ &quot;#,##0">
                  <c:v>148517</c:v>
                </c:pt>
                <c:pt idx="19" formatCode="#,##0;&quot;▲ &quot;#,##0">
                  <c:v>128241</c:v>
                </c:pt>
                <c:pt idx="20" formatCode="#,##0;&quot;▲ &quot;#,##0">
                  <c:v>110165</c:v>
                </c:pt>
                <c:pt idx="21" formatCode="#,##0;&quot;▲ &quot;#,##0">
                  <c:v>115538</c:v>
                </c:pt>
                <c:pt idx="22" formatCode="#,##0;&quot;▲ &quot;#,##0">
                  <c:v>108070</c:v>
                </c:pt>
                <c:pt idx="23" formatCode="#,##0;&quot;▲ &quot;#,##0">
                  <c:v>83751</c:v>
                </c:pt>
                <c:pt idx="24" formatCode="#,##0;&quot;▲ &quot;#,##0">
                  <c:v>28695</c:v>
                </c:pt>
                <c:pt idx="25" formatCode="#,##0;&quot;▲ &quot;#,##0">
                  <c:v>37741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E307-443C-A687-9C4B27DC379E}"/>
            </c:ext>
          </c:extLst>
        </c:ser>
        <c:ser>
          <c:idx val="62"/>
          <c:order val="62"/>
          <c:tx>
            <c:strRef>
              <c:f>'2市町製造品付加価値'!$B$144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'2市町製造品付加価値'!$H$144:$AG$144</c:f>
              <c:numCache>
                <c:formatCode>#,##0_);[Red]\(#,##0\)</c:formatCode>
                <c:ptCount val="26"/>
                <c:pt idx="0">
                  <c:v>272100</c:v>
                </c:pt>
                <c:pt idx="1">
                  <c:v>366604</c:v>
                </c:pt>
                <c:pt idx="2">
                  <c:v>404837</c:v>
                </c:pt>
                <c:pt idx="3">
                  <c:v>517609</c:v>
                </c:pt>
                <c:pt idx="4">
                  <c:v>477618</c:v>
                </c:pt>
                <c:pt idx="5">
                  <c:v>518562</c:v>
                </c:pt>
                <c:pt idx="6">
                  <c:v>472368</c:v>
                </c:pt>
                <c:pt idx="7">
                  <c:v>442871</c:v>
                </c:pt>
                <c:pt idx="8">
                  <c:v>520353</c:v>
                </c:pt>
                <c:pt idx="9">
                  <c:v>667687</c:v>
                </c:pt>
                <c:pt idx="10">
                  <c:v>676408</c:v>
                </c:pt>
                <c:pt idx="11">
                  <c:v>653585</c:v>
                </c:pt>
                <c:pt idx="12">
                  <c:v>801661</c:v>
                </c:pt>
                <c:pt idx="13">
                  <c:v>863343</c:v>
                </c:pt>
                <c:pt idx="14">
                  <c:v>799857</c:v>
                </c:pt>
                <c:pt idx="15" formatCode="#,##0;&quot;▲ &quot;#,##0">
                  <c:v>947070</c:v>
                </c:pt>
                <c:pt idx="16" formatCode="#,##0;&quot;▲ &quot;#,##0">
                  <c:v>1098119</c:v>
                </c:pt>
                <c:pt idx="17" formatCode="#,##0;&quot;▲ &quot;#,##0">
                  <c:v>1246674</c:v>
                </c:pt>
                <c:pt idx="18" formatCode="#,##0;&quot;▲ &quot;#,##0">
                  <c:v>834827</c:v>
                </c:pt>
                <c:pt idx="19" formatCode="#,##0;&quot;▲ &quot;#,##0">
                  <c:v>746701</c:v>
                </c:pt>
                <c:pt idx="20" formatCode="#,##0;&quot;▲ &quot;#,##0">
                  <c:v>776544</c:v>
                </c:pt>
                <c:pt idx="21" formatCode="#,##0;&quot;▲ &quot;#,##0">
                  <c:v>843302</c:v>
                </c:pt>
                <c:pt idx="22" formatCode="#,##0;&quot;▲ &quot;#,##0">
                  <c:v>777924</c:v>
                </c:pt>
                <c:pt idx="23" formatCode="#,##0;&quot;▲ &quot;#,##0">
                  <c:v>695795</c:v>
                </c:pt>
                <c:pt idx="24" formatCode="#,##0;&quot;▲ &quot;#,##0">
                  <c:v>69394</c:v>
                </c:pt>
                <c:pt idx="25" formatCode="#,##0;&quot;▲ &quot;#,##0">
                  <c:v>67617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E307-443C-A687-9C4B27DC379E}"/>
            </c:ext>
          </c:extLst>
        </c:ser>
        <c:ser>
          <c:idx val="63"/>
          <c:order val="63"/>
          <c:tx>
            <c:strRef>
              <c:f>'2市町製造品付加価値'!$B$145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'2市町製造品付加価値'!$H$145:$AG$145</c:f>
              <c:numCache>
                <c:formatCode>#,##0_);[Red]\(#,##0\)</c:formatCode>
                <c:ptCount val="26"/>
                <c:pt idx="0">
                  <c:v>198110</c:v>
                </c:pt>
                <c:pt idx="1">
                  <c:v>197509</c:v>
                </c:pt>
                <c:pt idx="2">
                  <c:v>199795</c:v>
                </c:pt>
                <c:pt idx="3">
                  <c:v>216258</c:v>
                </c:pt>
                <c:pt idx="4">
                  <c:v>225651</c:v>
                </c:pt>
                <c:pt idx="5">
                  <c:v>272566</c:v>
                </c:pt>
                <c:pt idx="6">
                  <c:v>281039</c:v>
                </c:pt>
                <c:pt idx="7">
                  <c:v>257363</c:v>
                </c:pt>
                <c:pt idx="8">
                  <c:v>319611</c:v>
                </c:pt>
                <c:pt idx="9">
                  <c:v>324429</c:v>
                </c:pt>
                <c:pt idx="10">
                  <c:v>255694</c:v>
                </c:pt>
                <c:pt idx="11">
                  <c:v>269127</c:v>
                </c:pt>
                <c:pt idx="12">
                  <c:v>433756</c:v>
                </c:pt>
                <c:pt idx="13">
                  <c:v>490186</c:v>
                </c:pt>
                <c:pt idx="14">
                  <c:v>601363</c:v>
                </c:pt>
                <c:pt idx="15" formatCode="#,##0;&quot;▲ &quot;#,##0">
                  <c:v>600257</c:v>
                </c:pt>
                <c:pt idx="16" formatCode="#,##0;&quot;▲ &quot;#,##0">
                  <c:v>625384</c:v>
                </c:pt>
                <c:pt idx="17" formatCode="#,##0;&quot;▲ &quot;#,##0">
                  <c:v>718392</c:v>
                </c:pt>
                <c:pt idx="18" formatCode="#,##0;&quot;▲ &quot;#,##0">
                  <c:v>699435</c:v>
                </c:pt>
                <c:pt idx="19" formatCode="#,##0;&quot;▲ &quot;#,##0">
                  <c:v>1021009</c:v>
                </c:pt>
                <c:pt idx="20" formatCode="#,##0;&quot;▲ &quot;#,##0">
                  <c:v>1041232</c:v>
                </c:pt>
                <c:pt idx="21" formatCode="#,##0;&quot;▲ &quot;#,##0">
                  <c:v>1346264</c:v>
                </c:pt>
                <c:pt idx="22" formatCode="#,##0;&quot;▲ &quot;#,##0">
                  <c:v>1781918</c:v>
                </c:pt>
                <c:pt idx="23" formatCode="#,##0;&quot;▲ &quot;#,##0">
                  <c:v>1697305</c:v>
                </c:pt>
                <c:pt idx="24" formatCode="#,##0;&quot;▲ &quot;#,##0">
                  <c:v>684065</c:v>
                </c:pt>
                <c:pt idx="25" formatCode="#,##0;&quot;▲ &quot;#,##0">
                  <c:v>724469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E307-443C-A687-9C4B27DC379E}"/>
            </c:ext>
          </c:extLst>
        </c:ser>
        <c:ser>
          <c:idx val="64"/>
          <c:order val="64"/>
          <c:tx>
            <c:strRef>
              <c:f>'2市町製造品付加価値'!$B$146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'2市町製造品付加価値'!$H$146:$AG$146</c:f>
              <c:numCache>
                <c:formatCode>#,##0_);[Red]\(#,##0\)</c:formatCode>
                <c:ptCount val="26"/>
                <c:pt idx="0">
                  <c:v>137780</c:v>
                </c:pt>
                <c:pt idx="1">
                  <c:v>161127</c:v>
                </c:pt>
                <c:pt idx="2">
                  <c:v>206511</c:v>
                </c:pt>
                <c:pt idx="3">
                  <c:v>207309</c:v>
                </c:pt>
                <c:pt idx="4">
                  <c:v>167678</c:v>
                </c:pt>
                <c:pt idx="5">
                  <c:v>178644</c:v>
                </c:pt>
                <c:pt idx="6">
                  <c:v>222332</c:v>
                </c:pt>
                <c:pt idx="7">
                  <c:v>197704</c:v>
                </c:pt>
                <c:pt idx="8">
                  <c:v>292564</c:v>
                </c:pt>
                <c:pt idx="9">
                  <c:v>309382</c:v>
                </c:pt>
                <c:pt idx="10">
                  <c:v>305222</c:v>
                </c:pt>
                <c:pt idx="11">
                  <c:v>307678</c:v>
                </c:pt>
                <c:pt idx="12">
                  <c:v>350947</c:v>
                </c:pt>
                <c:pt idx="13">
                  <c:v>393390</c:v>
                </c:pt>
                <c:pt idx="14">
                  <c:v>461700</c:v>
                </c:pt>
                <c:pt idx="15" formatCode="#,##0;&quot;▲ &quot;#,##0">
                  <c:v>396022</c:v>
                </c:pt>
                <c:pt idx="16" formatCode="#,##0;&quot;▲ &quot;#,##0">
                  <c:v>540179</c:v>
                </c:pt>
                <c:pt idx="17" formatCode="#,##0;&quot;▲ &quot;#,##0">
                  <c:v>539512</c:v>
                </c:pt>
                <c:pt idx="18" formatCode="#,##0;&quot;▲ &quot;#,##0">
                  <c:v>341782</c:v>
                </c:pt>
                <c:pt idx="19" formatCode="#,##0;&quot;▲ &quot;#,##0">
                  <c:v>331249</c:v>
                </c:pt>
                <c:pt idx="20" formatCode="#,##0;&quot;▲ &quot;#,##0">
                  <c:v>374447</c:v>
                </c:pt>
                <c:pt idx="21" formatCode="#,##0;&quot;▲ &quot;#,##0">
                  <c:v>386385</c:v>
                </c:pt>
                <c:pt idx="22" formatCode="#,##0;&quot;▲ &quot;#,##0">
                  <c:v>357054</c:v>
                </c:pt>
                <c:pt idx="23" formatCode="#,##0;&quot;▲ &quot;#,##0">
                  <c:v>330929</c:v>
                </c:pt>
                <c:pt idx="24" formatCode="#,##0;&quot;▲ &quot;#,##0">
                  <c:v>1814772</c:v>
                </c:pt>
                <c:pt idx="25" formatCode="#,##0;&quot;▲ &quot;#,##0">
                  <c:v>1083863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E307-443C-A687-9C4B27DC379E}"/>
            </c:ext>
          </c:extLst>
        </c:ser>
        <c:ser>
          <c:idx val="65"/>
          <c:order val="65"/>
          <c:tx>
            <c:strRef>
              <c:f>'2市町製造品付加価値'!$B$147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'2市町製造品付加価値'!$H$147:$AG$147</c:f>
              <c:numCache>
                <c:formatCode>#,##0_);[Red]\(#,##0\)</c:formatCode>
                <c:ptCount val="26"/>
                <c:pt idx="0">
                  <c:v>172644</c:v>
                </c:pt>
                <c:pt idx="1">
                  <c:v>182758</c:v>
                </c:pt>
                <c:pt idx="2">
                  <c:v>193798</c:v>
                </c:pt>
                <c:pt idx="3">
                  <c:v>200285</c:v>
                </c:pt>
                <c:pt idx="4">
                  <c:v>177950</c:v>
                </c:pt>
                <c:pt idx="5">
                  <c:v>198057</c:v>
                </c:pt>
                <c:pt idx="6">
                  <c:v>206633</c:v>
                </c:pt>
                <c:pt idx="7">
                  <c:v>223080</c:v>
                </c:pt>
                <c:pt idx="8">
                  <c:v>274375</c:v>
                </c:pt>
                <c:pt idx="9">
                  <c:v>348223</c:v>
                </c:pt>
                <c:pt idx="10">
                  <c:v>341627</c:v>
                </c:pt>
                <c:pt idx="11">
                  <c:v>286146</c:v>
                </c:pt>
                <c:pt idx="12">
                  <c:v>330342</c:v>
                </c:pt>
                <c:pt idx="13">
                  <c:v>263338</c:v>
                </c:pt>
                <c:pt idx="14">
                  <c:v>185365</c:v>
                </c:pt>
                <c:pt idx="15" formatCode="#,##0;&quot;▲ &quot;#,##0">
                  <c:v>186738</c:v>
                </c:pt>
                <c:pt idx="16" formatCode="#,##0;&quot;▲ &quot;#,##0">
                  <c:v>188485</c:v>
                </c:pt>
                <c:pt idx="17" formatCode="#,##0;&quot;▲ &quot;#,##0">
                  <c:v>221383</c:v>
                </c:pt>
                <c:pt idx="18" formatCode="#,##0;&quot;▲ &quot;#,##0">
                  <c:v>215582</c:v>
                </c:pt>
                <c:pt idx="19" formatCode="#,##0;&quot;▲ &quot;#,##0">
                  <c:v>199854</c:v>
                </c:pt>
                <c:pt idx="20" formatCode="#,##0;&quot;▲ &quot;#,##0">
                  <c:v>218220</c:v>
                </c:pt>
                <c:pt idx="21" formatCode="#,##0;&quot;▲ &quot;#,##0">
                  <c:v>239614</c:v>
                </c:pt>
                <c:pt idx="22" formatCode="#,##0;&quot;▲ &quot;#,##0">
                  <c:v>172636</c:v>
                </c:pt>
                <c:pt idx="23" formatCode="#,##0;&quot;▲ &quot;#,##0">
                  <c:v>154628</c:v>
                </c:pt>
                <c:pt idx="24" formatCode="#,##0;&quot;▲ &quot;#,##0">
                  <c:v>327665</c:v>
                </c:pt>
                <c:pt idx="25" formatCode="#,##0;&quot;▲ &quot;#,##0">
                  <c:v>306621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E307-443C-A687-9C4B27DC379E}"/>
            </c:ext>
          </c:extLst>
        </c:ser>
        <c:ser>
          <c:idx val="66"/>
          <c:order val="66"/>
          <c:tx>
            <c:strRef>
              <c:f>'2市町製造品付加価値'!$B$148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'2市町製造品付加価値'!$H$148:$AG$148</c:f>
              <c:numCache>
                <c:formatCode>#,##0_);[Red]\(#,##0\)</c:formatCode>
                <c:ptCount val="26"/>
                <c:pt idx="0">
                  <c:v>448702</c:v>
                </c:pt>
                <c:pt idx="1">
                  <c:v>335068</c:v>
                </c:pt>
                <c:pt idx="2">
                  <c:v>161831</c:v>
                </c:pt>
                <c:pt idx="3">
                  <c:v>290172</c:v>
                </c:pt>
                <c:pt idx="4">
                  <c:v>403295</c:v>
                </c:pt>
                <c:pt idx="5">
                  <c:v>616113</c:v>
                </c:pt>
                <c:pt idx="6">
                  <c:v>446392</c:v>
                </c:pt>
                <c:pt idx="7">
                  <c:v>499018</c:v>
                </c:pt>
                <c:pt idx="8">
                  <c:v>515470</c:v>
                </c:pt>
                <c:pt idx="9">
                  <c:v>644140</c:v>
                </c:pt>
                <c:pt idx="10">
                  <c:v>594145</c:v>
                </c:pt>
                <c:pt idx="11">
                  <c:v>1022695</c:v>
                </c:pt>
                <c:pt idx="12">
                  <c:v>1027348</c:v>
                </c:pt>
                <c:pt idx="13">
                  <c:v>1536056</c:v>
                </c:pt>
                <c:pt idx="14">
                  <c:v>1498593</c:v>
                </c:pt>
                <c:pt idx="15" formatCode="#,##0;&quot;▲ &quot;#,##0">
                  <c:v>1996716</c:v>
                </c:pt>
                <c:pt idx="16" formatCode="#,##0;&quot;▲ &quot;#,##0">
                  <c:v>2059732</c:v>
                </c:pt>
                <c:pt idx="17" formatCode="#,##0;&quot;▲ &quot;#,##0">
                  <c:v>1837642</c:v>
                </c:pt>
                <c:pt idx="18" formatCode="#,##0;&quot;▲ &quot;#,##0">
                  <c:v>1911378</c:v>
                </c:pt>
                <c:pt idx="19" formatCode="#,##0;&quot;▲ &quot;#,##0">
                  <c:v>2093470</c:v>
                </c:pt>
                <c:pt idx="20" formatCode="#,##0;&quot;▲ &quot;#,##0">
                  <c:v>2357400</c:v>
                </c:pt>
                <c:pt idx="21" formatCode="#,##0;&quot;▲ &quot;#,##0">
                  <c:v>2556083</c:v>
                </c:pt>
                <c:pt idx="22" formatCode="#,##0;&quot;▲ &quot;#,##0">
                  <c:v>2965205</c:v>
                </c:pt>
                <c:pt idx="23" formatCode="#,##0;&quot;▲ &quot;#,##0">
                  <c:v>2408207</c:v>
                </c:pt>
                <c:pt idx="24" formatCode="#,##0;&quot;▲ &quot;#,##0">
                  <c:v>123165</c:v>
                </c:pt>
                <c:pt idx="25" formatCode="#,##0;&quot;▲ &quot;#,##0">
                  <c:v>112945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E307-443C-A687-9C4B27DC379E}"/>
            </c:ext>
          </c:extLst>
        </c:ser>
        <c:ser>
          <c:idx val="67"/>
          <c:order val="67"/>
          <c:tx>
            <c:strRef>
              <c:f>'2市町製造品付加価値'!$B$149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'2市町製造品付加価値'!$H$149:$AG$149</c:f>
              <c:numCache>
                <c:formatCode>#,##0_);[Red]\(#,##0\)</c:formatCode>
                <c:ptCount val="26"/>
                <c:pt idx="0">
                  <c:v>387825</c:v>
                </c:pt>
                <c:pt idx="1">
                  <c:v>449915</c:v>
                </c:pt>
                <c:pt idx="2">
                  <c:v>516857</c:v>
                </c:pt>
                <c:pt idx="3">
                  <c:v>562955</c:v>
                </c:pt>
                <c:pt idx="4">
                  <c:v>689983</c:v>
                </c:pt>
                <c:pt idx="5">
                  <c:v>688145</c:v>
                </c:pt>
                <c:pt idx="6">
                  <c:v>973626</c:v>
                </c:pt>
                <c:pt idx="7">
                  <c:v>959915</c:v>
                </c:pt>
                <c:pt idx="8">
                  <c:v>799484</c:v>
                </c:pt>
                <c:pt idx="9">
                  <c:v>796483</c:v>
                </c:pt>
                <c:pt idx="10">
                  <c:v>815774</c:v>
                </c:pt>
                <c:pt idx="11">
                  <c:v>914188</c:v>
                </c:pt>
                <c:pt idx="12">
                  <c:v>916085</c:v>
                </c:pt>
                <c:pt idx="13">
                  <c:v>1084903</c:v>
                </c:pt>
                <c:pt idx="14">
                  <c:v>968833</c:v>
                </c:pt>
                <c:pt idx="15" formatCode="#,##0;&quot;▲ &quot;#,##0">
                  <c:v>1199386</c:v>
                </c:pt>
                <c:pt idx="16" formatCode="#,##0;&quot;▲ &quot;#,##0">
                  <c:v>1507009</c:v>
                </c:pt>
                <c:pt idx="17" formatCode="#,##0;&quot;▲ &quot;#,##0">
                  <c:v>1524681</c:v>
                </c:pt>
                <c:pt idx="18" formatCode="#,##0;&quot;▲ &quot;#,##0">
                  <c:v>1444440</c:v>
                </c:pt>
                <c:pt idx="19" formatCode="#,##0;&quot;▲ &quot;#,##0">
                  <c:v>1356365</c:v>
                </c:pt>
                <c:pt idx="20" formatCode="#,##0;&quot;▲ &quot;#,##0">
                  <c:v>1884616</c:v>
                </c:pt>
                <c:pt idx="21" formatCode="#,##0;&quot;▲ &quot;#,##0">
                  <c:v>1916680</c:v>
                </c:pt>
                <c:pt idx="22" formatCode="#,##0;&quot;▲ &quot;#,##0">
                  <c:v>2101085</c:v>
                </c:pt>
                <c:pt idx="23" formatCode="#,##0;&quot;▲ &quot;#,##0">
                  <c:v>2063464</c:v>
                </c:pt>
                <c:pt idx="24" formatCode="#,##0;&quot;▲ &quot;#,##0">
                  <c:v>2467103</c:v>
                </c:pt>
                <c:pt idx="25" formatCode="#,##0;&quot;▲ &quot;#,##0">
                  <c:v>2827133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E307-443C-A687-9C4B27DC379E}"/>
            </c:ext>
          </c:extLst>
        </c:ser>
        <c:ser>
          <c:idx val="68"/>
          <c:order val="68"/>
          <c:tx>
            <c:strRef>
              <c:f>'2市町製造品付加価値'!$B$150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'2市町製造品付加価値'!$H$150:$AG$150</c:f>
              <c:numCache>
                <c:formatCode>#,##0_);[Red]\(#,##0\)</c:formatCode>
                <c:ptCount val="26"/>
                <c:pt idx="0">
                  <c:v>514468</c:v>
                </c:pt>
                <c:pt idx="1">
                  <c:v>574697</c:v>
                </c:pt>
                <c:pt idx="2">
                  <c:v>407222</c:v>
                </c:pt>
                <c:pt idx="3">
                  <c:v>686281</c:v>
                </c:pt>
                <c:pt idx="4">
                  <c:v>735422</c:v>
                </c:pt>
                <c:pt idx="5">
                  <c:v>746230</c:v>
                </c:pt>
                <c:pt idx="6">
                  <c:v>761967</c:v>
                </c:pt>
                <c:pt idx="7">
                  <c:v>693895</c:v>
                </c:pt>
                <c:pt idx="8">
                  <c:v>724334</c:v>
                </c:pt>
                <c:pt idx="9">
                  <c:v>728486</c:v>
                </c:pt>
                <c:pt idx="10">
                  <c:v>789911</c:v>
                </c:pt>
                <c:pt idx="11">
                  <c:v>1128545</c:v>
                </c:pt>
                <c:pt idx="12">
                  <c:v>750951</c:v>
                </c:pt>
                <c:pt idx="13">
                  <c:v>684436</c:v>
                </c:pt>
                <c:pt idx="14">
                  <c:v>777736</c:v>
                </c:pt>
                <c:pt idx="15" formatCode="#,##0;&quot;▲ &quot;#,##0">
                  <c:v>778917</c:v>
                </c:pt>
                <c:pt idx="16" formatCode="#,##0;&quot;▲ &quot;#,##0">
                  <c:v>772173</c:v>
                </c:pt>
                <c:pt idx="17" formatCode="#,##0;&quot;▲ &quot;#,##0">
                  <c:v>785056</c:v>
                </c:pt>
                <c:pt idx="18" formatCode="#,##0;&quot;▲ &quot;#,##0">
                  <c:v>789802</c:v>
                </c:pt>
                <c:pt idx="19" formatCode="#,##0;&quot;▲ &quot;#,##0">
                  <c:v>692750</c:v>
                </c:pt>
                <c:pt idx="20" formatCode="#,##0;&quot;▲ &quot;#,##0">
                  <c:v>558557</c:v>
                </c:pt>
                <c:pt idx="21" formatCode="#,##0;&quot;▲ &quot;#,##0">
                  <c:v>608744</c:v>
                </c:pt>
                <c:pt idx="22" formatCode="#,##0;&quot;▲ &quot;#,##0">
                  <c:v>552378</c:v>
                </c:pt>
                <c:pt idx="23" formatCode="#,##0;&quot;▲ &quot;#,##0">
                  <c:v>476343</c:v>
                </c:pt>
                <c:pt idx="24" formatCode="#,##0;&quot;▲ &quot;#,##0">
                  <c:v>1836818</c:v>
                </c:pt>
                <c:pt idx="25" formatCode="#,##0;&quot;▲ &quot;#,##0">
                  <c:v>1817451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E307-443C-A687-9C4B27DC379E}"/>
            </c:ext>
          </c:extLst>
        </c:ser>
        <c:ser>
          <c:idx val="69"/>
          <c:order val="69"/>
          <c:tx>
            <c:strRef>
              <c:f>'2市町製造品付加価値'!$B$151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'2市町製造品付加価値'!$H$151:$AG$151</c:f>
              <c:numCache>
                <c:formatCode>#,##0_);[Red]\(#,##0\)</c:formatCode>
                <c:ptCount val="26"/>
                <c:pt idx="0">
                  <c:v>105029</c:v>
                </c:pt>
                <c:pt idx="1">
                  <c:v>135380</c:v>
                </c:pt>
                <c:pt idx="2">
                  <c:v>116359</c:v>
                </c:pt>
                <c:pt idx="3">
                  <c:v>161544</c:v>
                </c:pt>
                <c:pt idx="4">
                  <c:v>123965</c:v>
                </c:pt>
                <c:pt idx="5">
                  <c:v>130797</c:v>
                </c:pt>
                <c:pt idx="6">
                  <c:v>159435</c:v>
                </c:pt>
                <c:pt idx="7">
                  <c:v>177527</c:v>
                </c:pt>
                <c:pt idx="8">
                  <c:v>150339</c:v>
                </c:pt>
                <c:pt idx="9">
                  <c:v>140572</c:v>
                </c:pt>
                <c:pt idx="10">
                  <c:v>157177</c:v>
                </c:pt>
                <c:pt idx="11">
                  <c:v>170738</c:v>
                </c:pt>
                <c:pt idx="12">
                  <c:v>232055</c:v>
                </c:pt>
                <c:pt idx="13">
                  <c:v>312170</c:v>
                </c:pt>
                <c:pt idx="14">
                  <c:v>256860</c:v>
                </c:pt>
                <c:pt idx="15" formatCode="#,##0;&quot;▲ &quot;#,##0">
                  <c:v>288121</c:v>
                </c:pt>
                <c:pt idx="16" formatCode="#,##0;&quot;▲ &quot;#,##0">
                  <c:v>396323</c:v>
                </c:pt>
                <c:pt idx="17" formatCode="#,##0;&quot;▲ &quot;#,##0">
                  <c:v>250588</c:v>
                </c:pt>
                <c:pt idx="18" formatCode="#,##0;&quot;▲ &quot;#,##0">
                  <c:v>286056</c:v>
                </c:pt>
                <c:pt idx="19" formatCode="#,##0;&quot;▲ &quot;#,##0">
                  <c:v>334585</c:v>
                </c:pt>
                <c:pt idx="20" formatCode="#,##0;&quot;▲ &quot;#,##0">
                  <c:v>349687</c:v>
                </c:pt>
                <c:pt idx="21" formatCode="#,##0;&quot;▲ &quot;#,##0">
                  <c:v>302418</c:v>
                </c:pt>
                <c:pt idx="22" formatCode="#,##0;&quot;▲ &quot;#,##0">
                  <c:v>324960</c:v>
                </c:pt>
                <c:pt idx="23" formatCode="#,##0;&quot;▲ &quot;#,##0">
                  <c:v>326096</c:v>
                </c:pt>
                <c:pt idx="24" formatCode="#,##0;&quot;▲ &quot;#,##0">
                  <c:v>481148</c:v>
                </c:pt>
                <c:pt idx="25" formatCode="#,##0;&quot;▲ &quot;#,##0">
                  <c:v>464269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E307-443C-A687-9C4B27DC379E}"/>
            </c:ext>
          </c:extLst>
        </c:ser>
        <c:ser>
          <c:idx val="70"/>
          <c:order val="70"/>
          <c:tx>
            <c:strRef>
              <c:f>'2市町製造品付加価値'!$B$152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'2市町製造品付加価値'!$H$152:$AG$152</c:f>
              <c:numCache>
                <c:formatCode>#,##0_);[Red]\(#,##0\)</c:formatCode>
                <c:ptCount val="26"/>
                <c:pt idx="0">
                  <c:v>571023</c:v>
                </c:pt>
                <c:pt idx="1">
                  <c:v>613121</c:v>
                </c:pt>
                <c:pt idx="2">
                  <c:v>533709</c:v>
                </c:pt>
                <c:pt idx="3">
                  <c:v>643838</c:v>
                </c:pt>
                <c:pt idx="4">
                  <c:v>706648</c:v>
                </c:pt>
                <c:pt idx="5">
                  <c:v>776001</c:v>
                </c:pt>
                <c:pt idx="6">
                  <c:v>990551</c:v>
                </c:pt>
                <c:pt idx="7">
                  <c:v>737847</c:v>
                </c:pt>
                <c:pt idx="8">
                  <c:v>544243</c:v>
                </c:pt>
                <c:pt idx="9">
                  <c:v>827706</c:v>
                </c:pt>
                <c:pt idx="10">
                  <c:v>1213775</c:v>
                </c:pt>
                <c:pt idx="11">
                  <c:v>1921724</c:v>
                </c:pt>
                <c:pt idx="12">
                  <c:v>1621679</c:v>
                </c:pt>
                <c:pt idx="13">
                  <c:v>1209115</c:v>
                </c:pt>
                <c:pt idx="14">
                  <c:v>1806095</c:v>
                </c:pt>
                <c:pt idx="15" formatCode="#,##0;&quot;▲ &quot;#,##0">
                  <c:v>1786195</c:v>
                </c:pt>
                <c:pt idx="16" formatCode="#,##0;&quot;▲ &quot;#,##0">
                  <c:v>2692562</c:v>
                </c:pt>
                <c:pt idx="17" formatCode="#,##0;&quot;▲ &quot;#,##0">
                  <c:v>1871737</c:v>
                </c:pt>
                <c:pt idx="18" formatCode="#,##0;&quot;▲ &quot;#,##0">
                  <c:v>1440099</c:v>
                </c:pt>
                <c:pt idx="19" formatCode="#,##0;&quot;▲ &quot;#,##0">
                  <c:v>1240841</c:v>
                </c:pt>
                <c:pt idx="20" formatCode="#,##0;&quot;▲ &quot;#,##0">
                  <c:v>1210648</c:v>
                </c:pt>
                <c:pt idx="21" formatCode="#,##0;&quot;▲ &quot;#,##0">
                  <c:v>1416962</c:v>
                </c:pt>
                <c:pt idx="22" formatCode="#,##0;&quot;▲ &quot;#,##0">
                  <c:v>1146847</c:v>
                </c:pt>
                <c:pt idx="23" formatCode="#,##0;&quot;▲ &quot;#,##0">
                  <c:v>1146333</c:v>
                </c:pt>
                <c:pt idx="24" formatCode="#,##0;&quot;▲ &quot;#,##0">
                  <c:v>298687</c:v>
                </c:pt>
                <c:pt idx="25" formatCode="#,##0;&quot;▲ &quot;#,##0">
                  <c:v>309431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E307-443C-A687-9C4B27DC379E}"/>
            </c:ext>
          </c:extLst>
        </c:ser>
        <c:ser>
          <c:idx val="71"/>
          <c:order val="71"/>
          <c:tx>
            <c:strRef>
              <c:f>'2市町製造品付加価値'!$B$153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'2市町製造品付加価値'!$H$153:$AG$153</c:f>
              <c:numCache>
                <c:formatCode>#,##0_);[Red]\(#,##0\)</c:formatCode>
                <c:ptCount val="26"/>
                <c:pt idx="0">
                  <c:v>685185</c:v>
                </c:pt>
                <c:pt idx="1">
                  <c:v>687678</c:v>
                </c:pt>
                <c:pt idx="2">
                  <c:v>907086</c:v>
                </c:pt>
                <c:pt idx="3">
                  <c:v>906052</c:v>
                </c:pt>
                <c:pt idx="4">
                  <c:v>1205498</c:v>
                </c:pt>
                <c:pt idx="5">
                  <c:v>1296722</c:v>
                </c:pt>
                <c:pt idx="6">
                  <c:v>1507597</c:v>
                </c:pt>
                <c:pt idx="7">
                  <c:v>1368286</c:v>
                </c:pt>
                <c:pt idx="8">
                  <c:v>1556128</c:v>
                </c:pt>
                <c:pt idx="9">
                  <c:v>1490520</c:v>
                </c:pt>
                <c:pt idx="10">
                  <c:v>1462613</c:v>
                </c:pt>
                <c:pt idx="11">
                  <c:v>1581170</c:v>
                </c:pt>
                <c:pt idx="12">
                  <c:v>1766377</c:v>
                </c:pt>
                <c:pt idx="13">
                  <c:v>1956779</c:v>
                </c:pt>
                <c:pt idx="14">
                  <c:v>2206392</c:v>
                </c:pt>
                <c:pt idx="15" formatCode="#,##0;&quot;▲ &quot;#,##0">
                  <c:v>2010433</c:v>
                </c:pt>
                <c:pt idx="16" formatCode="#,##0;&quot;▲ &quot;#,##0">
                  <c:v>2389547</c:v>
                </c:pt>
                <c:pt idx="17" formatCode="#,##0;&quot;▲ &quot;#,##0">
                  <c:v>2427749</c:v>
                </c:pt>
                <c:pt idx="18" formatCode="#,##0;&quot;▲ &quot;#,##0">
                  <c:v>2312190</c:v>
                </c:pt>
                <c:pt idx="19" formatCode="#,##0;&quot;▲ &quot;#,##0">
                  <c:v>2137674</c:v>
                </c:pt>
                <c:pt idx="20" formatCode="#,##0;&quot;▲ &quot;#,##0">
                  <c:v>2313033</c:v>
                </c:pt>
                <c:pt idx="21" formatCode="#,##0;&quot;▲ &quot;#,##0">
                  <c:v>2322764</c:v>
                </c:pt>
                <c:pt idx="22" formatCode="#,##0;&quot;▲ &quot;#,##0">
                  <c:v>2255096</c:v>
                </c:pt>
                <c:pt idx="23" formatCode="#,##0;&quot;▲ &quot;#,##0">
                  <c:v>2079835</c:v>
                </c:pt>
                <c:pt idx="24" formatCode="#,##0;&quot;▲ &quot;#,##0">
                  <c:v>844326</c:v>
                </c:pt>
                <c:pt idx="25" formatCode="#,##0;&quot;▲ &quot;#,##0">
                  <c:v>820725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E307-443C-A687-9C4B27DC379E}"/>
            </c:ext>
          </c:extLst>
        </c:ser>
        <c:ser>
          <c:idx val="72"/>
          <c:order val="72"/>
          <c:tx>
            <c:strRef>
              <c:f>'2市町製造品付加価値'!$B$154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'2市町製造品付加価値'!$H$154:$AG$154</c:f>
              <c:numCache>
                <c:formatCode>#,##0_);[Red]\(#,##0\)</c:formatCode>
                <c:ptCount val="26"/>
                <c:pt idx="0">
                  <c:v>147612</c:v>
                </c:pt>
                <c:pt idx="1">
                  <c:v>183675</c:v>
                </c:pt>
                <c:pt idx="2">
                  <c:v>200841</c:v>
                </c:pt>
                <c:pt idx="3">
                  <c:v>165985</c:v>
                </c:pt>
                <c:pt idx="4">
                  <c:v>205920</c:v>
                </c:pt>
                <c:pt idx="5">
                  <c:v>212422</c:v>
                </c:pt>
                <c:pt idx="6">
                  <c:v>193251</c:v>
                </c:pt>
                <c:pt idx="7">
                  <c:v>261829</c:v>
                </c:pt>
                <c:pt idx="8">
                  <c:v>253113</c:v>
                </c:pt>
                <c:pt idx="9">
                  <c:v>281440</c:v>
                </c:pt>
                <c:pt idx="10">
                  <c:v>208618</c:v>
                </c:pt>
                <c:pt idx="11">
                  <c:v>275038</c:v>
                </c:pt>
                <c:pt idx="12">
                  <c:v>326817</c:v>
                </c:pt>
                <c:pt idx="13">
                  <c:v>302899</c:v>
                </c:pt>
                <c:pt idx="14">
                  <c:v>245878</c:v>
                </c:pt>
                <c:pt idx="15" formatCode="#,##0;&quot;▲ &quot;#,##0">
                  <c:v>256047</c:v>
                </c:pt>
                <c:pt idx="16" formatCode="#,##0;&quot;▲ &quot;#,##0">
                  <c:v>301541</c:v>
                </c:pt>
                <c:pt idx="17" formatCode="#,##0;&quot;▲ &quot;#,##0">
                  <c:v>299973</c:v>
                </c:pt>
                <c:pt idx="18" formatCode="#,##0;&quot;▲ &quot;#,##0">
                  <c:v>303108</c:v>
                </c:pt>
                <c:pt idx="19" formatCode="#,##0;&quot;▲ &quot;#,##0">
                  <c:v>319395</c:v>
                </c:pt>
                <c:pt idx="20" formatCode="#,##0;&quot;▲ &quot;#,##0">
                  <c:v>418967</c:v>
                </c:pt>
                <c:pt idx="21" formatCode="#,##0;&quot;▲ &quot;#,##0">
                  <c:v>495316</c:v>
                </c:pt>
                <c:pt idx="22" formatCode="#,##0;&quot;▲ &quot;#,##0">
                  <c:v>415365</c:v>
                </c:pt>
                <c:pt idx="23" formatCode="#,##0;&quot;▲ &quot;#,##0">
                  <c:v>485407</c:v>
                </c:pt>
                <c:pt idx="24" formatCode="#,##0;&quot;▲ &quot;#,##0">
                  <c:v>1972599</c:v>
                </c:pt>
                <c:pt idx="25" formatCode="#,##0;&quot;▲ &quot;#,##0">
                  <c:v>1948788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E307-443C-A687-9C4B27DC379E}"/>
            </c:ext>
          </c:extLst>
        </c:ser>
        <c:ser>
          <c:idx val="73"/>
          <c:order val="73"/>
          <c:tx>
            <c:strRef>
              <c:f>'2市町製造品付加価値'!$B$155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'2市町製造品付加価値'!$H$155:$AG$155</c:f>
              <c:numCache>
                <c:formatCode>#,##0_);[Red]\(#,##0\)</c:formatCode>
                <c:ptCount val="26"/>
                <c:pt idx="0">
                  <c:v>409565</c:v>
                </c:pt>
                <c:pt idx="1">
                  <c:v>453133</c:v>
                </c:pt>
                <c:pt idx="2">
                  <c:v>524048</c:v>
                </c:pt>
                <c:pt idx="3">
                  <c:v>540520</c:v>
                </c:pt>
                <c:pt idx="4">
                  <c:v>580677</c:v>
                </c:pt>
                <c:pt idx="5">
                  <c:v>729347</c:v>
                </c:pt>
                <c:pt idx="6">
                  <c:v>677246</c:v>
                </c:pt>
                <c:pt idx="7">
                  <c:v>824088</c:v>
                </c:pt>
                <c:pt idx="8">
                  <c:v>831538</c:v>
                </c:pt>
                <c:pt idx="9">
                  <c:v>838704</c:v>
                </c:pt>
                <c:pt idx="10">
                  <c:v>685411</c:v>
                </c:pt>
                <c:pt idx="11">
                  <c:v>841660</c:v>
                </c:pt>
                <c:pt idx="12">
                  <c:v>916533</c:v>
                </c:pt>
                <c:pt idx="13">
                  <c:v>1057133</c:v>
                </c:pt>
                <c:pt idx="14">
                  <c:v>1030402</c:v>
                </c:pt>
                <c:pt idx="15" formatCode="#,##0;&quot;▲ &quot;#,##0">
                  <c:v>1101768</c:v>
                </c:pt>
                <c:pt idx="16" formatCode="#,##0;&quot;▲ &quot;#,##0">
                  <c:v>1268495</c:v>
                </c:pt>
                <c:pt idx="17" formatCode="#,##0;&quot;▲ &quot;#,##0">
                  <c:v>1193002</c:v>
                </c:pt>
                <c:pt idx="18" formatCode="#,##0;&quot;▲ &quot;#,##0">
                  <c:v>1259675</c:v>
                </c:pt>
                <c:pt idx="19" formatCode="#,##0;&quot;▲ &quot;#,##0">
                  <c:v>1210266</c:v>
                </c:pt>
                <c:pt idx="20" formatCode="#,##0;&quot;▲ &quot;#,##0">
                  <c:v>1138275</c:v>
                </c:pt>
                <c:pt idx="21" formatCode="#,##0;&quot;▲ &quot;#,##0">
                  <c:v>1081372</c:v>
                </c:pt>
                <c:pt idx="22" formatCode="#,##0;&quot;▲ &quot;#,##0">
                  <c:v>1003971</c:v>
                </c:pt>
                <c:pt idx="23" formatCode="#,##0;&quot;▲ &quot;#,##0">
                  <c:v>1070359</c:v>
                </c:pt>
                <c:pt idx="24" formatCode="#,##0;&quot;▲ &quot;#,##0">
                  <c:v>406508</c:v>
                </c:pt>
                <c:pt idx="25" formatCode="#,##0;&quot;▲ &quot;#,##0">
                  <c:v>657270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E307-443C-A687-9C4B27DC379E}"/>
            </c:ext>
          </c:extLst>
        </c:ser>
        <c:ser>
          <c:idx val="74"/>
          <c:order val="74"/>
          <c:tx>
            <c:strRef>
              <c:f>'2市町製造品付加価値'!$B$156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'2市町製造品付加価値'!$H$156:$AG$156</c:f>
              <c:numCache>
                <c:formatCode>#,##0_);[Red]\(#,##0\)</c:formatCode>
                <c:ptCount val="26"/>
                <c:pt idx="0">
                  <c:v>562496</c:v>
                </c:pt>
                <c:pt idx="1">
                  <c:v>586510</c:v>
                </c:pt>
                <c:pt idx="2">
                  <c:v>570199</c:v>
                </c:pt>
                <c:pt idx="3">
                  <c:v>569880</c:v>
                </c:pt>
                <c:pt idx="4">
                  <c:v>709357</c:v>
                </c:pt>
                <c:pt idx="5">
                  <c:v>856162</c:v>
                </c:pt>
                <c:pt idx="6">
                  <c:v>1072721</c:v>
                </c:pt>
                <c:pt idx="7">
                  <c:v>1000242</c:v>
                </c:pt>
                <c:pt idx="8">
                  <c:v>1151546</c:v>
                </c:pt>
                <c:pt idx="9">
                  <c:v>1246843</c:v>
                </c:pt>
                <c:pt idx="10">
                  <c:v>1103280</c:v>
                </c:pt>
                <c:pt idx="11">
                  <c:v>994138</c:v>
                </c:pt>
                <c:pt idx="12">
                  <c:v>1215179</c:v>
                </c:pt>
                <c:pt idx="13">
                  <c:v>1398980</c:v>
                </c:pt>
                <c:pt idx="14">
                  <c:v>1562460</c:v>
                </c:pt>
                <c:pt idx="15" formatCode="#,##0;&quot;▲ &quot;#,##0">
                  <c:v>1503091</c:v>
                </c:pt>
                <c:pt idx="16" formatCode="#,##0;&quot;▲ &quot;#,##0">
                  <c:v>1665845</c:v>
                </c:pt>
                <c:pt idx="17" formatCode="#,##0;&quot;▲ &quot;#,##0">
                  <c:v>1621292</c:v>
                </c:pt>
                <c:pt idx="18" formatCode="#,##0;&quot;▲ &quot;#,##0">
                  <c:v>1442174</c:v>
                </c:pt>
                <c:pt idx="19" formatCode="#,##0;&quot;▲ &quot;#,##0">
                  <c:v>1631662</c:v>
                </c:pt>
                <c:pt idx="20" formatCode="#,##0;&quot;▲ &quot;#,##0">
                  <c:v>1871923</c:v>
                </c:pt>
                <c:pt idx="21" formatCode="#,##0;&quot;▲ &quot;#,##0">
                  <c:v>1921408</c:v>
                </c:pt>
                <c:pt idx="22" formatCode="#,##0;&quot;▲ &quot;#,##0">
                  <c:v>2019170</c:v>
                </c:pt>
                <c:pt idx="23" formatCode="#,##0;&quot;▲ &quot;#,##0">
                  <c:v>1891928</c:v>
                </c:pt>
                <c:pt idx="24" formatCode="#,##0;&quot;▲ &quot;#,##0">
                  <c:v>1019224</c:v>
                </c:pt>
                <c:pt idx="25" formatCode="#,##0;&quot;▲ &quot;#,##0">
                  <c:v>1069973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E307-443C-A687-9C4B27DC379E}"/>
            </c:ext>
          </c:extLst>
        </c:ser>
        <c:ser>
          <c:idx val="75"/>
          <c:order val="75"/>
          <c:tx>
            <c:strRef>
              <c:f>'2市町製造品付加価値'!$B$157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'2市町製造品付加価値'!$H$157:$AG$157</c:f>
              <c:numCache>
                <c:formatCode>#,##0_);[Red]\(#,##0\)</c:formatCode>
                <c:ptCount val="26"/>
                <c:pt idx="0">
                  <c:v>204285</c:v>
                </c:pt>
                <c:pt idx="1">
                  <c:v>276040</c:v>
                </c:pt>
                <c:pt idx="2">
                  <c:v>235179</c:v>
                </c:pt>
                <c:pt idx="3">
                  <c:v>256253</c:v>
                </c:pt>
                <c:pt idx="4">
                  <c:v>438539</c:v>
                </c:pt>
                <c:pt idx="5">
                  <c:v>590774</c:v>
                </c:pt>
                <c:pt idx="6">
                  <c:v>525278</c:v>
                </c:pt>
                <c:pt idx="7">
                  <c:v>386297</c:v>
                </c:pt>
                <c:pt idx="8">
                  <c:v>428263</c:v>
                </c:pt>
                <c:pt idx="9">
                  <c:v>418597</c:v>
                </c:pt>
                <c:pt idx="10">
                  <c:v>418877</c:v>
                </c:pt>
                <c:pt idx="11">
                  <c:v>449551</c:v>
                </c:pt>
                <c:pt idx="12">
                  <c:v>622324</c:v>
                </c:pt>
                <c:pt idx="13">
                  <c:v>739566</c:v>
                </c:pt>
                <c:pt idx="14">
                  <c:v>1041045</c:v>
                </c:pt>
                <c:pt idx="15" formatCode="#,##0;&quot;▲ &quot;#,##0">
                  <c:v>1099094</c:v>
                </c:pt>
                <c:pt idx="16" formatCode="#,##0;&quot;▲ &quot;#,##0">
                  <c:v>1041814</c:v>
                </c:pt>
                <c:pt idx="17" formatCode="#,##0;&quot;▲ &quot;#,##0">
                  <c:v>1032396</c:v>
                </c:pt>
                <c:pt idx="18" formatCode="#,##0;&quot;▲ &quot;#,##0">
                  <c:v>962969</c:v>
                </c:pt>
                <c:pt idx="19" formatCode="#,##0;&quot;▲ &quot;#,##0">
                  <c:v>1058610</c:v>
                </c:pt>
                <c:pt idx="20" formatCode="#,##0;&quot;▲ &quot;#,##0">
                  <c:v>1024516</c:v>
                </c:pt>
                <c:pt idx="21" formatCode="#,##0;&quot;▲ &quot;#,##0">
                  <c:v>1153605</c:v>
                </c:pt>
                <c:pt idx="22" formatCode="#,##0;&quot;▲ &quot;#,##0">
                  <c:v>1406071</c:v>
                </c:pt>
                <c:pt idx="23" formatCode="#,##0;&quot;▲ &quot;#,##0">
                  <c:v>1523736</c:v>
                </c:pt>
                <c:pt idx="24" formatCode="#,##0;&quot;▲ &quot;#,##0">
                  <c:v>1930452</c:v>
                </c:pt>
                <c:pt idx="25" formatCode="#,##0;&quot;▲ &quot;#,##0">
                  <c:v>2054085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E307-443C-A687-9C4B27DC379E}"/>
            </c:ext>
          </c:extLst>
        </c:ser>
        <c:ser>
          <c:idx val="76"/>
          <c:order val="76"/>
          <c:tx>
            <c:strRef>
              <c:f>'2市町製造品付加価値'!$B$158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'2市町製造品付加価値'!$H$158:$AG$158</c:f>
              <c:numCache>
                <c:formatCode>#,##0_);[Red]\(#,##0\)</c:formatCode>
                <c:ptCount val="26"/>
                <c:pt idx="0">
                  <c:v>279065</c:v>
                </c:pt>
                <c:pt idx="1">
                  <c:v>312051</c:v>
                </c:pt>
                <c:pt idx="2">
                  <c:v>466906</c:v>
                </c:pt>
                <c:pt idx="3">
                  <c:v>712346</c:v>
                </c:pt>
                <c:pt idx="4">
                  <c:v>1156433</c:v>
                </c:pt>
                <c:pt idx="5">
                  <c:v>980633</c:v>
                </c:pt>
                <c:pt idx="6">
                  <c:v>1494167</c:v>
                </c:pt>
                <c:pt idx="7">
                  <c:v>1425728</c:v>
                </c:pt>
                <c:pt idx="8">
                  <c:v>1301790</c:v>
                </c:pt>
                <c:pt idx="9">
                  <c:v>1579605</c:v>
                </c:pt>
                <c:pt idx="10">
                  <c:v>1649383</c:v>
                </c:pt>
                <c:pt idx="11">
                  <c:v>1593014</c:v>
                </c:pt>
                <c:pt idx="12">
                  <c:v>1607942</c:v>
                </c:pt>
                <c:pt idx="13">
                  <c:v>1065092</c:v>
                </c:pt>
                <c:pt idx="14">
                  <c:v>4298527</c:v>
                </c:pt>
                <c:pt idx="15" formatCode="#,##0;&quot;▲ &quot;#,##0">
                  <c:v>4093077</c:v>
                </c:pt>
                <c:pt idx="16" formatCode="#,##0;&quot;▲ &quot;#,##0">
                  <c:v>4310306</c:v>
                </c:pt>
                <c:pt idx="17" formatCode="#,##0;&quot;▲ &quot;#,##0">
                  <c:v>5141760</c:v>
                </c:pt>
                <c:pt idx="18" formatCode="#,##0;&quot;▲ &quot;#,##0">
                  <c:v>5117065</c:v>
                </c:pt>
                <c:pt idx="19" formatCode="#,##0;&quot;▲ &quot;#,##0">
                  <c:v>5294178</c:v>
                </c:pt>
                <c:pt idx="20" formatCode="#,##0;&quot;▲ &quot;#,##0">
                  <c:v>5512376</c:v>
                </c:pt>
                <c:pt idx="21" formatCode="#,##0;&quot;▲ &quot;#,##0">
                  <c:v>6033698</c:v>
                </c:pt>
                <c:pt idx="22" formatCode="#,##0;&quot;▲ &quot;#,##0">
                  <c:v>3686337</c:v>
                </c:pt>
                <c:pt idx="23" formatCode="#,##0;&quot;▲ &quot;#,##0">
                  <c:v>2381956</c:v>
                </c:pt>
                <c:pt idx="24" formatCode="#,##0;&quot;▲ &quot;#,##0">
                  <c:v>1834154</c:v>
                </c:pt>
                <c:pt idx="25" formatCode="#,##0;&quot;▲ &quot;#,##0">
                  <c:v>1994062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E307-443C-A687-9C4B27DC379E}"/>
            </c:ext>
          </c:extLst>
        </c:ser>
        <c:ser>
          <c:idx val="77"/>
          <c:order val="77"/>
          <c:tx>
            <c:strRef>
              <c:f>'2市町製造品付加価値'!$B$159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'2市町製造品付加価値'!$H$159:$AG$159</c:f>
              <c:numCache>
                <c:formatCode>#,##0_);[Red]\(#,##0\)</c:formatCode>
                <c:ptCount val="26"/>
                <c:pt idx="0">
                  <c:v>49294</c:v>
                </c:pt>
                <c:pt idx="1">
                  <c:v>118672</c:v>
                </c:pt>
                <c:pt idx="2">
                  <c:v>127312</c:v>
                </c:pt>
                <c:pt idx="3">
                  <c:v>131373</c:v>
                </c:pt>
                <c:pt idx="4">
                  <c:v>123302</c:v>
                </c:pt>
                <c:pt idx="5" formatCode="#,##0;&quot;▲ &quot;#,##0">
                  <c:v>116022</c:v>
                </c:pt>
                <c:pt idx="6" formatCode="#,##0;&quot;▲ &quot;#,##0">
                  <c:v>129135</c:v>
                </c:pt>
                <c:pt idx="7" formatCode="#,##0;&quot;▲ &quot;#,##0">
                  <c:v>137158</c:v>
                </c:pt>
                <c:pt idx="8" formatCode="#,##0;&quot;▲ &quot;#,##0">
                  <c:v>123735</c:v>
                </c:pt>
                <c:pt idx="9" formatCode="#,##0;&quot;▲ &quot;#,##0">
                  <c:v>162092</c:v>
                </c:pt>
                <c:pt idx="10" formatCode="#,##0;&quot;▲ &quot;#,##0">
                  <c:v>140422</c:v>
                </c:pt>
                <c:pt idx="11" formatCode="#,##0;&quot;▲ &quot;#,##0">
                  <c:v>183738</c:v>
                </c:pt>
                <c:pt idx="12" formatCode="#,##0;&quot;▲ &quot;#,##0">
                  <c:v>214276</c:v>
                </c:pt>
                <c:pt idx="13" formatCode="#,##0;&quot;▲ &quot;#,##0">
                  <c:v>285912</c:v>
                </c:pt>
                <c:pt idx="14" formatCode="#,##0;&quot;▲ &quot;#,##0">
                  <c:v>309539</c:v>
                </c:pt>
                <c:pt idx="15" formatCode="#,##0;&quot;▲ &quot;#,##0">
                  <c:v>313641</c:v>
                </c:pt>
                <c:pt idx="16" formatCode="#,##0;&quot;▲ &quot;#,##0">
                  <c:v>357025</c:v>
                </c:pt>
                <c:pt idx="17" formatCode="#,##0;&quot;▲ &quot;#,##0">
                  <c:v>417144</c:v>
                </c:pt>
                <c:pt idx="18" formatCode="#,##0;&quot;▲ &quot;#,##0">
                  <c:v>418603</c:v>
                </c:pt>
                <c:pt idx="19" formatCode="#,##0;&quot;▲ &quot;#,##0">
                  <c:v>413849</c:v>
                </c:pt>
                <c:pt idx="20" formatCode="#,##0;&quot;▲ &quot;#,##0">
                  <c:v>427535</c:v>
                </c:pt>
                <c:pt idx="21" formatCode="#,##0;&quot;▲ &quot;#,##0">
                  <c:v>419931</c:v>
                </c:pt>
                <c:pt idx="22" formatCode="#,##0;&quot;▲ &quot;#,##0">
                  <c:v>536977</c:v>
                </c:pt>
                <c:pt idx="23" formatCode="#,##0;&quot;▲ &quot;#,##0">
                  <c:v>752429</c:v>
                </c:pt>
                <c:pt idx="24" formatCode="#,##0;&quot;▲ &quot;#,##0">
                  <c:v>1033825</c:v>
                </c:pt>
                <c:pt idx="25" formatCode="#,##0;&quot;▲ &quot;#,##0">
                  <c:v>977868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E307-443C-A687-9C4B27DC379E}"/>
            </c:ext>
          </c:extLst>
        </c:ser>
        <c:ser>
          <c:idx val="78"/>
          <c:order val="78"/>
          <c:tx>
            <c:strRef>
              <c:f>'2市町製造品付加価値'!$B$160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'2市町製造品付加価値'!$H$160:$AG$160</c:f>
              <c:numCache>
                <c:formatCode>#,##0_);[Red]\(#,##0\)</c:formatCode>
                <c:ptCount val="26"/>
                <c:pt idx="0">
                  <c:v>173291</c:v>
                </c:pt>
                <c:pt idx="1">
                  <c:v>240405</c:v>
                </c:pt>
                <c:pt idx="2">
                  <c:v>231754</c:v>
                </c:pt>
                <c:pt idx="3">
                  <c:v>287574</c:v>
                </c:pt>
                <c:pt idx="4">
                  <c:v>292909</c:v>
                </c:pt>
                <c:pt idx="5" formatCode="#,##0;&quot;▲ &quot;#,##0">
                  <c:v>343683</c:v>
                </c:pt>
                <c:pt idx="6" formatCode="#,##0;&quot;▲ &quot;#,##0">
                  <c:v>390328</c:v>
                </c:pt>
                <c:pt idx="7" formatCode="#,##0;&quot;▲ &quot;#,##0">
                  <c:v>434066</c:v>
                </c:pt>
                <c:pt idx="8" formatCode="#,##0;&quot;▲ &quot;#,##0">
                  <c:v>458271</c:v>
                </c:pt>
                <c:pt idx="9" formatCode="#,##0;&quot;▲ &quot;#,##0">
                  <c:v>445569</c:v>
                </c:pt>
                <c:pt idx="10" formatCode="#,##0;&quot;▲ &quot;#,##0">
                  <c:v>430924</c:v>
                </c:pt>
                <c:pt idx="11" formatCode="#,##0;&quot;▲ &quot;#,##0">
                  <c:v>517790</c:v>
                </c:pt>
                <c:pt idx="12" formatCode="#,##0;&quot;▲ &quot;#,##0">
                  <c:v>497713</c:v>
                </c:pt>
                <c:pt idx="13" formatCode="#,##0;&quot;▲ &quot;#,##0">
                  <c:v>588391</c:v>
                </c:pt>
                <c:pt idx="14" formatCode="#,##0;&quot;▲ &quot;#,##0">
                  <c:v>616351</c:v>
                </c:pt>
                <c:pt idx="15" formatCode="#,##0;&quot;▲ &quot;#,##0">
                  <c:v>733009</c:v>
                </c:pt>
                <c:pt idx="16" formatCode="#,##0;&quot;▲ &quot;#,##0">
                  <c:v>659072</c:v>
                </c:pt>
                <c:pt idx="17" formatCode="#,##0;&quot;▲ &quot;#,##0">
                  <c:v>781471</c:v>
                </c:pt>
                <c:pt idx="18" formatCode="#,##0;&quot;▲ &quot;#,##0">
                  <c:v>950471</c:v>
                </c:pt>
                <c:pt idx="19" formatCode="#,##0;&quot;▲ &quot;#,##0">
                  <c:v>769770</c:v>
                </c:pt>
                <c:pt idx="20" formatCode="#,##0;&quot;▲ &quot;#,##0">
                  <c:v>1023835</c:v>
                </c:pt>
                <c:pt idx="21" formatCode="#,##0;&quot;▲ &quot;#,##0">
                  <c:v>1018775</c:v>
                </c:pt>
                <c:pt idx="22" formatCode="#,##0;&quot;▲ &quot;#,##0">
                  <c:v>967814</c:v>
                </c:pt>
                <c:pt idx="23" formatCode="#,##0;&quot;▲ &quot;#,##0">
                  <c:v>917374</c:v>
                </c:pt>
                <c:pt idx="24" formatCode="#,##0;&quot;▲ &quot;#,##0">
                  <c:v>186129</c:v>
                </c:pt>
                <c:pt idx="25" formatCode="#,##0;&quot;▲ &quot;#,##0">
                  <c:v>180623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E307-443C-A687-9C4B27DC379E}"/>
            </c:ext>
          </c:extLst>
        </c:ser>
        <c:ser>
          <c:idx val="79"/>
          <c:order val="79"/>
          <c:tx>
            <c:strRef>
              <c:f>'2市町製造品付加価値'!$B$161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'2市町製造品付加価値'!$H$161:$AG$161</c:f>
              <c:numCache>
                <c:formatCode>#,##0_);[Red]\(#,##0\)</c:formatCode>
                <c:ptCount val="26"/>
                <c:pt idx="0">
                  <c:v>107120</c:v>
                </c:pt>
                <c:pt idx="1">
                  <c:v>139747</c:v>
                </c:pt>
                <c:pt idx="2">
                  <c:v>124561</c:v>
                </c:pt>
                <c:pt idx="3">
                  <c:v>177359</c:v>
                </c:pt>
                <c:pt idx="4">
                  <c:v>45554</c:v>
                </c:pt>
                <c:pt idx="5" formatCode="#,##0;&quot;▲ &quot;#,##0">
                  <c:v>233235</c:v>
                </c:pt>
                <c:pt idx="6" formatCode="#,##0;&quot;▲ &quot;#,##0">
                  <c:v>202701</c:v>
                </c:pt>
                <c:pt idx="7" formatCode="#,##0;&quot;▲ &quot;#,##0">
                  <c:v>195764</c:v>
                </c:pt>
                <c:pt idx="8" formatCode="#,##0;&quot;▲ &quot;#,##0">
                  <c:v>207345</c:v>
                </c:pt>
                <c:pt idx="9" formatCode="#,##0;&quot;▲ &quot;#,##0">
                  <c:v>1767</c:v>
                </c:pt>
                <c:pt idx="10" formatCode="#,##0;&quot;▲ &quot;#,##0">
                  <c:v>256589</c:v>
                </c:pt>
                <c:pt idx="11" formatCode="#,##0;&quot;▲ &quot;#,##0">
                  <c:v>237850</c:v>
                </c:pt>
                <c:pt idx="12" formatCode="#,##0;&quot;▲ &quot;#,##0">
                  <c:v>229286</c:v>
                </c:pt>
                <c:pt idx="13" formatCode="#,##0;&quot;▲ &quot;#,##0">
                  <c:v>233093</c:v>
                </c:pt>
                <c:pt idx="14" formatCode="#,##0;&quot;▲ &quot;#,##0">
                  <c:v>233214</c:v>
                </c:pt>
                <c:pt idx="15" formatCode="#,##0;&quot;▲ &quot;#,##0">
                  <c:v>257877</c:v>
                </c:pt>
                <c:pt idx="16" formatCode="#,##0;&quot;▲ &quot;#,##0">
                  <c:v>283978</c:v>
                </c:pt>
                <c:pt idx="17" formatCode="#,##0;&quot;▲ &quot;#,##0">
                  <c:v>473537</c:v>
                </c:pt>
                <c:pt idx="18" formatCode="#,##0;&quot;▲ &quot;#,##0">
                  <c:v>472687</c:v>
                </c:pt>
                <c:pt idx="19" formatCode="#,##0;&quot;▲ &quot;#,##0">
                  <c:v>409461</c:v>
                </c:pt>
                <c:pt idx="20" formatCode="#,##0;&quot;▲ &quot;#,##0">
                  <c:v>478644</c:v>
                </c:pt>
                <c:pt idx="21" formatCode="#,##0;&quot;▲ &quot;#,##0">
                  <c:v>519035</c:v>
                </c:pt>
                <c:pt idx="22" formatCode="#,##0;&quot;▲ &quot;#,##0">
                  <c:v>449178</c:v>
                </c:pt>
                <c:pt idx="23" formatCode="#,##0;&quot;▲ &quot;#,##0">
                  <c:v>418796</c:v>
                </c:pt>
                <c:pt idx="24" formatCode="#,##0;&quot;▲ &quot;#,##0">
                  <c:v>519426</c:v>
                </c:pt>
                <c:pt idx="25" formatCode="#,##0;&quot;▲ &quot;#,##0">
                  <c:v>462372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E307-443C-A687-9C4B27DC379E}"/>
            </c:ext>
          </c:extLst>
        </c:ser>
        <c:ser>
          <c:idx val="80"/>
          <c:order val="80"/>
          <c:tx>
            <c:strRef>
              <c:f>'2市町製造品付加価値'!$B$162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'2市町製造品付加価値'!$H$162:$AG$162</c:f>
              <c:numCache>
                <c:formatCode>#,##0_);[Red]\(#,##0\)</c:formatCode>
                <c:ptCount val="26"/>
                <c:pt idx="0">
                  <c:v>439740</c:v>
                </c:pt>
                <c:pt idx="1">
                  <c:v>454463</c:v>
                </c:pt>
                <c:pt idx="2">
                  <c:v>547325</c:v>
                </c:pt>
                <c:pt idx="3">
                  <c:v>596774</c:v>
                </c:pt>
                <c:pt idx="4">
                  <c:v>679748</c:v>
                </c:pt>
                <c:pt idx="5">
                  <c:v>782788</c:v>
                </c:pt>
                <c:pt idx="6">
                  <c:v>773818</c:v>
                </c:pt>
                <c:pt idx="7">
                  <c:v>861295</c:v>
                </c:pt>
                <c:pt idx="8">
                  <c:v>779760</c:v>
                </c:pt>
                <c:pt idx="9">
                  <c:v>775154</c:v>
                </c:pt>
                <c:pt idx="10">
                  <c:v>763085</c:v>
                </c:pt>
                <c:pt idx="11">
                  <c:v>742402</c:v>
                </c:pt>
                <c:pt idx="12">
                  <c:v>872670</c:v>
                </c:pt>
                <c:pt idx="13">
                  <c:v>1006013</c:v>
                </c:pt>
                <c:pt idx="14">
                  <c:v>979896</c:v>
                </c:pt>
                <c:pt idx="15" formatCode="#,##0;&quot;▲ &quot;#,##0">
                  <c:v>1018190</c:v>
                </c:pt>
                <c:pt idx="16" formatCode="#,##0;&quot;▲ &quot;#,##0">
                  <c:v>1015243</c:v>
                </c:pt>
                <c:pt idx="17" formatCode="#,##0;&quot;▲ &quot;#,##0">
                  <c:v>1036723</c:v>
                </c:pt>
                <c:pt idx="18" formatCode="#,##0;&quot;▲ &quot;#,##0">
                  <c:v>988056</c:v>
                </c:pt>
                <c:pt idx="19" formatCode="#,##0;&quot;▲ &quot;#,##0">
                  <c:v>993217</c:v>
                </c:pt>
                <c:pt idx="20" formatCode="#,##0;&quot;▲ &quot;#,##0">
                  <c:v>1037277</c:v>
                </c:pt>
                <c:pt idx="21" formatCode="#,##0;&quot;▲ &quot;#,##0">
                  <c:v>1131052</c:v>
                </c:pt>
                <c:pt idx="22" formatCode="#,##0;&quot;▲ &quot;#,##0">
                  <c:v>1041190</c:v>
                </c:pt>
                <c:pt idx="23" formatCode="#,##0;&quot;▲ &quot;#,##0">
                  <c:v>1077557</c:v>
                </c:pt>
                <c:pt idx="24" formatCode="#,##0;&quot;▲ &quot;#,##0">
                  <c:v>1178007</c:v>
                </c:pt>
                <c:pt idx="25" formatCode="#,##0;&quot;▲ &quot;#,##0">
                  <c:v>1108004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E307-443C-A687-9C4B27DC379E}"/>
            </c:ext>
          </c:extLst>
        </c:ser>
        <c:ser>
          <c:idx val="81"/>
          <c:order val="81"/>
          <c:tx>
            <c:strRef>
              <c:f>'2市町製造品付加価値'!$B$163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'2市町製造品付加価値'!$H$163:$AG$163</c:f>
              <c:numCache>
                <c:formatCode>#,##0_);[Red]\(#,##0\)</c:formatCode>
                <c:ptCount val="26"/>
                <c:pt idx="0">
                  <c:v>78483</c:v>
                </c:pt>
                <c:pt idx="1">
                  <c:v>64989</c:v>
                </c:pt>
                <c:pt idx="2">
                  <c:v>72970</c:v>
                </c:pt>
                <c:pt idx="3">
                  <c:v>74914</c:v>
                </c:pt>
                <c:pt idx="4">
                  <c:v>102217</c:v>
                </c:pt>
                <c:pt idx="5">
                  <c:v>132331</c:v>
                </c:pt>
                <c:pt idx="6">
                  <c:v>130812</c:v>
                </c:pt>
                <c:pt idx="7">
                  <c:v>160166</c:v>
                </c:pt>
                <c:pt idx="8">
                  <c:v>131267</c:v>
                </c:pt>
                <c:pt idx="9">
                  <c:v>136268</c:v>
                </c:pt>
                <c:pt idx="10">
                  <c:v>160395</c:v>
                </c:pt>
                <c:pt idx="11">
                  <c:v>112601</c:v>
                </c:pt>
                <c:pt idx="12">
                  <c:v>125380</c:v>
                </c:pt>
                <c:pt idx="13">
                  <c:v>146502</c:v>
                </c:pt>
                <c:pt idx="14">
                  <c:v>150243</c:v>
                </c:pt>
                <c:pt idx="15" formatCode="#,##0;&quot;▲ &quot;#,##0">
                  <c:v>138689</c:v>
                </c:pt>
                <c:pt idx="16" formatCode="#,##0;&quot;▲ &quot;#,##0">
                  <c:v>180453</c:v>
                </c:pt>
                <c:pt idx="17" formatCode="#,##0;&quot;▲ &quot;#,##0">
                  <c:v>145889</c:v>
                </c:pt>
                <c:pt idx="18" formatCode="#,##0;&quot;▲ &quot;#,##0">
                  <c:v>177681</c:v>
                </c:pt>
                <c:pt idx="19" formatCode="#,##0;&quot;▲ &quot;#,##0">
                  <c:v>162545</c:v>
                </c:pt>
                <c:pt idx="20" formatCode="#,##0;&quot;▲ &quot;#,##0">
                  <c:v>168676</c:v>
                </c:pt>
                <c:pt idx="21" formatCode="#,##0;&quot;▲ &quot;#,##0">
                  <c:v>169570</c:v>
                </c:pt>
                <c:pt idx="22" formatCode="#,##0;&quot;▲ &quot;#,##0">
                  <c:v>183628</c:v>
                </c:pt>
                <c:pt idx="23" formatCode="#,##0;&quot;▲ &quot;#,##0">
                  <c:v>193906</c:v>
                </c:pt>
                <c:pt idx="24" formatCode="#,##0;&quot;▲ &quot;#,##0">
                  <c:v>871534</c:v>
                </c:pt>
                <c:pt idx="25" formatCode="#,##0;&quot;▲ &quot;#,##0">
                  <c:v>879538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E307-443C-A687-9C4B27DC379E}"/>
            </c:ext>
          </c:extLst>
        </c:ser>
        <c:ser>
          <c:idx val="82"/>
          <c:order val="82"/>
          <c:tx>
            <c:strRef>
              <c:f>'2市町製造品付加価値'!$B$164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'2市町製造品付加価値'!$H$164:$AG$164</c:f>
              <c:numCache>
                <c:formatCode>#,##0_);[Red]\(#,##0\)</c:formatCode>
                <c:ptCount val="26"/>
                <c:pt idx="0">
                  <c:v>227718</c:v>
                </c:pt>
                <c:pt idx="1">
                  <c:v>294456</c:v>
                </c:pt>
                <c:pt idx="2">
                  <c:v>376754</c:v>
                </c:pt>
                <c:pt idx="3">
                  <c:v>370513</c:v>
                </c:pt>
                <c:pt idx="4">
                  <c:v>453905</c:v>
                </c:pt>
                <c:pt idx="5">
                  <c:v>455559</c:v>
                </c:pt>
                <c:pt idx="6">
                  <c:v>427487</c:v>
                </c:pt>
                <c:pt idx="7">
                  <c:v>369940</c:v>
                </c:pt>
                <c:pt idx="8">
                  <c:v>426175</c:v>
                </c:pt>
                <c:pt idx="9">
                  <c:v>452702</c:v>
                </c:pt>
                <c:pt idx="10">
                  <c:v>548020</c:v>
                </c:pt>
                <c:pt idx="11">
                  <c:v>463670</c:v>
                </c:pt>
                <c:pt idx="12">
                  <c:v>512156</c:v>
                </c:pt>
                <c:pt idx="13">
                  <c:v>501540</c:v>
                </c:pt>
                <c:pt idx="14">
                  <c:v>489402</c:v>
                </c:pt>
                <c:pt idx="15" formatCode="#,##0;&quot;▲ &quot;#,##0">
                  <c:v>466857</c:v>
                </c:pt>
                <c:pt idx="16" formatCode="#,##0;&quot;▲ &quot;#,##0">
                  <c:v>507416</c:v>
                </c:pt>
                <c:pt idx="17" formatCode="#,##0;&quot;▲ &quot;#,##0">
                  <c:v>508064</c:v>
                </c:pt>
                <c:pt idx="18" formatCode="#,##0;&quot;▲ &quot;#,##0">
                  <c:v>502609</c:v>
                </c:pt>
                <c:pt idx="19" formatCode="#,##0;&quot;▲ &quot;#,##0">
                  <c:v>521340</c:v>
                </c:pt>
                <c:pt idx="20" formatCode="#,##0;&quot;▲ &quot;#,##0">
                  <c:v>514450</c:v>
                </c:pt>
                <c:pt idx="21" formatCode="#,##0;&quot;▲ &quot;#,##0">
                  <c:v>587232</c:v>
                </c:pt>
                <c:pt idx="22" formatCode="#,##0;&quot;▲ &quot;#,##0">
                  <c:v>510732</c:v>
                </c:pt>
                <c:pt idx="23" formatCode="#,##0;&quot;▲ &quot;#,##0">
                  <c:v>498586</c:v>
                </c:pt>
                <c:pt idx="24" formatCode="#,##0;&quot;▲ &quot;#,##0">
                  <c:v>245621</c:v>
                </c:pt>
                <c:pt idx="25" formatCode="#,##0;&quot;▲ &quot;#,##0">
                  <c:v>345977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E307-443C-A687-9C4B27DC379E}"/>
            </c:ext>
          </c:extLst>
        </c:ser>
        <c:ser>
          <c:idx val="83"/>
          <c:order val="83"/>
          <c:tx>
            <c:strRef>
              <c:f>'2市町製造品付加価値'!$B$165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'2市町製造品付加価値'!$H$165:$AG$165</c:f>
              <c:numCache>
                <c:formatCode>#,##0_);[Red]\(#,##0\)</c:formatCode>
                <c:ptCount val="26"/>
                <c:pt idx="0">
                  <c:v>309677</c:v>
                </c:pt>
                <c:pt idx="1">
                  <c:v>359618</c:v>
                </c:pt>
                <c:pt idx="2">
                  <c:v>419245</c:v>
                </c:pt>
                <c:pt idx="3">
                  <c:v>503099</c:v>
                </c:pt>
                <c:pt idx="4">
                  <c:v>546020</c:v>
                </c:pt>
                <c:pt idx="5">
                  <c:v>615597</c:v>
                </c:pt>
                <c:pt idx="6">
                  <c:v>590744</c:v>
                </c:pt>
                <c:pt idx="7">
                  <c:v>672080</c:v>
                </c:pt>
                <c:pt idx="8">
                  <c:v>907244</c:v>
                </c:pt>
                <c:pt idx="9">
                  <c:v>777931</c:v>
                </c:pt>
                <c:pt idx="10">
                  <c:v>784603</c:v>
                </c:pt>
                <c:pt idx="11">
                  <c:v>691955</c:v>
                </c:pt>
                <c:pt idx="12">
                  <c:v>624740</c:v>
                </c:pt>
                <c:pt idx="13">
                  <c:v>683823</c:v>
                </c:pt>
                <c:pt idx="14">
                  <c:v>703028</c:v>
                </c:pt>
                <c:pt idx="15" formatCode="#,##0;&quot;▲ &quot;#,##0">
                  <c:v>779202</c:v>
                </c:pt>
                <c:pt idx="16" formatCode="#,##0;&quot;▲ &quot;#,##0">
                  <c:v>827159</c:v>
                </c:pt>
                <c:pt idx="17" formatCode="#,##0;&quot;▲ &quot;#,##0">
                  <c:v>921810</c:v>
                </c:pt>
                <c:pt idx="18" formatCode="#,##0;&quot;▲ &quot;#,##0">
                  <c:v>991612</c:v>
                </c:pt>
                <c:pt idx="19" formatCode="#,##0;&quot;▲ &quot;#,##0">
                  <c:v>915244</c:v>
                </c:pt>
                <c:pt idx="20" formatCode="#,##0;&quot;▲ &quot;#,##0">
                  <c:v>1273701</c:v>
                </c:pt>
                <c:pt idx="21" formatCode="#,##0;&quot;▲ &quot;#,##0">
                  <c:v>1289144</c:v>
                </c:pt>
                <c:pt idx="22" formatCode="#,##0;&quot;▲ &quot;#,##0">
                  <c:v>1388792</c:v>
                </c:pt>
                <c:pt idx="23" formatCode="#,##0;&quot;▲ &quot;#,##0">
                  <c:v>1236968</c:v>
                </c:pt>
                <c:pt idx="24" formatCode="#,##0;&quot;▲ &quot;#,##0">
                  <c:v>919779</c:v>
                </c:pt>
                <c:pt idx="25" formatCode="#,##0;&quot;▲ &quot;#,##0">
                  <c:v>819091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E307-443C-A687-9C4B27DC379E}"/>
            </c:ext>
          </c:extLst>
        </c:ser>
        <c:ser>
          <c:idx val="84"/>
          <c:order val="84"/>
          <c:tx>
            <c:strRef>
              <c:f>'2市町製造品付加価値'!$B$166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'2市町製造品付加価値'!$H$166:$AG$166</c:f>
              <c:numCache>
                <c:formatCode>#,##0_);[Red]\(#,##0\)</c:formatCode>
                <c:ptCount val="26"/>
                <c:pt idx="0">
                  <c:v>144515</c:v>
                </c:pt>
                <c:pt idx="1">
                  <c:v>188543</c:v>
                </c:pt>
                <c:pt idx="2">
                  <c:v>184761</c:v>
                </c:pt>
                <c:pt idx="3">
                  <c:v>174125</c:v>
                </c:pt>
                <c:pt idx="4">
                  <c:v>183801</c:v>
                </c:pt>
                <c:pt idx="5">
                  <c:v>228310</c:v>
                </c:pt>
                <c:pt idx="6">
                  <c:v>194809</c:v>
                </c:pt>
                <c:pt idx="7">
                  <c:v>257091</c:v>
                </c:pt>
                <c:pt idx="8">
                  <c:v>387204</c:v>
                </c:pt>
                <c:pt idx="9">
                  <c:v>393560</c:v>
                </c:pt>
                <c:pt idx="10">
                  <c:v>457191</c:v>
                </c:pt>
                <c:pt idx="11">
                  <c:v>376711</c:v>
                </c:pt>
                <c:pt idx="12">
                  <c:v>402648</c:v>
                </c:pt>
                <c:pt idx="13">
                  <c:v>533217</c:v>
                </c:pt>
                <c:pt idx="14">
                  <c:v>665390</c:v>
                </c:pt>
                <c:pt idx="15" formatCode="#,##0;&quot;▲ &quot;#,##0">
                  <c:v>729945</c:v>
                </c:pt>
                <c:pt idx="16" formatCode="#,##0;&quot;▲ &quot;#,##0">
                  <c:v>955803</c:v>
                </c:pt>
                <c:pt idx="17" formatCode="#,##0;&quot;▲ &quot;#,##0">
                  <c:v>838097</c:v>
                </c:pt>
                <c:pt idx="18" formatCode="#,##0;&quot;▲ &quot;#,##0">
                  <c:v>677837</c:v>
                </c:pt>
                <c:pt idx="19" formatCode="#,##0;&quot;▲ &quot;#,##0">
                  <c:v>790237</c:v>
                </c:pt>
                <c:pt idx="20" formatCode="#,##0;&quot;▲ &quot;#,##0">
                  <c:v>918928</c:v>
                </c:pt>
                <c:pt idx="21" formatCode="#,##0;&quot;▲ &quot;#,##0">
                  <c:v>1012600</c:v>
                </c:pt>
                <c:pt idx="22" formatCode="#,##0;&quot;▲ &quot;#,##0">
                  <c:v>1164274</c:v>
                </c:pt>
                <c:pt idx="23" formatCode="#,##0;&quot;▲ &quot;#,##0">
                  <c:v>1017368</c:v>
                </c:pt>
                <c:pt idx="24" formatCode="#,##0;&quot;▲ &quot;#,##0">
                  <c:v>969918</c:v>
                </c:pt>
                <c:pt idx="25" formatCode="#,##0;&quot;▲ &quot;#,##0">
                  <c:v>903668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E307-443C-A687-9C4B27DC379E}"/>
            </c:ext>
          </c:extLst>
        </c:ser>
        <c:ser>
          <c:idx val="85"/>
          <c:order val="85"/>
          <c:tx>
            <c:strRef>
              <c:f>'2市町製造品付加価値'!$B$167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'2市町製造品付加価値'!$H$167:$AG$167</c:f>
              <c:numCache>
                <c:formatCode>#,##0_);[Red]\(#,##0\)</c:formatCode>
                <c:ptCount val="26"/>
                <c:pt idx="0">
                  <c:v>202546</c:v>
                </c:pt>
                <c:pt idx="1">
                  <c:v>228233</c:v>
                </c:pt>
                <c:pt idx="2">
                  <c:v>225584</c:v>
                </c:pt>
                <c:pt idx="3">
                  <c:v>231395</c:v>
                </c:pt>
                <c:pt idx="4">
                  <c:v>273121</c:v>
                </c:pt>
                <c:pt idx="5">
                  <c:v>270121</c:v>
                </c:pt>
                <c:pt idx="6">
                  <c:v>325136</c:v>
                </c:pt>
                <c:pt idx="7">
                  <c:v>308632</c:v>
                </c:pt>
                <c:pt idx="8">
                  <c:v>352240</c:v>
                </c:pt>
                <c:pt idx="9">
                  <c:v>352933</c:v>
                </c:pt>
                <c:pt idx="10">
                  <c:v>315700</c:v>
                </c:pt>
                <c:pt idx="11">
                  <c:v>290582</c:v>
                </c:pt>
                <c:pt idx="12">
                  <c:v>288036</c:v>
                </c:pt>
                <c:pt idx="13">
                  <c:v>292979</c:v>
                </c:pt>
                <c:pt idx="14">
                  <c:v>288879</c:v>
                </c:pt>
                <c:pt idx="15" formatCode="#,##0;&quot;▲ &quot;#,##0">
                  <c:v>238864</c:v>
                </c:pt>
                <c:pt idx="16" formatCode="#,##0;&quot;▲ &quot;#,##0">
                  <c:v>335992</c:v>
                </c:pt>
                <c:pt idx="17" formatCode="#,##0;&quot;▲ &quot;#,##0">
                  <c:v>356124</c:v>
                </c:pt>
                <c:pt idx="18" formatCode="#,##0;&quot;▲ &quot;#,##0">
                  <c:v>316705</c:v>
                </c:pt>
                <c:pt idx="19" formatCode="#,##0;&quot;▲ &quot;#,##0">
                  <c:v>382846</c:v>
                </c:pt>
                <c:pt idx="20" formatCode="#,##0;&quot;▲ &quot;#,##0">
                  <c:v>423449</c:v>
                </c:pt>
                <c:pt idx="21" formatCode="#,##0;&quot;▲ &quot;#,##0">
                  <c:v>306573</c:v>
                </c:pt>
                <c:pt idx="22" formatCode="#,##0;&quot;▲ &quot;#,##0">
                  <c:v>234011</c:v>
                </c:pt>
                <c:pt idx="23" formatCode="#,##0;&quot;▲ &quot;#,##0">
                  <c:v>224060</c:v>
                </c:pt>
                <c:pt idx="24" formatCode="#,##0;&quot;▲ &quot;#,##0">
                  <c:v>751972</c:v>
                </c:pt>
                <c:pt idx="25" formatCode="#,##0;&quot;▲ &quot;#,##0">
                  <c:v>511090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E307-443C-A687-9C4B27DC379E}"/>
            </c:ext>
          </c:extLst>
        </c:ser>
        <c:ser>
          <c:idx val="86"/>
          <c:order val="86"/>
          <c:tx>
            <c:strRef>
              <c:f>'2市町製造品付加価値'!$B$168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'2市町製造品付加価値'!$H$168:$AG$168</c:f>
              <c:numCache>
                <c:formatCode>#,##0_);[Red]\(#,##0\)</c:formatCode>
                <c:ptCount val="26"/>
                <c:pt idx="0">
                  <c:v>409626</c:v>
                </c:pt>
                <c:pt idx="1">
                  <c:v>381606</c:v>
                </c:pt>
                <c:pt idx="2">
                  <c:v>410139</c:v>
                </c:pt>
                <c:pt idx="3">
                  <c:v>386366</c:v>
                </c:pt>
                <c:pt idx="4">
                  <c:v>426816</c:v>
                </c:pt>
                <c:pt idx="5">
                  <c:v>521235</c:v>
                </c:pt>
                <c:pt idx="6">
                  <c:v>500597</c:v>
                </c:pt>
                <c:pt idx="7">
                  <c:v>557572</c:v>
                </c:pt>
                <c:pt idx="8">
                  <c:v>693879</c:v>
                </c:pt>
                <c:pt idx="9">
                  <c:v>673733</c:v>
                </c:pt>
                <c:pt idx="10">
                  <c:v>619226</c:v>
                </c:pt>
                <c:pt idx="11">
                  <c:v>613766</c:v>
                </c:pt>
                <c:pt idx="12">
                  <c:v>698356</c:v>
                </c:pt>
                <c:pt idx="13">
                  <c:v>675402</c:v>
                </c:pt>
                <c:pt idx="14">
                  <c:v>768512</c:v>
                </c:pt>
                <c:pt idx="15" formatCode="#,##0;&quot;▲ &quot;#,##0">
                  <c:v>793805</c:v>
                </c:pt>
                <c:pt idx="16" formatCode="#,##0;&quot;▲ &quot;#,##0">
                  <c:v>718735</c:v>
                </c:pt>
                <c:pt idx="17" formatCode="#,##0;&quot;▲ &quot;#,##0">
                  <c:v>822939</c:v>
                </c:pt>
                <c:pt idx="18" formatCode="#,##0;&quot;▲ &quot;#,##0">
                  <c:v>705631</c:v>
                </c:pt>
                <c:pt idx="19" formatCode="#,##0;&quot;▲ &quot;#,##0">
                  <c:v>648632</c:v>
                </c:pt>
                <c:pt idx="20" formatCode="#,##0;&quot;▲ &quot;#,##0">
                  <c:v>794035</c:v>
                </c:pt>
                <c:pt idx="21" formatCode="#,##0;&quot;▲ &quot;#,##0">
                  <c:v>738081</c:v>
                </c:pt>
                <c:pt idx="22" formatCode="#,##0;&quot;▲ &quot;#,##0">
                  <c:v>689635</c:v>
                </c:pt>
                <c:pt idx="23" formatCode="#,##0;&quot;▲ &quot;#,##0">
                  <c:v>846981</c:v>
                </c:pt>
                <c:pt idx="24" formatCode="#,##0;&quot;▲ &quot;#,##0">
                  <c:v>1531062</c:v>
                </c:pt>
                <c:pt idx="25" formatCode="#,##0;&quot;▲ &quot;#,##0">
                  <c:v>1800744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E307-443C-A687-9C4B27DC379E}"/>
            </c:ext>
          </c:extLst>
        </c:ser>
        <c:ser>
          <c:idx val="87"/>
          <c:order val="87"/>
          <c:tx>
            <c:strRef>
              <c:f>'2市町製造品付加価値'!$B$169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'2市町製造品付加価値'!$H$169:$AG$169</c:f>
              <c:numCache>
                <c:formatCode>#,##0_);[Red]\(#,##0\)</c:formatCode>
                <c:ptCount val="26"/>
                <c:pt idx="0">
                  <c:v>475755</c:v>
                </c:pt>
                <c:pt idx="1">
                  <c:v>739904</c:v>
                </c:pt>
                <c:pt idx="2">
                  <c:v>763663</c:v>
                </c:pt>
                <c:pt idx="3">
                  <c:v>791719</c:v>
                </c:pt>
                <c:pt idx="4">
                  <c:v>957490</c:v>
                </c:pt>
                <c:pt idx="5">
                  <c:v>944336</c:v>
                </c:pt>
                <c:pt idx="6">
                  <c:v>857075</c:v>
                </c:pt>
                <c:pt idx="7">
                  <c:v>903801</c:v>
                </c:pt>
                <c:pt idx="8">
                  <c:v>839721</c:v>
                </c:pt>
                <c:pt idx="9">
                  <c:v>861807</c:v>
                </c:pt>
                <c:pt idx="10">
                  <c:v>832951</c:v>
                </c:pt>
                <c:pt idx="11">
                  <c:v>886258</c:v>
                </c:pt>
                <c:pt idx="12">
                  <c:v>1244311</c:v>
                </c:pt>
                <c:pt idx="13">
                  <c:v>1098228</c:v>
                </c:pt>
                <c:pt idx="14">
                  <c:v>1138553</c:v>
                </c:pt>
                <c:pt idx="15" formatCode="#,##0;&quot;▲ &quot;#,##0">
                  <c:v>1150052</c:v>
                </c:pt>
                <c:pt idx="16" formatCode="#,##0;&quot;▲ &quot;#,##0">
                  <c:v>1175164</c:v>
                </c:pt>
                <c:pt idx="17" formatCode="#,##0;&quot;▲ &quot;#,##0">
                  <c:v>1343951</c:v>
                </c:pt>
                <c:pt idx="18" formatCode="#,##0;&quot;▲ &quot;#,##0">
                  <c:v>1418069</c:v>
                </c:pt>
                <c:pt idx="19" formatCode="#,##0;&quot;▲ &quot;#,##0">
                  <c:v>1369255</c:v>
                </c:pt>
                <c:pt idx="20" formatCode="#,##0;&quot;▲ &quot;#,##0">
                  <c:v>1167697</c:v>
                </c:pt>
                <c:pt idx="21" formatCode="#,##0;&quot;▲ &quot;#,##0">
                  <c:v>1030275</c:v>
                </c:pt>
                <c:pt idx="22" formatCode="#,##0;&quot;▲ &quot;#,##0">
                  <c:v>962768</c:v>
                </c:pt>
                <c:pt idx="23" formatCode="#,##0;&quot;▲ &quot;#,##0">
                  <c:v>958717</c:v>
                </c:pt>
                <c:pt idx="24" formatCode="#,##0;&quot;▲ &quot;#,##0">
                  <c:v>969918</c:v>
                </c:pt>
                <c:pt idx="25" formatCode="#,##0;&quot;▲ &quot;#,##0">
                  <c:v>903668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E307-443C-A687-9C4B27DC379E}"/>
            </c:ext>
          </c:extLst>
        </c:ser>
        <c:ser>
          <c:idx val="88"/>
          <c:order val="88"/>
          <c:tx>
            <c:strRef>
              <c:f>'2市町製造品付加価値'!$B$170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'2市町製造品付加価値'!$H$170:$AG$170</c:f>
              <c:numCache>
                <c:formatCode>#,##0_);[Red]\(#,##0\)</c:formatCode>
                <c:ptCount val="26"/>
                <c:pt idx="0">
                  <c:v>301252</c:v>
                </c:pt>
                <c:pt idx="1">
                  <c:v>321646</c:v>
                </c:pt>
                <c:pt idx="2">
                  <c:v>330798</c:v>
                </c:pt>
                <c:pt idx="3">
                  <c:v>320967</c:v>
                </c:pt>
                <c:pt idx="4">
                  <c:v>350073</c:v>
                </c:pt>
                <c:pt idx="5">
                  <c:v>358636</c:v>
                </c:pt>
                <c:pt idx="6">
                  <c:v>362759</c:v>
                </c:pt>
                <c:pt idx="7">
                  <c:v>426915</c:v>
                </c:pt>
                <c:pt idx="8">
                  <c:v>462024</c:v>
                </c:pt>
                <c:pt idx="9">
                  <c:v>397260</c:v>
                </c:pt>
                <c:pt idx="10">
                  <c:v>629501</c:v>
                </c:pt>
                <c:pt idx="11">
                  <c:v>414244</c:v>
                </c:pt>
                <c:pt idx="12">
                  <c:v>388039</c:v>
                </c:pt>
                <c:pt idx="13">
                  <c:v>417446</c:v>
                </c:pt>
                <c:pt idx="14">
                  <c:v>546514</c:v>
                </c:pt>
                <c:pt idx="15" formatCode="#,##0;&quot;▲ &quot;#,##0">
                  <c:v>599188</c:v>
                </c:pt>
                <c:pt idx="16" formatCode="#,##0;&quot;▲ &quot;#,##0">
                  <c:v>478469</c:v>
                </c:pt>
                <c:pt idx="17" formatCode="#,##0;&quot;▲ &quot;#,##0">
                  <c:v>602816</c:v>
                </c:pt>
                <c:pt idx="18" formatCode="#,##0;&quot;▲ &quot;#,##0">
                  <c:v>636320</c:v>
                </c:pt>
                <c:pt idx="19" formatCode="#,##0;&quot;▲ &quot;#,##0">
                  <c:v>750840</c:v>
                </c:pt>
                <c:pt idx="20" formatCode="#,##0;&quot;▲ &quot;#,##0">
                  <c:v>839390</c:v>
                </c:pt>
                <c:pt idx="21" formatCode="#,##0;&quot;▲ &quot;#,##0">
                  <c:v>884307</c:v>
                </c:pt>
                <c:pt idx="22" formatCode="#,##0;&quot;▲ &quot;#,##0">
                  <c:v>801566</c:v>
                </c:pt>
                <c:pt idx="23" formatCode="#,##0;&quot;▲ &quot;#,##0">
                  <c:v>754899</c:v>
                </c:pt>
                <c:pt idx="24" formatCode="#,##0;&quot;▲ &quot;#,##0">
                  <c:v>751972</c:v>
                </c:pt>
                <c:pt idx="25" formatCode="#,##0;&quot;▲ &quot;#,##0">
                  <c:v>511090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E307-443C-A687-9C4B27DC379E}"/>
            </c:ext>
          </c:extLst>
        </c:ser>
        <c:ser>
          <c:idx val="89"/>
          <c:order val="89"/>
          <c:tx>
            <c:strRef>
              <c:f>'2市町製造品付加価値'!$B$171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'2市町製造品付加価値'!$H$171:$AG$171</c:f>
              <c:numCache>
                <c:formatCode>#,##0_);[Red]\(#,##0\)</c:formatCode>
                <c:ptCount val="26"/>
                <c:pt idx="0">
                  <c:v>741955</c:v>
                </c:pt>
                <c:pt idx="1">
                  <c:v>733442</c:v>
                </c:pt>
                <c:pt idx="2">
                  <c:v>790841</c:v>
                </c:pt>
                <c:pt idx="3">
                  <c:v>803273</c:v>
                </c:pt>
                <c:pt idx="4">
                  <c:v>835473</c:v>
                </c:pt>
                <c:pt idx="5">
                  <c:v>936231</c:v>
                </c:pt>
                <c:pt idx="6">
                  <c:v>887949</c:v>
                </c:pt>
                <c:pt idx="7">
                  <c:v>1048079</c:v>
                </c:pt>
                <c:pt idx="8">
                  <c:v>1088232</c:v>
                </c:pt>
                <c:pt idx="9">
                  <c:v>1042648</c:v>
                </c:pt>
                <c:pt idx="10">
                  <c:v>1180408</c:v>
                </c:pt>
                <c:pt idx="11">
                  <c:v>1158654</c:v>
                </c:pt>
                <c:pt idx="12">
                  <c:v>1175769</c:v>
                </c:pt>
                <c:pt idx="13">
                  <c:v>1344378</c:v>
                </c:pt>
                <c:pt idx="14">
                  <c:v>1455243</c:v>
                </c:pt>
                <c:pt idx="15" formatCode="#,##0;&quot;▲ &quot;#,##0">
                  <c:v>1489095</c:v>
                </c:pt>
                <c:pt idx="16" formatCode="#,##0;&quot;▲ &quot;#,##0">
                  <c:v>1876272</c:v>
                </c:pt>
                <c:pt idx="17" formatCode="#,##0;&quot;▲ &quot;#,##0">
                  <c:v>1795499</c:v>
                </c:pt>
                <c:pt idx="18" formatCode="#,##0;&quot;▲ &quot;#,##0">
                  <c:v>1766677</c:v>
                </c:pt>
                <c:pt idx="19" formatCode="#,##0;&quot;▲ &quot;#,##0">
                  <c:v>1723735</c:v>
                </c:pt>
                <c:pt idx="20" formatCode="#,##0;&quot;▲ &quot;#,##0">
                  <c:v>1588082</c:v>
                </c:pt>
                <c:pt idx="21" formatCode="#,##0;&quot;▲ &quot;#,##0">
                  <c:v>1692940</c:v>
                </c:pt>
                <c:pt idx="22" formatCode="#,##0;&quot;▲ &quot;#,##0">
                  <c:v>1796509</c:v>
                </c:pt>
                <c:pt idx="23" formatCode="#,##0;&quot;▲ &quot;#,##0">
                  <c:v>1734905</c:v>
                </c:pt>
                <c:pt idx="24" formatCode="#,##0;&quot;▲ &quot;#,##0">
                  <c:v>1531062</c:v>
                </c:pt>
                <c:pt idx="25" formatCode="#,##0;&quot;▲ &quot;#,##0">
                  <c:v>1800744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E307-443C-A687-9C4B27DC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491712"/>
        <c:axId val="155501696"/>
      </c:lineChart>
      <c:catAx>
        <c:axId val="15549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01696"/>
        <c:crosses val="autoZero"/>
        <c:auto val="1"/>
        <c:lblAlgn val="ctr"/>
        <c:lblOffset val="100"/>
        <c:noMultiLvlLbl val="0"/>
      </c:catAx>
      <c:valAx>
        <c:axId val="15550169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549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'3市町別従業者'!$C$127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'3市町別従業者'!$I$127:$AH$127</c:f>
              <c:numCache>
                <c:formatCode>#,##0_);[Red]\(#,##0\)</c:formatCode>
                <c:ptCount val="26"/>
                <c:pt idx="0">
                  <c:v>16108</c:v>
                </c:pt>
                <c:pt idx="1">
                  <c:v>15337</c:v>
                </c:pt>
                <c:pt idx="2">
                  <c:v>15338</c:v>
                </c:pt>
                <c:pt idx="3">
                  <c:v>15114</c:v>
                </c:pt>
                <c:pt idx="4">
                  <c:v>15190</c:v>
                </c:pt>
                <c:pt idx="5">
                  <c:v>14693</c:v>
                </c:pt>
                <c:pt idx="6">
                  <c:v>15473</c:v>
                </c:pt>
                <c:pt idx="7">
                  <c:v>14777</c:v>
                </c:pt>
                <c:pt idx="8">
                  <c:v>15193</c:v>
                </c:pt>
                <c:pt idx="9">
                  <c:v>14955</c:v>
                </c:pt>
                <c:pt idx="10">
                  <c:v>14989</c:v>
                </c:pt>
                <c:pt idx="11">
                  <c:v>15529</c:v>
                </c:pt>
                <c:pt idx="12">
                  <c:v>15333</c:v>
                </c:pt>
                <c:pt idx="13">
                  <c:v>15555</c:v>
                </c:pt>
                <c:pt idx="14">
                  <c:v>14951</c:v>
                </c:pt>
                <c:pt idx="15">
                  <c:v>15654</c:v>
                </c:pt>
                <c:pt idx="16">
                  <c:v>15829</c:v>
                </c:pt>
                <c:pt idx="17">
                  <c:v>16011</c:v>
                </c:pt>
                <c:pt idx="18">
                  <c:v>14906</c:v>
                </c:pt>
                <c:pt idx="19">
                  <c:v>4739</c:v>
                </c:pt>
                <c:pt idx="20">
                  <c:v>13372</c:v>
                </c:pt>
                <c:pt idx="21">
                  <c:v>13084</c:v>
                </c:pt>
                <c:pt idx="22">
                  <c:v>12921</c:v>
                </c:pt>
                <c:pt idx="23">
                  <c:v>12636</c:v>
                </c:pt>
                <c:pt idx="24">
                  <c:v>12844</c:v>
                </c:pt>
                <c:pt idx="25">
                  <c:v>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C-43EB-9470-419676C3F438}"/>
            </c:ext>
          </c:extLst>
        </c:ser>
        <c:ser>
          <c:idx val="1"/>
          <c:order val="1"/>
          <c:tx>
            <c:strRef>
              <c:f>'3市町別従業者'!$C$128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'3市町別従業者'!$I$128:$AH$128</c:f>
              <c:numCache>
                <c:formatCode>#,##0_);[Red]\(#,##0\)</c:formatCode>
                <c:ptCount val="26"/>
                <c:pt idx="0">
                  <c:v>5820</c:v>
                </c:pt>
                <c:pt idx="1">
                  <c:v>5271</c:v>
                </c:pt>
                <c:pt idx="2">
                  <c:v>5035</c:v>
                </c:pt>
                <c:pt idx="3">
                  <c:v>5508</c:v>
                </c:pt>
                <c:pt idx="4">
                  <c:v>5161</c:v>
                </c:pt>
                <c:pt idx="5">
                  <c:v>4983</c:v>
                </c:pt>
                <c:pt idx="6">
                  <c:v>4760</c:v>
                </c:pt>
                <c:pt idx="7">
                  <c:v>4734</c:v>
                </c:pt>
                <c:pt idx="8">
                  <c:v>4838</c:v>
                </c:pt>
                <c:pt idx="9">
                  <c:v>4760</c:v>
                </c:pt>
                <c:pt idx="10">
                  <c:v>4513</c:v>
                </c:pt>
                <c:pt idx="11">
                  <c:v>4375</c:v>
                </c:pt>
                <c:pt idx="12">
                  <c:v>3977</c:v>
                </c:pt>
                <c:pt idx="13">
                  <c:v>3761</c:v>
                </c:pt>
                <c:pt idx="14">
                  <c:v>3663</c:v>
                </c:pt>
                <c:pt idx="15">
                  <c:v>3629</c:v>
                </c:pt>
                <c:pt idx="16">
                  <c:v>3880</c:v>
                </c:pt>
                <c:pt idx="17">
                  <c:v>3907</c:v>
                </c:pt>
                <c:pt idx="18">
                  <c:v>3827</c:v>
                </c:pt>
                <c:pt idx="20">
                  <c:v>2875</c:v>
                </c:pt>
                <c:pt idx="21">
                  <c:v>2380</c:v>
                </c:pt>
                <c:pt idx="22">
                  <c:v>2329</c:v>
                </c:pt>
                <c:pt idx="23">
                  <c:v>2315</c:v>
                </c:pt>
                <c:pt idx="24">
                  <c:v>1988</c:v>
                </c:pt>
                <c:pt idx="25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C-43EB-9470-419676C3F438}"/>
            </c:ext>
          </c:extLst>
        </c:ser>
        <c:ser>
          <c:idx val="2"/>
          <c:order val="2"/>
          <c:tx>
            <c:strRef>
              <c:f>'3市町別従業者'!$C$129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'3市町別従業者'!$I$129:$AH$129</c:f>
              <c:numCache>
                <c:formatCode>#,##0_);[Red]\(#,##0\)</c:formatCode>
                <c:ptCount val="26"/>
                <c:pt idx="0">
                  <c:v>30668</c:v>
                </c:pt>
                <c:pt idx="1">
                  <c:v>29435</c:v>
                </c:pt>
                <c:pt idx="2">
                  <c:v>27964</c:v>
                </c:pt>
                <c:pt idx="3">
                  <c:v>27902</c:v>
                </c:pt>
                <c:pt idx="4">
                  <c:v>25309</c:v>
                </c:pt>
                <c:pt idx="5">
                  <c:v>24782</c:v>
                </c:pt>
                <c:pt idx="6">
                  <c:v>26325</c:v>
                </c:pt>
                <c:pt idx="7">
                  <c:v>25798</c:v>
                </c:pt>
                <c:pt idx="8">
                  <c:v>24770</c:v>
                </c:pt>
                <c:pt idx="9">
                  <c:v>23630</c:v>
                </c:pt>
                <c:pt idx="10">
                  <c:v>23276</c:v>
                </c:pt>
                <c:pt idx="11">
                  <c:v>23060</c:v>
                </c:pt>
                <c:pt idx="12">
                  <c:v>21314</c:v>
                </c:pt>
                <c:pt idx="13">
                  <c:v>20774</c:v>
                </c:pt>
                <c:pt idx="14">
                  <c:v>22460</c:v>
                </c:pt>
                <c:pt idx="15">
                  <c:v>21857</c:v>
                </c:pt>
                <c:pt idx="16">
                  <c:v>22903</c:v>
                </c:pt>
                <c:pt idx="17">
                  <c:v>22360</c:v>
                </c:pt>
                <c:pt idx="18">
                  <c:v>22604</c:v>
                </c:pt>
                <c:pt idx="19">
                  <c:v>13458</c:v>
                </c:pt>
                <c:pt idx="20">
                  <c:v>20001</c:v>
                </c:pt>
                <c:pt idx="21">
                  <c:v>18992</c:v>
                </c:pt>
                <c:pt idx="22">
                  <c:v>18274</c:v>
                </c:pt>
                <c:pt idx="23">
                  <c:v>17869</c:v>
                </c:pt>
                <c:pt idx="24">
                  <c:v>17115</c:v>
                </c:pt>
                <c:pt idx="25">
                  <c:v>16344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C-43EB-9470-419676C3F438}"/>
            </c:ext>
          </c:extLst>
        </c:ser>
        <c:ser>
          <c:idx val="3"/>
          <c:order val="3"/>
          <c:tx>
            <c:strRef>
              <c:f>'3市町別従業者'!$C$130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'3市町別従業者'!$I$130:$AH$130</c:f>
              <c:numCache>
                <c:formatCode>#,##0_);[Red]\(#,##0\)</c:formatCode>
                <c:ptCount val="26"/>
                <c:pt idx="0">
                  <c:v>23680</c:v>
                </c:pt>
                <c:pt idx="1">
                  <c:v>23271</c:v>
                </c:pt>
                <c:pt idx="2">
                  <c:v>22574</c:v>
                </c:pt>
                <c:pt idx="3">
                  <c:v>22824</c:v>
                </c:pt>
                <c:pt idx="4">
                  <c:v>22350</c:v>
                </c:pt>
                <c:pt idx="5">
                  <c:v>21695</c:v>
                </c:pt>
                <c:pt idx="6">
                  <c:v>22361</c:v>
                </c:pt>
                <c:pt idx="7">
                  <c:v>22029</c:v>
                </c:pt>
                <c:pt idx="8">
                  <c:v>22445</c:v>
                </c:pt>
                <c:pt idx="9">
                  <c:v>22565</c:v>
                </c:pt>
                <c:pt idx="10">
                  <c:v>22137</c:v>
                </c:pt>
                <c:pt idx="11">
                  <c:v>21995</c:v>
                </c:pt>
                <c:pt idx="12">
                  <c:v>21463</c:v>
                </c:pt>
                <c:pt idx="13">
                  <c:v>21336</c:v>
                </c:pt>
                <c:pt idx="14">
                  <c:v>21047</c:v>
                </c:pt>
                <c:pt idx="15">
                  <c:v>20911</c:v>
                </c:pt>
                <c:pt idx="16">
                  <c:v>20693</c:v>
                </c:pt>
                <c:pt idx="17">
                  <c:v>20349</c:v>
                </c:pt>
                <c:pt idx="18">
                  <c:v>18990</c:v>
                </c:pt>
                <c:pt idx="19">
                  <c:v>1369</c:v>
                </c:pt>
                <c:pt idx="20">
                  <c:v>13645</c:v>
                </c:pt>
                <c:pt idx="21">
                  <c:v>13703</c:v>
                </c:pt>
                <c:pt idx="22">
                  <c:v>13030</c:v>
                </c:pt>
                <c:pt idx="23">
                  <c:v>12057</c:v>
                </c:pt>
                <c:pt idx="24">
                  <c:v>11033</c:v>
                </c:pt>
                <c:pt idx="25">
                  <c:v>10521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3C-43EB-9470-419676C3F438}"/>
            </c:ext>
          </c:extLst>
        </c:ser>
        <c:ser>
          <c:idx val="4"/>
          <c:order val="4"/>
          <c:tx>
            <c:strRef>
              <c:f>'3市町別従業者'!$C$131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'3市町別従業者'!$I$131:$AH$131</c:f>
              <c:numCache>
                <c:formatCode>#,##0_);[Red]\(#,##0\)</c:formatCode>
                <c:ptCount val="26"/>
                <c:pt idx="0">
                  <c:v>5922</c:v>
                </c:pt>
                <c:pt idx="1">
                  <c:v>5766</c:v>
                </c:pt>
                <c:pt idx="2">
                  <c:v>5684</c:v>
                </c:pt>
                <c:pt idx="3">
                  <c:v>5896</c:v>
                </c:pt>
                <c:pt idx="4">
                  <c:v>5735</c:v>
                </c:pt>
                <c:pt idx="5">
                  <c:v>5391</c:v>
                </c:pt>
                <c:pt idx="6">
                  <c:v>5353</c:v>
                </c:pt>
                <c:pt idx="7">
                  <c:v>5332</c:v>
                </c:pt>
                <c:pt idx="8">
                  <c:v>5343</c:v>
                </c:pt>
                <c:pt idx="9">
                  <c:v>5332</c:v>
                </c:pt>
                <c:pt idx="10">
                  <c:v>5115</c:v>
                </c:pt>
                <c:pt idx="11">
                  <c:v>5081</c:v>
                </c:pt>
                <c:pt idx="12">
                  <c:v>5166</c:v>
                </c:pt>
                <c:pt idx="13">
                  <c:v>4883</c:v>
                </c:pt>
                <c:pt idx="14">
                  <c:v>5014</c:v>
                </c:pt>
                <c:pt idx="15">
                  <c:v>4669</c:v>
                </c:pt>
                <c:pt idx="16">
                  <c:v>4653</c:v>
                </c:pt>
                <c:pt idx="17">
                  <c:v>4385</c:v>
                </c:pt>
                <c:pt idx="18">
                  <c:v>4190</c:v>
                </c:pt>
                <c:pt idx="19">
                  <c:v>209</c:v>
                </c:pt>
                <c:pt idx="20">
                  <c:v>2238</c:v>
                </c:pt>
                <c:pt idx="21">
                  <c:v>2309</c:v>
                </c:pt>
                <c:pt idx="22">
                  <c:v>2232</c:v>
                </c:pt>
                <c:pt idx="23">
                  <c:v>2033</c:v>
                </c:pt>
                <c:pt idx="24">
                  <c:v>1939</c:v>
                </c:pt>
                <c:pt idx="25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3C-43EB-9470-419676C3F438}"/>
            </c:ext>
          </c:extLst>
        </c:ser>
        <c:ser>
          <c:idx val="5"/>
          <c:order val="5"/>
          <c:tx>
            <c:strRef>
              <c:f>'3市町別従業者'!$C$132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'3市町別従業者'!$I$132:$AH$132</c:f>
              <c:numCache>
                <c:formatCode>#,##0_);[Red]\(#,##0\)</c:formatCode>
                <c:ptCount val="26"/>
                <c:pt idx="0">
                  <c:v>1506</c:v>
                </c:pt>
                <c:pt idx="1">
                  <c:v>1425</c:v>
                </c:pt>
                <c:pt idx="2">
                  <c:v>1408</c:v>
                </c:pt>
                <c:pt idx="3">
                  <c:v>1542</c:v>
                </c:pt>
                <c:pt idx="4">
                  <c:v>1566</c:v>
                </c:pt>
                <c:pt idx="5">
                  <c:v>1640</c:v>
                </c:pt>
                <c:pt idx="6">
                  <c:v>1853</c:v>
                </c:pt>
                <c:pt idx="7">
                  <c:v>1880</c:v>
                </c:pt>
                <c:pt idx="8">
                  <c:v>1919</c:v>
                </c:pt>
                <c:pt idx="9">
                  <c:v>1739</c:v>
                </c:pt>
                <c:pt idx="10">
                  <c:v>1582</c:v>
                </c:pt>
                <c:pt idx="11">
                  <c:v>1713</c:v>
                </c:pt>
                <c:pt idx="12">
                  <c:v>1659</c:v>
                </c:pt>
                <c:pt idx="13">
                  <c:v>1689</c:v>
                </c:pt>
                <c:pt idx="14">
                  <c:v>1708</c:v>
                </c:pt>
                <c:pt idx="15">
                  <c:v>1661</c:v>
                </c:pt>
                <c:pt idx="16">
                  <c:v>1710</c:v>
                </c:pt>
                <c:pt idx="17">
                  <c:v>1641</c:v>
                </c:pt>
                <c:pt idx="18">
                  <c:v>1506</c:v>
                </c:pt>
                <c:pt idx="19">
                  <c:v>397</c:v>
                </c:pt>
                <c:pt idx="20">
                  <c:v>1299</c:v>
                </c:pt>
                <c:pt idx="21">
                  <c:v>1240</c:v>
                </c:pt>
                <c:pt idx="22">
                  <c:v>1178</c:v>
                </c:pt>
                <c:pt idx="23">
                  <c:v>1158</c:v>
                </c:pt>
                <c:pt idx="24">
                  <c:v>954</c:v>
                </c:pt>
                <c:pt idx="25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3C-43EB-9470-419676C3F438}"/>
            </c:ext>
          </c:extLst>
        </c:ser>
        <c:ser>
          <c:idx val="6"/>
          <c:order val="6"/>
          <c:tx>
            <c:strRef>
              <c:f>'3市町別従業者'!$C$133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'3市町別従業者'!$I$133:$AH$133</c:f>
              <c:numCache>
                <c:formatCode>#,##0_);[Red]\(#,##0\)</c:formatCode>
                <c:ptCount val="26"/>
                <c:pt idx="0">
                  <c:v>2097</c:v>
                </c:pt>
                <c:pt idx="1">
                  <c:v>2055</c:v>
                </c:pt>
                <c:pt idx="2">
                  <c:v>2041</c:v>
                </c:pt>
                <c:pt idx="3">
                  <c:v>2227</c:v>
                </c:pt>
                <c:pt idx="4">
                  <c:v>2020</c:v>
                </c:pt>
                <c:pt idx="5">
                  <c:v>2108</c:v>
                </c:pt>
                <c:pt idx="6">
                  <c:v>2083</c:v>
                </c:pt>
                <c:pt idx="7">
                  <c:v>2144</c:v>
                </c:pt>
                <c:pt idx="8">
                  <c:v>2135</c:v>
                </c:pt>
                <c:pt idx="9">
                  <c:v>2196</c:v>
                </c:pt>
                <c:pt idx="10">
                  <c:v>2198</c:v>
                </c:pt>
                <c:pt idx="11">
                  <c:v>2375</c:v>
                </c:pt>
                <c:pt idx="12">
                  <c:v>2378</c:v>
                </c:pt>
                <c:pt idx="13">
                  <c:v>2418</c:v>
                </c:pt>
                <c:pt idx="14">
                  <c:v>2467</c:v>
                </c:pt>
                <c:pt idx="15">
                  <c:v>2401</c:v>
                </c:pt>
                <c:pt idx="16">
                  <c:v>2499</c:v>
                </c:pt>
                <c:pt idx="17">
                  <c:v>2405</c:v>
                </c:pt>
                <c:pt idx="18">
                  <c:v>2402</c:v>
                </c:pt>
                <c:pt idx="19">
                  <c:v>200</c:v>
                </c:pt>
                <c:pt idx="20">
                  <c:v>2215</c:v>
                </c:pt>
                <c:pt idx="21">
                  <c:v>2120</c:v>
                </c:pt>
                <c:pt idx="22">
                  <c:v>2370</c:v>
                </c:pt>
                <c:pt idx="23">
                  <c:v>2399</c:v>
                </c:pt>
                <c:pt idx="24">
                  <c:v>2457</c:v>
                </c:pt>
                <c:pt idx="25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3C-43EB-9470-419676C3F438}"/>
            </c:ext>
          </c:extLst>
        </c:ser>
        <c:ser>
          <c:idx val="7"/>
          <c:order val="7"/>
          <c:tx>
            <c:strRef>
              <c:f>'3市町別従業者'!$C$134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'3市町別従業者'!$I$134:$AH$134</c:f>
              <c:numCache>
                <c:formatCode>#,##0_);[Red]\(#,##0\)</c:formatCode>
                <c:ptCount val="26"/>
                <c:pt idx="0">
                  <c:v>33615</c:v>
                </c:pt>
                <c:pt idx="1">
                  <c:v>32326</c:v>
                </c:pt>
                <c:pt idx="2">
                  <c:v>31842</c:v>
                </c:pt>
                <c:pt idx="3">
                  <c:v>29876</c:v>
                </c:pt>
                <c:pt idx="4">
                  <c:v>28371</c:v>
                </c:pt>
                <c:pt idx="5">
                  <c:v>27865</c:v>
                </c:pt>
                <c:pt idx="6">
                  <c:v>27089</c:v>
                </c:pt>
                <c:pt idx="7">
                  <c:v>26622</c:v>
                </c:pt>
                <c:pt idx="8">
                  <c:v>26092</c:v>
                </c:pt>
                <c:pt idx="9">
                  <c:v>25376</c:v>
                </c:pt>
                <c:pt idx="10">
                  <c:v>24673</c:v>
                </c:pt>
                <c:pt idx="11">
                  <c:v>23578</c:v>
                </c:pt>
                <c:pt idx="12">
                  <c:v>20893</c:v>
                </c:pt>
                <c:pt idx="13">
                  <c:v>20310</c:v>
                </c:pt>
                <c:pt idx="14">
                  <c:v>20655</c:v>
                </c:pt>
                <c:pt idx="15">
                  <c:v>20969</c:v>
                </c:pt>
                <c:pt idx="16">
                  <c:v>20649</c:v>
                </c:pt>
                <c:pt idx="17">
                  <c:v>18687</c:v>
                </c:pt>
                <c:pt idx="18">
                  <c:v>17809</c:v>
                </c:pt>
                <c:pt idx="19">
                  <c:v>10003</c:v>
                </c:pt>
                <c:pt idx="20">
                  <c:v>12825</c:v>
                </c:pt>
                <c:pt idx="21">
                  <c:v>10979</c:v>
                </c:pt>
                <c:pt idx="22">
                  <c:v>10796</c:v>
                </c:pt>
                <c:pt idx="23">
                  <c:v>9881</c:v>
                </c:pt>
                <c:pt idx="24">
                  <c:v>8720</c:v>
                </c:pt>
                <c:pt idx="25">
                  <c:v>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3C-43EB-9470-419676C3F438}"/>
            </c:ext>
          </c:extLst>
        </c:ser>
        <c:ser>
          <c:idx val="8"/>
          <c:order val="8"/>
          <c:tx>
            <c:strRef>
              <c:f>'3市町別従業者'!$C$135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'3市町別従業者'!$I$135:$AH$135</c:f>
              <c:numCache>
                <c:formatCode>#,##0_);[Red]\(#,##0\)</c:formatCode>
                <c:ptCount val="26"/>
                <c:pt idx="0">
                  <c:v>8404</c:v>
                </c:pt>
                <c:pt idx="1">
                  <c:v>7959</c:v>
                </c:pt>
                <c:pt idx="2">
                  <c:v>7858</c:v>
                </c:pt>
                <c:pt idx="3">
                  <c:v>8613</c:v>
                </c:pt>
                <c:pt idx="4">
                  <c:v>8742</c:v>
                </c:pt>
                <c:pt idx="5">
                  <c:v>9157</c:v>
                </c:pt>
                <c:pt idx="6">
                  <c:v>10345</c:v>
                </c:pt>
                <c:pt idx="7">
                  <c:v>10495</c:v>
                </c:pt>
                <c:pt idx="8">
                  <c:v>11585</c:v>
                </c:pt>
                <c:pt idx="9">
                  <c:v>12015</c:v>
                </c:pt>
                <c:pt idx="10">
                  <c:v>12780</c:v>
                </c:pt>
                <c:pt idx="11">
                  <c:v>13488</c:v>
                </c:pt>
                <c:pt idx="12">
                  <c:v>13894</c:v>
                </c:pt>
                <c:pt idx="13">
                  <c:v>14446</c:v>
                </c:pt>
                <c:pt idx="14">
                  <c:v>15999</c:v>
                </c:pt>
                <c:pt idx="15">
                  <c:v>17395</c:v>
                </c:pt>
                <c:pt idx="16">
                  <c:v>19176</c:v>
                </c:pt>
                <c:pt idx="17">
                  <c:v>19200</c:v>
                </c:pt>
                <c:pt idx="18">
                  <c:v>18993</c:v>
                </c:pt>
                <c:pt idx="19">
                  <c:v>11042</c:v>
                </c:pt>
                <c:pt idx="20">
                  <c:v>19737</c:v>
                </c:pt>
                <c:pt idx="21">
                  <c:v>18467</c:v>
                </c:pt>
                <c:pt idx="22">
                  <c:v>18732</c:v>
                </c:pt>
                <c:pt idx="23">
                  <c:v>20108</c:v>
                </c:pt>
                <c:pt idx="24">
                  <c:v>19491</c:v>
                </c:pt>
                <c:pt idx="25">
                  <c:v>18790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3C-43EB-9470-419676C3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588096"/>
        <c:axId val="155589632"/>
      </c:lineChart>
      <c:catAx>
        <c:axId val="15558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89632"/>
        <c:crosses val="autoZero"/>
        <c:auto val="1"/>
        <c:lblAlgn val="ctr"/>
        <c:lblOffset val="100"/>
        <c:noMultiLvlLbl val="0"/>
      </c:catAx>
      <c:valAx>
        <c:axId val="15558963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5588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'3市町別従業者'!$C$136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'3市町別従業者'!$I$136:$AH$136</c:f>
              <c:numCache>
                <c:formatCode>#,##0_);[Red]\(#,##0\)</c:formatCode>
                <c:ptCount val="26"/>
                <c:pt idx="0">
                  <c:v>63144</c:v>
                </c:pt>
                <c:pt idx="1">
                  <c:v>60418</c:v>
                </c:pt>
                <c:pt idx="2">
                  <c:v>58575</c:v>
                </c:pt>
                <c:pt idx="3">
                  <c:v>56987</c:v>
                </c:pt>
                <c:pt idx="4">
                  <c:v>55612</c:v>
                </c:pt>
                <c:pt idx="5">
                  <c:v>55724</c:v>
                </c:pt>
                <c:pt idx="6">
                  <c:v>56951</c:v>
                </c:pt>
                <c:pt idx="7">
                  <c:v>56055</c:v>
                </c:pt>
                <c:pt idx="8">
                  <c:v>55414</c:v>
                </c:pt>
                <c:pt idx="9">
                  <c:v>55659</c:v>
                </c:pt>
                <c:pt idx="10">
                  <c:v>55086</c:v>
                </c:pt>
                <c:pt idx="11">
                  <c:v>54099</c:v>
                </c:pt>
                <c:pt idx="12">
                  <c:v>52219</c:v>
                </c:pt>
                <c:pt idx="13">
                  <c:v>51734</c:v>
                </c:pt>
                <c:pt idx="14">
                  <c:v>52538</c:v>
                </c:pt>
                <c:pt idx="15">
                  <c:v>52573</c:v>
                </c:pt>
                <c:pt idx="16">
                  <c:v>53222</c:v>
                </c:pt>
                <c:pt idx="17">
                  <c:v>52649</c:v>
                </c:pt>
                <c:pt idx="18">
                  <c:v>51985</c:v>
                </c:pt>
                <c:pt idx="19">
                  <c:v>51045</c:v>
                </c:pt>
                <c:pt idx="20">
                  <c:v>49906</c:v>
                </c:pt>
                <c:pt idx="21">
                  <c:v>48508</c:v>
                </c:pt>
                <c:pt idx="22">
                  <c:v>49584</c:v>
                </c:pt>
                <c:pt idx="23">
                  <c:v>48265</c:v>
                </c:pt>
                <c:pt idx="24">
                  <c:v>46473</c:v>
                </c:pt>
                <c:pt idx="25">
                  <c:v>45107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42C-B016-0A7128F8FBEF}"/>
            </c:ext>
          </c:extLst>
        </c:ser>
        <c:ser>
          <c:idx val="1"/>
          <c:order val="1"/>
          <c:tx>
            <c:strRef>
              <c:f>'3市町別従業者'!$C$137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'3市町別従業者'!$I$137:$AH$137</c:f>
              <c:numCache>
                <c:formatCode>#,##0_);[Red]\(#,##0\)</c:formatCode>
                <c:ptCount val="26"/>
                <c:pt idx="0">
                  <c:v>80686</c:v>
                </c:pt>
                <c:pt idx="1">
                  <c:v>78995</c:v>
                </c:pt>
                <c:pt idx="2">
                  <c:v>73840</c:v>
                </c:pt>
                <c:pt idx="3">
                  <c:v>71495</c:v>
                </c:pt>
                <c:pt idx="4">
                  <c:v>69170</c:v>
                </c:pt>
                <c:pt idx="5">
                  <c:v>69028</c:v>
                </c:pt>
                <c:pt idx="6">
                  <c:v>70115</c:v>
                </c:pt>
                <c:pt idx="7">
                  <c:v>68578</c:v>
                </c:pt>
                <c:pt idx="8">
                  <c:v>67225</c:v>
                </c:pt>
                <c:pt idx="9">
                  <c:v>66042</c:v>
                </c:pt>
                <c:pt idx="10">
                  <c:v>65357</c:v>
                </c:pt>
                <c:pt idx="11">
                  <c:v>65237</c:v>
                </c:pt>
                <c:pt idx="12">
                  <c:v>62665</c:v>
                </c:pt>
                <c:pt idx="13">
                  <c:v>62557</c:v>
                </c:pt>
                <c:pt idx="14">
                  <c:v>61359</c:v>
                </c:pt>
                <c:pt idx="15">
                  <c:v>61309</c:v>
                </c:pt>
                <c:pt idx="16">
                  <c:v>61199</c:v>
                </c:pt>
                <c:pt idx="17">
                  <c:v>61357</c:v>
                </c:pt>
                <c:pt idx="18">
                  <c:v>61919</c:v>
                </c:pt>
                <c:pt idx="19">
                  <c:v>52872</c:v>
                </c:pt>
                <c:pt idx="20">
                  <c:v>56517</c:v>
                </c:pt>
                <c:pt idx="21">
                  <c:v>54815</c:v>
                </c:pt>
                <c:pt idx="22">
                  <c:v>51154</c:v>
                </c:pt>
                <c:pt idx="23">
                  <c:v>47449</c:v>
                </c:pt>
                <c:pt idx="24">
                  <c:v>45870</c:v>
                </c:pt>
                <c:pt idx="25">
                  <c:v>42898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3-442C-B016-0A7128F8FBEF}"/>
            </c:ext>
          </c:extLst>
        </c:ser>
        <c:ser>
          <c:idx val="2"/>
          <c:order val="2"/>
          <c:tx>
            <c:strRef>
              <c:f>'3市町別従業者'!$C$138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'3市町別従業者'!$I$138:$AH$138</c:f>
              <c:numCache>
                <c:formatCode>#,##0_);[Red]\(#,##0\)</c:formatCode>
                <c:ptCount val="26"/>
                <c:pt idx="0">
                  <c:v>32229</c:v>
                </c:pt>
                <c:pt idx="1">
                  <c:v>30522</c:v>
                </c:pt>
                <c:pt idx="2">
                  <c:v>30063</c:v>
                </c:pt>
                <c:pt idx="3">
                  <c:v>29020</c:v>
                </c:pt>
                <c:pt idx="4">
                  <c:v>27754</c:v>
                </c:pt>
                <c:pt idx="5">
                  <c:v>28202</c:v>
                </c:pt>
                <c:pt idx="6">
                  <c:v>28867</c:v>
                </c:pt>
                <c:pt idx="7">
                  <c:v>28992</c:v>
                </c:pt>
                <c:pt idx="8">
                  <c:v>28813</c:v>
                </c:pt>
                <c:pt idx="9">
                  <c:v>29290</c:v>
                </c:pt>
                <c:pt idx="10">
                  <c:v>29612</c:v>
                </c:pt>
                <c:pt idx="11">
                  <c:v>29001</c:v>
                </c:pt>
                <c:pt idx="12">
                  <c:v>27815</c:v>
                </c:pt>
                <c:pt idx="13">
                  <c:v>29625</c:v>
                </c:pt>
                <c:pt idx="14">
                  <c:v>29715</c:v>
                </c:pt>
                <c:pt idx="15">
                  <c:v>30099</c:v>
                </c:pt>
                <c:pt idx="16">
                  <c:v>30282</c:v>
                </c:pt>
                <c:pt idx="17">
                  <c:v>29941</c:v>
                </c:pt>
                <c:pt idx="18">
                  <c:v>30479</c:v>
                </c:pt>
                <c:pt idx="19">
                  <c:v>25586</c:v>
                </c:pt>
                <c:pt idx="20">
                  <c:v>28338</c:v>
                </c:pt>
                <c:pt idx="21">
                  <c:v>28018</c:v>
                </c:pt>
                <c:pt idx="22">
                  <c:v>27227</c:v>
                </c:pt>
                <c:pt idx="23">
                  <c:v>26454</c:v>
                </c:pt>
                <c:pt idx="24">
                  <c:v>23354</c:v>
                </c:pt>
                <c:pt idx="25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3-442C-B016-0A7128F8FBEF}"/>
            </c:ext>
          </c:extLst>
        </c:ser>
        <c:ser>
          <c:idx val="3"/>
          <c:order val="3"/>
          <c:tx>
            <c:strRef>
              <c:f>'3市町別従業者'!$C$139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'3市町別従業者'!$I$139:$AH$139</c:f>
              <c:numCache>
                <c:formatCode>#,##0_);[Red]\(#,##0\)</c:formatCode>
                <c:ptCount val="26"/>
                <c:pt idx="0">
                  <c:v>19068</c:v>
                </c:pt>
                <c:pt idx="1">
                  <c:v>18321</c:v>
                </c:pt>
                <c:pt idx="2">
                  <c:v>17259</c:v>
                </c:pt>
                <c:pt idx="3">
                  <c:v>16545</c:v>
                </c:pt>
                <c:pt idx="4">
                  <c:v>16037</c:v>
                </c:pt>
                <c:pt idx="5">
                  <c:v>16082</c:v>
                </c:pt>
                <c:pt idx="6">
                  <c:v>15716</c:v>
                </c:pt>
                <c:pt idx="7">
                  <c:v>15517</c:v>
                </c:pt>
                <c:pt idx="8">
                  <c:v>15640</c:v>
                </c:pt>
                <c:pt idx="9">
                  <c:v>15598</c:v>
                </c:pt>
                <c:pt idx="10">
                  <c:v>15173</c:v>
                </c:pt>
                <c:pt idx="11">
                  <c:v>15208</c:v>
                </c:pt>
                <c:pt idx="12">
                  <c:v>15107</c:v>
                </c:pt>
                <c:pt idx="13">
                  <c:v>15345</c:v>
                </c:pt>
                <c:pt idx="14">
                  <c:v>15435</c:v>
                </c:pt>
                <c:pt idx="15">
                  <c:v>14578</c:v>
                </c:pt>
                <c:pt idx="16">
                  <c:v>15601</c:v>
                </c:pt>
                <c:pt idx="17">
                  <c:v>15337</c:v>
                </c:pt>
                <c:pt idx="18">
                  <c:v>15148</c:v>
                </c:pt>
                <c:pt idx="19">
                  <c:v>10346</c:v>
                </c:pt>
                <c:pt idx="20">
                  <c:v>13896</c:v>
                </c:pt>
                <c:pt idx="21">
                  <c:v>13492</c:v>
                </c:pt>
                <c:pt idx="22">
                  <c:v>13753</c:v>
                </c:pt>
                <c:pt idx="23">
                  <c:v>13065</c:v>
                </c:pt>
                <c:pt idx="24">
                  <c:v>12069</c:v>
                </c:pt>
                <c:pt idx="25">
                  <c:v>11991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A3-442C-B016-0A7128F8FBEF}"/>
            </c:ext>
          </c:extLst>
        </c:ser>
        <c:ser>
          <c:idx val="4"/>
          <c:order val="4"/>
          <c:tx>
            <c:strRef>
              <c:f>'3市町別従業者'!$C$140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'3市町別従業者'!$I$140:$AH$140</c:f>
              <c:numCache>
                <c:formatCode>#,##0_);[Red]\(#,##0\)</c:formatCode>
                <c:ptCount val="26"/>
                <c:pt idx="0">
                  <c:v>3947</c:v>
                </c:pt>
                <c:pt idx="1">
                  <c:v>4005</c:v>
                </c:pt>
                <c:pt idx="2">
                  <c:v>3829</c:v>
                </c:pt>
                <c:pt idx="3">
                  <c:v>3961</c:v>
                </c:pt>
                <c:pt idx="4">
                  <c:v>3806</c:v>
                </c:pt>
                <c:pt idx="5">
                  <c:v>3918</c:v>
                </c:pt>
                <c:pt idx="6">
                  <c:v>3889</c:v>
                </c:pt>
                <c:pt idx="7">
                  <c:v>3863</c:v>
                </c:pt>
                <c:pt idx="8">
                  <c:v>3926</c:v>
                </c:pt>
                <c:pt idx="9">
                  <c:v>4010</c:v>
                </c:pt>
                <c:pt idx="10">
                  <c:v>4210</c:v>
                </c:pt>
                <c:pt idx="11">
                  <c:v>4323</c:v>
                </c:pt>
                <c:pt idx="12">
                  <c:v>4449</c:v>
                </c:pt>
                <c:pt idx="13">
                  <c:v>4582</c:v>
                </c:pt>
                <c:pt idx="14">
                  <c:v>4635</c:v>
                </c:pt>
                <c:pt idx="15">
                  <c:v>4663</c:v>
                </c:pt>
                <c:pt idx="16">
                  <c:v>4907</c:v>
                </c:pt>
                <c:pt idx="17">
                  <c:v>4997</c:v>
                </c:pt>
                <c:pt idx="18">
                  <c:v>5030</c:v>
                </c:pt>
                <c:pt idx="19">
                  <c:v>4918</c:v>
                </c:pt>
                <c:pt idx="20">
                  <c:v>5032</c:v>
                </c:pt>
                <c:pt idx="21">
                  <c:v>4824</c:v>
                </c:pt>
                <c:pt idx="22">
                  <c:v>4461</c:v>
                </c:pt>
                <c:pt idx="23">
                  <c:v>4637</c:v>
                </c:pt>
                <c:pt idx="24">
                  <c:v>4719</c:v>
                </c:pt>
                <c:pt idx="25">
                  <c:v>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A3-442C-B016-0A7128F8FBEF}"/>
            </c:ext>
          </c:extLst>
        </c:ser>
        <c:ser>
          <c:idx val="5"/>
          <c:order val="5"/>
          <c:tx>
            <c:strRef>
              <c:f>'3市町別従業者'!$C$141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'3市町別従業者'!$I$141:$AH$141</c:f>
              <c:numCache>
                <c:formatCode>#,##0_);[Red]\(#,##0\)</c:formatCode>
                <c:ptCount val="26"/>
                <c:pt idx="0">
                  <c:v>398</c:v>
                </c:pt>
                <c:pt idx="1">
                  <c:v>353</c:v>
                </c:pt>
                <c:pt idx="2">
                  <c:v>346</c:v>
                </c:pt>
                <c:pt idx="3">
                  <c:v>341</c:v>
                </c:pt>
                <c:pt idx="4">
                  <c:v>390</c:v>
                </c:pt>
                <c:pt idx="5">
                  <c:v>403</c:v>
                </c:pt>
                <c:pt idx="6">
                  <c:v>482</c:v>
                </c:pt>
                <c:pt idx="7">
                  <c:v>431</c:v>
                </c:pt>
                <c:pt idx="8">
                  <c:v>438</c:v>
                </c:pt>
                <c:pt idx="9">
                  <c:v>417</c:v>
                </c:pt>
                <c:pt idx="10">
                  <c:v>409</c:v>
                </c:pt>
                <c:pt idx="11">
                  <c:v>449</c:v>
                </c:pt>
                <c:pt idx="12">
                  <c:v>413</c:v>
                </c:pt>
                <c:pt idx="13">
                  <c:v>371</c:v>
                </c:pt>
                <c:pt idx="14">
                  <c:v>404</c:v>
                </c:pt>
                <c:pt idx="15">
                  <c:v>413</c:v>
                </c:pt>
                <c:pt idx="16">
                  <c:v>412</c:v>
                </c:pt>
                <c:pt idx="17">
                  <c:v>363</c:v>
                </c:pt>
                <c:pt idx="18">
                  <c:v>345</c:v>
                </c:pt>
                <c:pt idx="20">
                  <c:v>269</c:v>
                </c:pt>
                <c:pt idx="21">
                  <c:v>238</c:v>
                </c:pt>
                <c:pt idx="22">
                  <c:v>225</c:v>
                </c:pt>
                <c:pt idx="23">
                  <c:v>220</c:v>
                </c:pt>
                <c:pt idx="24">
                  <c:v>209</c:v>
                </c:pt>
                <c:pt idx="25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A3-442C-B016-0A7128F8FBEF}"/>
            </c:ext>
          </c:extLst>
        </c:ser>
        <c:ser>
          <c:idx val="6"/>
          <c:order val="6"/>
          <c:tx>
            <c:strRef>
              <c:f>'3市町別従業者'!$C$142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'3市町別従業者'!$I$142:$AH$142</c:f>
              <c:numCache>
                <c:formatCode>#,##0_);[Red]\(#,##0\)</c:formatCode>
                <c:ptCount val="26"/>
                <c:pt idx="0">
                  <c:v>25310</c:v>
                </c:pt>
                <c:pt idx="1">
                  <c:v>24531</c:v>
                </c:pt>
                <c:pt idx="2">
                  <c:v>23114</c:v>
                </c:pt>
                <c:pt idx="3">
                  <c:v>22798</c:v>
                </c:pt>
                <c:pt idx="4">
                  <c:v>22965</c:v>
                </c:pt>
                <c:pt idx="5">
                  <c:v>23733</c:v>
                </c:pt>
                <c:pt idx="6">
                  <c:v>23836</c:v>
                </c:pt>
                <c:pt idx="7">
                  <c:v>24076</c:v>
                </c:pt>
                <c:pt idx="8">
                  <c:v>24622</c:v>
                </c:pt>
                <c:pt idx="9">
                  <c:v>24837</c:v>
                </c:pt>
                <c:pt idx="10">
                  <c:v>25107</c:v>
                </c:pt>
                <c:pt idx="11">
                  <c:v>25531</c:v>
                </c:pt>
                <c:pt idx="12">
                  <c:v>25352</c:v>
                </c:pt>
                <c:pt idx="13">
                  <c:v>25672</c:v>
                </c:pt>
                <c:pt idx="14">
                  <c:v>26591</c:v>
                </c:pt>
                <c:pt idx="15">
                  <c:v>27157</c:v>
                </c:pt>
                <c:pt idx="16">
                  <c:v>27595</c:v>
                </c:pt>
                <c:pt idx="17">
                  <c:v>27518</c:v>
                </c:pt>
                <c:pt idx="18">
                  <c:v>26111</c:v>
                </c:pt>
                <c:pt idx="19">
                  <c:v>21972</c:v>
                </c:pt>
                <c:pt idx="20">
                  <c:v>24394</c:v>
                </c:pt>
                <c:pt idx="21">
                  <c:v>23560</c:v>
                </c:pt>
                <c:pt idx="22">
                  <c:v>23734</c:v>
                </c:pt>
                <c:pt idx="23">
                  <c:v>22492</c:v>
                </c:pt>
                <c:pt idx="24">
                  <c:v>20667</c:v>
                </c:pt>
                <c:pt idx="25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A3-442C-B016-0A7128F8FBEF}"/>
            </c:ext>
          </c:extLst>
        </c:ser>
        <c:ser>
          <c:idx val="7"/>
          <c:order val="7"/>
          <c:tx>
            <c:strRef>
              <c:f>'3市町別従業者'!$C$143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'3市町別従業者'!$I$143:$AH$143</c:f>
              <c:numCache>
                <c:formatCode>#,##0_);[Red]\(#,##0\)</c:formatCode>
                <c:ptCount val="26"/>
                <c:pt idx="0">
                  <c:v>10189</c:v>
                </c:pt>
                <c:pt idx="1">
                  <c:v>9766</c:v>
                </c:pt>
                <c:pt idx="2">
                  <c:v>9276</c:v>
                </c:pt>
                <c:pt idx="3">
                  <c:v>8062</c:v>
                </c:pt>
                <c:pt idx="4">
                  <c:v>8009</c:v>
                </c:pt>
                <c:pt idx="5">
                  <c:v>7072</c:v>
                </c:pt>
                <c:pt idx="6">
                  <c:v>8389</c:v>
                </c:pt>
                <c:pt idx="7">
                  <c:v>8275</c:v>
                </c:pt>
                <c:pt idx="8">
                  <c:v>8085</c:v>
                </c:pt>
                <c:pt idx="9">
                  <c:v>7855</c:v>
                </c:pt>
                <c:pt idx="10">
                  <c:v>7372</c:v>
                </c:pt>
                <c:pt idx="11">
                  <c:v>4322</c:v>
                </c:pt>
                <c:pt idx="12">
                  <c:v>3964</c:v>
                </c:pt>
                <c:pt idx="13">
                  <c:v>4194</c:v>
                </c:pt>
                <c:pt idx="14">
                  <c:v>3919</c:v>
                </c:pt>
                <c:pt idx="15">
                  <c:v>4174</c:v>
                </c:pt>
                <c:pt idx="16">
                  <c:v>5154</c:v>
                </c:pt>
                <c:pt idx="17">
                  <c:v>5080</c:v>
                </c:pt>
                <c:pt idx="18">
                  <c:v>5155</c:v>
                </c:pt>
                <c:pt idx="19">
                  <c:v>4875</c:v>
                </c:pt>
                <c:pt idx="20">
                  <c:v>4835</c:v>
                </c:pt>
                <c:pt idx="21">
                  <c:v>4699</c:v>
                </c:pt>
                <c:pt idx="22">
                  <c:v>4585</c:v>
                </c:pt>
                <c:pt idx="23">
                  <c:v>4475</c:v>
                </c:pt>
                <c:pt idx="24">
                  <c:v>4320</c:v>
                </c:pt>
                <c:pt idx="25">
                  <c:v>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A3-442C-B016-0A7128F8FBEF}"/>
            </c:ext>
          </c:extLst>
        </c:ser>
        <c:ser>
          <c:idx val="8"/>
          <c:order val="8"/>
          <c:tx>
            <c:strRef>
              <c:f>'3市町別従業者'!$C$144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'3市町別従業者'!$I$144:$AH$144</c:f>
              <c:numCache>
                <c:formatCode>#,##0_);[Red]\(#,##0\)</c:formatCode>
                <c:ptCount val="26"/>
                <c:pt idx="0">
                  <c:v>3989</c:v>
                </c:pt>
                <c:pt idx="1">
                  <c:v>3989</c:v>
                </c:pt>
                <c:pt idx="2">
                  <c:v>3913</c:v>
                </c:pt>
                <c:pt idx="3">
                  <c:v>3855</c:v>
                </c:pt>
                <c:pt idx="4">
                  <c:v>3852</c:v>
                </c:pt>
                <c:pt idx="5">
                  <c:v>3912</c:v>
                </c:pt>
                <c:pt idx="6">
                  <c:v>4170</c:v>
                </c:pt>
                <c:pt idx="7">
                  <c:v>4081</c:v>
                </c:pt>
                <c:pt idx="8">
                  <c:v>4121</c:v>
                </c:pt>
                <c:pt idx="9">
                  <c:v>4163</c:v>
                </c:pt>
                <c:pt idx="10">
                  <c:v>4310</c:v>
                </c:pt>
                <c:pt idx="11">
                  <c:v>4353</c:v>
                </c:pt>
                <c:pt idx="12">
                  <c:v>4288</c:v>
                </c:pt>
                <c:pt idx="13">
                  <c:v>4523</c:v>
                </c:pt>
                <c:pt idx="14">
                  <c:v>4768</c:v>
                </c:pt>
                <c:pt idx="15">
                  <c:v>4756</c:v>
                </c:pt>
                <c:pt idx="16">
                  <c:v>5007</c:v>
                </c:pt>
                <c:pt idx="17">
                  <c:v>4820</c:v>
                </c:pt>
                <c:pt idx="18">
                  <c:v>4694</c:v>
                </c:pt>
                <c:pt idx="19">
                  <c:v>4454</c:v>
                </c:pt>
                <c:pt idx="20">
                  <c:v>4279</c:v>
                </c:pt>
                <c:pt idx="21">
                  <c:v>4093</c:v>
                </c:pt>
                <c:pt idx="22">
                  <c:v>3956</c:v>
                </c:pt>
                <c:pt idx="23">
                  <c:v>3774</c:v>
                </c:pt>
                <c:pt idx="24">
                  <c:v>3685</c:v>
                </c:pt>
                <c:pt idx="25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2A3-442C-B016-0A7128F8FBEF}"/>
            </c:ext>
          </c:extLst>
        </c:ser>
        <c:ser>
          <c:idx val="9"/>
          <c:order val="9"/>
          <c:tx>
            <c:strRef>
              <c:f>'3市町別従業者'!$C$145</c:f>
              <c:strCache>
                <c:ptCount val="1"/>
                <c:pt idx="0">
                  <c:v>加古川市(志方町含む）</c:v>
                </c:pt>
              </c:strCache>
            </c:strRef>
          </c:tx>
          <c:marker>
            <c:symbol val="none"/>
          </c:marker>
          <c:val>
            <c:numRef>
              <c:f>'3市町別従業者'!$I$145:$AH$145</c:f>
              <c:numCache>
                <c:formatCode>#,##0_);[Red]\(#,##0\)</c:formatCode>
                <c:ptCount val="26"/>
                <c:pt idx="0">
                  <c:v>23219</c:v>
                </c:pt>
                <c:pt idx="1">
                  <c:v>22728</c:v>
                </c:pt>
                <c:pt idx="2">
                  <c:v>22130</c:v>
                </c:pt>
                <c:pt idx="3">
                  <c:v>22222</c:v>
                </c:pt>
                <c:pt idx="4">
                  <c:v>22190</c:v>
                </c:pt>
                <c:pt idx="5">
                  <c:v>20968</c:v>
                </c:pt>
                <c:pt idx="6">
                  <c:v>21702</c:v>
                </c:pt>
                <c:pt idx="7">
                  <c:v>21141</c:v>
                </c:pt>
                <c:pt idx="8">
                  <c:v>21227</c:v>
                </c:pt>
                <c:pt idx="9">
                  <c:v>21251</c:v>
                </c:pt>
                <c:pt idx="10">
                  <c:v>22002</c:v>
                </c:pt>
                <c:pt idx="11">
                  <c:v>22134</c:v>
                </c:pt>
                <c:pt idx="12">
                  <c:v>22202</c:v>
                </c:pt>
                <c:pt idx="13">
                  <c:v>22047</c:v>
                </c:pt>
                <c:pt idx="14">
                  <c:v>22116</c:v>
                </c:pt>
                <c:pt idx="15">
                  <c:v>22129</c:v>
                </c:pt>
                <c:pt idx="16">
                  <c:v>23122</c:v>
                </c:pt>
                <c:pt idx="17">
                  <c:v>23317</c:v>
                </c:pt>
                <c:pt idx="18">
                  <c:v>21955</c:v>
                </c:pt>
                <c:pt idx="19">
                  <c:v>20284</c:v>
                </c:pt>
                <c:pt idx="20">
                  <c:v>21345</c:v>
                </c:pt>
                <c:pt idx="21">
                  <c:v>20308</c:v>
                </c:pt>
                <c:pt idx="22">
                  <c:v>19986</c:v>
                </c:pt>
                <c:pt idx="23">
                  <c:v>19029</c:v>
                </c:pt>
                <c:pt idx="24">
                  <c:v>17784</c:v>
                </c:pt>
                <c:pt idx="25">
                  <c:v>17484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A3-442C-B016-0A7128F8FBEF}"/>
            </c:ext>
          </c:extLst>
        </c:ser>
        <c:ser>
          <c:idx val="10"/>
          <c:order val="10"/>
          <c:tx>
            <c:strRef>
              <c:f>'3市町別従業者'!$C$146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'3市町別従業者'!$I$146:$AH$146</c:f>
              <c:numCache>
                <c:formatCode>#,##0_);[Red]\(#,##0\)</c:formatCode>
                <c:ptCount val="26"/>
                <c:pt idx="0">
                  <c:v>6162</c:v>
                </c:pt>
                <c:pt idx="1">
                  <c:v>6175</c:v>
                </c:pt>
                <c:pt idx="2">
                  <c:v>5878</c:v>
                </c:pt>
                <c:pt idx="3">
                  <c:v>6090</c:v>
                </c:pt>
                <c:pt idx="4">
                  <c:v>5987</c:v>
                </c:pt>
                <c:pt idx="5">
                  <c:v>6193</c:v>
                </c:pt>
                <c:pt idx="6">
                  <c:v>6729</c:v>
                </c:pt>
                <c:pt idx="7">
                  <c:v>6447</c:v>
                </c:pt>
                <c:pt idx="8">
                  <c:v>6314</c:v>
                </c:pt>
                <c:pt idx="9">
                  <c:v>6647</c:v>
                </c:pt>
                <c:pt idx="10">
                  <c:v>6712</c:v>
                </c:pt>
                <c:pt idx="11">
                  <c:v>6744</c:v>
                </c:pt>
                <c:pt idx="12">
                  <c:v>6770</c:v>
                </c:pt>
                <c:pt idx="13">
                  <c:v>6887</c:v>
                </c:pt>
                <c:pt idx="14">
                  <c:v>7194</c:v>
                </c:pt>
                <c:pt idx="15">
                  <c:v>7184</c:v>
                </c:pt>
                <c:pt idx="16">
                  <c:v>7344</c:v>
                </c:pt>
                <c:pt idx="17">
                  <c:v>7623</c:v>
                </c:pt>
                <c:pt idx="18">
                  <c:v>7271</c:v>
                </c:pt>
                <c:pt idx="19">
                  <c:v>7254</c:v>
                </c:pt>
                <c:pt idx="20">
                  <c:v>7310</c:v>
                </c:pt>
                <c:pt idx="21">
                  <c:v>7212</c:v>
                </c:pt>
                <c:pt idx="22">
                  <c:v>7058</c:v>
                </c:pt>
                <c:pt idx="23">
                  <c:v>6991</c:v>
                </c:pt>
                <c:pt idx="24">
                  <c:v>6817</c:v>
                </c:pt>
                <c:pt idx="25">
                  <c:v>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A3-442C-B016-0A7128F8FBEF}"/>
            </c:ext>
          </c:extLst>
        </c:ser>
        <c:ser>
          <c:idx val="11"/>
          <c:order val="11"/>
          <c:tx>
            <c:strRef>
              <c:f>'3市町別従業者'!$C$147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'3市町別従業者'!$I$147:$AH$147</c:f>
              <c:numCache>
                <c:formatCode>#,##0_);[Red]\(#,##0\)</c:formatCode>
                <c:ptCount val="26"/>
                <c:pt idx="0">
                  <c:v>7213</c:v>
                </c:pt>
                <c:pt idx="1">
                  <c:v>7083</c:v>
                </c:pt>
                <c:pt idx="2">
                  <c:v>6733</c:v>
                </c:pt>
                <c:pt idx="3">
                  <c:v>6859</c:v>
                </c:pt>
                <c:pt idx="4">
                  <c:v>6693</c:v>
                </c:pt>
                <c:pt idx="5">
                  <c:v>6945</c:v>
                </c:pt>
                <c:pt idx="6">
                  <c:v>7026</c:v>
                </c:pt>
                <c:pt idx="7">
                  <c:v>7042</c:v>
                </c:pt>
                <c:pt idx="8">
                  <c:v>6750</c:v>
                </c:pt>
                <c:pt idx="9">
                  <c:v>6676</c:v>
                </c:pt>
                <c:pt idx="10">
                  <c:v>6637</c:v>
                </c:pt>
                <c:pt idx="11">
                  <c:v>6474</c:v>
                </c:pt>
                <c:pt idx="12">
                  <c:v>6179</c:v>
                </c:pt>
                <c:pt idx="13">
                  <c:v>6236</c:v>
                </c:pt>
                <c:pt idx="14">
                  <c:v>6271</c:v>
                </c:pt>
                <c:pt idx="15">
                  <c:v>6619</c:v>
                </c:pt>
                <c:pt idx="16">
                  <c:v>6635</c:v>
                </c:pt>
                <c:pt idx="17">
                  <c:v>6609</c:v>
                </c:pt>
                <c:pt idx="18">
                  <c:v>6446</c:v>
                </c:pt>
                <c:pt idx="19">
                  <c:v>5538</c:v>
                </c:pt>
                <c:pt idx="20">
                  <c:v>5943</c:v>
                </c:pt>
                <c:pt idx="21">
                  <c:v>5774</c:v>
                </c:pt>
                <c:pt idx="22">
                  <c:v>5558</c:v>
                </c:pt>
                <c:pt idx="23">
                  <c:v>5726</c:v>
                </c:pt>
                <c:pt idx="24">
                  <c:v>5389</c:v>
                </c:pt>
                <c:pt idx="25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A3-442C-B016-0A7128F8FBEF}"/>
            </c:ext>
          </c:extLst>
        </c:ser>
        <c:ser>
          <c:idx val="12"/>
          <c:order val="12"/>
          <c:tx>
            <c:strRef>
              <c:f>'3市町別従業者'!$C$148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'3市町別従業者'!$I$148:$AH$148</c:f>
              <c:numCache>
                <c:formatCode>#,##0_);[Red]\(#,##0\)</c:formatCode>
                <c:ptCount val="26"/>
                <c:pt idx="0">
                  <c:v>5796</c:v>
                </c:pt>
                <c:pt idx="1">
                  <c:v>6252</c:v>
                </c:pt>
                <c:pt idx="2">
                  <c:v>5863</c:v>
                </c:pt>
                <c:pt idx="3">
                  <c:v>5617</c:v>
                </c:pt>
                <c:pt idx="4">
                  <c:v>5507</c:v>
                </c:pt>
                <c:pt idx="5">
                  <c:v>5402</c:v>
                </c:pt>
                <c:pt idx="6">
                  <c:v>5599</c:v>
                </c:pt>
                <c:pt idx="7">
                  <c:v>5320</c:v>
                </c:pt>
                <c:pt idx="8">
                  <c:v>5394</c:v>
                </c:pt>
                <c:pt idx="9">
                  <c:v>5423</c:v>
                </c:pt>
                <c:pt idx="10">
                  <c:v>5314</c:v>
                </c:pt>
                <c:pt idx="11">
                  <c:v>4930</c:v>
                </c:pt>
                <c:pt idx="12">
                  <c:v>4801</c:v>
                </c:pt>
                <c:pt idx="13">
                  <c:v>4697</c:v>
                </c:pt>
                <c:pt idx="14">
                  <c:v>4465</c:v>
                </c:pt>
                <c:pt idx="15">
                  <c:v>4524</c:v>
                </c:pt>
                <c:pt idx="16">
                  <c:v>4552</c:v>
                </c:pt>
                <c:pt idx="17">
                  <c:v>4219</c:v>
                </c:pt>
                <c:pt idx="18">
                  <c:v>4237</c:v>
                </c:pt>
                <c:pt idx="19">
                  <c:v>3765</c:v>
                </c:pt>
                <c:pt idx="20">
                  <c:v>3742</c:v>
                </c:pt>
                <c:pt idx="21">
                  <c:v>4353</c:v>
                </c:pt>
                <c:pt idx="22">
                  <c:v>4242</c:v>
                </c:pt>
                <c:pt idx="23">
                  <c:v>4403</c:v>
                </c:pt>
                <c:pt idx="24">
                  <c:v>4308</c:v>
                </c:pt>
                <c:pt idx="25">
                  <c:v>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2A3-442C-B016-0A7128F8FBEF}"/>
            </c:ext>
          </c:extLst>
        </c:ser>
        <c:ser>
          <c:idx val="13"/>
          <c:order val="13"/>
          <c:tx>
            <c:strRef>
              <c:f>'3市町別従業者'!$C$149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'3市町別従業者'!$I$149:$AH$149</c:f>
              <c:numCache>
                <c:formatCode>#,##0_);[Red]\(#,##0\)</c:formatCode>
                <c:ptCount val="26"/>
                <c:pt idx="0">
                  <c:v>6216</c:v>
                </c:pt>
                <c:pt idx="1">
                  <c:v>5553</c:v>
                </c:pt>
                <c:pt idx="2">
                  <c:v>5525</c:v>
                </c:pt>
                <c:pt idx="3">
                  <c:v>5857</c:v>
                </c:pt>
                <c:pt idx="4">
                  <c:v>6207</c:v>
                </c:pt>
                <c:pt idx="5">
                  <c:v>6786</c:v>
                </c:pt>
                <c:pt idx="6">
                  <c:v>6849</c:v>
                </c:pt>
                <c:pt idx="7">
                  <c:v>6561</c:v>
                </c:pt>
                <c:pt idx="8">
                  <c:v>6957</c:v>
                </c:pt>
                <c:pt idx="9">
                  <c:v>6229</c:v>
                </c:pt>
                <c:pt idx="10">
                  <c:v>6423</c:v>
                </c:pt>
                <c:pt idx="11">
                  <c:v>6125</c:v>
                </c:pt>
                <c:pt idx="12">
                  <c:v>6300</c:v>
                </c:pt>
                <c:pt idx="13">
                  <c:v>5807</c:v>
                </c:pt>
                <c:pt idx="14">
                  <c:v>5859</c:v>
                </c:pt>
                <c:pt idx="15">
                  <c:v>5878</c:v>
                </c:pt>
                <c:pt idx="16">
                  <c:v>5706</c:v>
                </c:pt>
                <c:pt idx="17">
                  <c:v>5312</c:v>
                </c:pt>
                <c:pt idx="18">
                  <c:v>5234</c:v>
                </c:pt>
                <c:pt idx="19">
                  <c:v>1532</c:v>
                </c:pt>
                <c:pt idx="20">
                  <c:v>4530</c:v>
                </c:pt>
                <c:pt idx="21">
                  <c:v>4485</c:v>
                </c:pt>
                <c:pt idx="22">
                  <c:v>4324</c:v>
                </c:pt>
                <c:pt idx="23">
                  <c:v>4800</c:v>
                </c:pt>
                <c:pt idx="24">
                  <c:v>4347</c:v>
                </c:pt>
                <c:pt idx="25">
                  <c:v>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A3-442C-B016-0A7128F8FBEF}"/>
            </c:ext>
          </c:extLst>
        </c:ser>
        <c:ser>
          <c:idx val="14"/>
          <c:order val="14"/>
          <c:tx>
            <c:strRef>
              <c:f>'3市町別従業者'!$C$150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'3市町別従業者'!$I$150:$AH$150</c:f>
              <c:numCache>
                <c:formatCode>#,##0_);[Red]\(#,##0\)</c:formatCode>
                <c:ptCount val="26"/>
                <c:pt idx="0">
                  <c:v>5257</c:v>
                </c:pt>
                <c:pt idx="1">
                  <c:v>5333</c:v>
                </c:pt>
                <c:pt idx="2">
                  <c:v>5313</c:v>
                </c:pt>
                <c:pt idx="3">
                  <c:v>5326</c:v>
                </c:pt>
                <c:pt idx="4">
                  <c:v>5597</c:v>
                </c:pt>
                <c:pt idx="5">
                  <c:v>5815</c:v>
                </c:pt>
                <c:pt idx="6">
                  <c:v>5941</c:v>
                </c:pt>
                <c:pt idx="7">
                  <c:v>6104</c:v>
                </c:pt>
                <c:pt idx="8">
                  <c:v>6029</c:v>
                </c:pt>
                <c:pt idx="9">
                  <c:v>6341</c:v>
                </c:pt>
                <c:pt idx="10">
                  <c:v>6281</c:v>
                </c:pt>
                <c:pt idx="11">
                  <c:v>6090</c:v>
                </c:pt>
                <c:pt idx="12">
                  <c:v>6220</c:v>
                </c:pt>
                <c:pt idx="13">
                  <c:v>6465</c:v>
                </c:pt>
                <c:pt idx="14">
                  <c:v>6548</c:v>
                </c:pt>
                <c:pt idx="15">
                  <c:v>6593</c:v>
                </c:pt>
                <c:pt idx="16">
                  <c:v>6597</c:v>
                </c:pt>
                <c:pt idx="17">
                  <c:v>6622</c:v>
                </c:pt>
                <c:pt idx="18">
                  <c:v>6406</c:v>
                </c:pt>
                <c:pt idx="19">
                  <c:v>5764</c:v>
                </c:pt>
                <c:pt idx="20">
                  <c:v>6378</c:v>
                </c:pt>
                <c:pt idx="21">
                  <c:v>6155</c:v>
                </c:pt>
                <c:pt idx="22">
                  <c:v>6175</c:v>
                </c:pt>
                <c:pt idx="23">
                  <c:v>6179</c:v>
                </c:pt>
                <c:pt idx="24">
                  <c:v>5989</c:v>
                </c:pt>
                <c:pt idx="25">
                  <c:v>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2A3-442C-B016-0A7128F8FBEF}"/>
            </c:ext>
          </c:extLst>
        </c:ser>
        <c:ser>
          <c:idx val="15"/>
          <c:order val="15"/>
          <c:tx>
            <c:strRef>
              <c:f>'3市町別従業者'!$C$151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'3市町別従業者'!$I$151:$AH$151</c:f>
              <c:numCache>
                <c:formatCode>#,##0_);[Red]\(#,##0\)</c:formatCode>
                <c:ptCount val="26"/>
                <c:pt idx="0">
                  <c:v>18465</c:v>
                </c:pt>
                <c:pt idx="1">
                  <c:v>17893</c:v>
                </c:pt>
                <c:pt idx="2">
                  <c:v>17337</c:v>
                </c:pt>
                <c:pt idx="3">
                  <c:v>16465</c:v>
                </c:pt>
                <c:pt idx="4">
                  <c:v>16390</c:v>
                </c:pt>
                <c:pt idx="5">
                  <c:v>16407</c:v>
                </c:pt>
                <c:pt idx="6">
                  <c:v>16593</c:v>
                </c:pt>
                <c:pt idx="7">
                  <c:v>16595</c:v>
                </c:pt>
                <c:pt idx="8">
                  <c:v>16405</c:v>
                </c:pt>
                <c:pt idx="9">
                  <c:v>15874</c:v>
                </c:pt>
                <c:pt idx="10">
                  <c:v>15554</c:v>
                </c:pt>
                <c:pt idx="11">
                  <c:v>14969</c:v>
                </c:pt>
                <c:pt idx="12">
                  <c:v>14667</c:v>
                </c:pt>
                <c:pt idx="13">
                  <c:v>14281</c:v>
                </c:pt>
                <c:pt idx="14">
                  <c:v>14132</c:v>
                </c:pt>
                <c:pt idx="15">
                  <c:v>14331</c:v>
                </c:pt>
                <c:pt idx="16">
                  <c:v>14328</c:v>
                </c:pt>
                <c:pt idx="17">
                  <c:v>15146</c:v>
                </c:pt>
                <c:pt idx="18">
                  <c:v>15383</c:v>
                </c:pt>
                <c:pt idx="19">
                  <c:v>15220</c:v>
                </c:pt>
                <c:pt idx="20">
                  <c:v>14798</c:v>
                </c:pt>
                <c:pt idx="21">
                  <c:v>14417</c:v>
                </c:pt>
                <c:pt idx="22">
                  <c:v>14188</c:v>
                </c:pt>
                <c:pt idx="23">
                  <c:v>14050</c:v>
                </c:pt>
                <c:pt idx="24">
                  <c:v>13682</c:v>
                </c:pt>
                <c:pt idx="25">
                  <c:v>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2A3-442C-B016-0A7128F8FBEF}"/>
            </c:ext>
          </c:extLst>
        </c:ser>
        <c:ser>
          <c:idx val="16"/>
          <c:order val="16"/>
          <c:tx>
            <c:strRef>
              <c:f>'3市町別従業者'!$C$152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'3市町別従業者'!$I$152:$AH$152</c:f>
              <c:numCache>
                <c:formatCode>#,##0_);[Red]\(#,##0\)</c:formatCode>
                <c:ptCount val="26"/>
                <c:pt idx="0">
                  <c:v>4779</c:v>
                </c:pt>
                <c:pt idx="1">
                  <c:v>4728</c:v>
                </c:pt>
                <c:pt idx="2">
                  <c:v>4309</c:v>
                </c:pt>
                <c:pt idx="3">
                  <c:v>4262</c:v>
                </c:pt>
                <c:pt idx="4">
                  <c:v>4449</c:v>
                </c:pt>
                <c:pt idx="5">
                  <c:v>4155</c:v>
                </c:pt>
                <c:pt idx="6">
                  <c:v>4432</c:v>
                </c:pt>
                <c:pt idx="7">
                  <c:v>4270</c:v>
                </c:pt>
                <c:pt idx="8">
                  <c:v>4228</c:v>
                </c:pt>
                <c:pt idx="9">
                  <c:v>4269</c:v>
                </c:pt>
                <c:pt idx="10">
                  <c:v>4270</c:v>
                </c:pt>
                <c:pt idx="11">
                  <c:v>4441</c:v>
                </c:pt>
                <c:pt idx="12">
                  <c:v>4184</c:v>
                </c:pt>
                <c:pt idx="13">
                  <c:v>4269</c:v>
                </c:pt>
                <c:pt idx="14">
                  <c:v>3836</c:v>
                </c:pt>
                <c:pt idx="15">
                  <c:v>4177</c:v>
                </c:pt>
                <c:pt idx="16">
                  <c:v>4226</c:v>
                </c:pt>
                <c:pt idx="17">
                  <c:v>4177</c:v>
                </c:pt>
                <c:pt idx="18">
                  <c:v>3954</c:v>
                </c:pt>
                <c:pt idx="19">
                  <c:v>3436</c:v>
                </c:pt>
                <c:pt idx="20">
                  <c:v>3581</c:v>
                </c:pt>
                <c:pt idx="21">
                  <c:v>3541</c:v>
                </c:pt>
                <c:pt idx="22">
                  <c:v>3438</c:v>
                </c:pt>
                <c:pt idx="23">
                  <c:v>3595</c:v>
                </c:pt>
                <c:pt idx="24">
                  <c:v>3301</c:v>
                </c:pt>
                <c:pt idx="25">
                  <c:v>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2A3-442C-B016-0A7128F8FBEF}"/>
            </c:ext>
          </c:extLst>
        </c:ser>
        <c:ser>
          <c:idx val="17"/>
          <c:order val="17"/>
          <c:tx>
            <c:strRef>
              <c:f>'3市町別従業者'!$C$153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'3市町別従業者'!$I$153:$AH$153</c:f>
              <c:numCache>
                <c:formatCode>#,##0_);[Red]\(#,##0\)</c:formatCode>
                <c:ptCount val="26"/>
                <c:pt idx="0">
                  <c:v>5314</c:v>
                </c:pt>
                <c:pt idx="1">
                  <c:v>5401</c:v>
                </c:pt>
                <c:pt idx="2">
                  <c:v>5386</c:v>
                </c:pt>
                <c:pt idx="3">
                  <c:v>5493</c:v>
                </c:pt>
                <c:pt idx="4">
                  <c:v>5760</c:v>
                </c:pt>
                <c:pt idx="5">
                  <c:v>5745</c:v>
                </c:pt>
                <c:pt idx="6">
                  <c:v>5690</c:v>
                </c:pt>
                <c:pt idx="7">
                  <c:v>5846</c:v>
                </c:pt>
                <c:pt idx="8">
                  <c:v>5732</c:v>
                </c:pt>
                <c:pt idx="9">
                  <c:v>6019</c:v>
                </c:pt>
                <c:pt idx="10">
                  <c:v>6042</c:v>
                </c:pt>
                <c:pt idx="11">
                  <c:v>6391</c:v>
                </c:pt>
                <c:pt idx="12">
                  <c:v>6895</c:v>
                </c:pt>
                <c:pt idx="13">
                  <c:v>6312</c:v>
                </c:pt>
                <c:pt idx="14">
                  <c:v>6560</c:v>
                </c:pt>
                <c:pt idx="15">
                  <c:v>6396</c:v>
                </c:pt>
                <c:pt idx="16">
                  <c:v>6592</c:v>
                </c:pt>
                <c:pt idx="17">
                  <c:v>6643</c:v>
                </c:pt>
                <c:pt idx="18">
                  <c:v>6465</c:v>
                </c:pt>
                <c:pt idx="19">
                  <c:v>6088</c:v>
                </c:pt>
                <c:pt idx="20">
                  <c:v>6155</c:v>
                </c:pt>
                <c:pt idx="21">
                  <c:v>6424</c:v>
                </c:pt>
                <c:pt idx="22">
                  <c:v>7134</c:v>
                </c:pt>
                <c:pt idx="23">
                  <c:v>6970</c:v>
                </c:pt>
                <c:pt idx="24">
                  <c:v>7044</c:v>
                </c:pt>
                <c:pt idx="25">
                  <c:v>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2A3-442C-B016-0A7128F8FBEF}"/>
            </c:ext>
          </c:extLst>
        </c:ser>
        <c:ser>
          <c:idx val="18"/>
          <c:order val="18"/>
          <c:tx>
            <c:strRef>
              <c:f>'3市町別従業者'!$C$154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'3市町別従業者'!$I$154:$AH$154</c:f>
              <c:numCache>
                <c:formatCode>#,##0_);[Red]\(#,##0\)</c:formatCode>
                <c:ptCount val="26"/>
                <c:pt idx="0">
                  <c:v>3201</c:v>
                </c:pt>
                <c:pt idx="1">
                  <c:v>3176</c:v>
                </c:pt>
                <c:pt idx="2">
                  <c:v>3058</c:v>
                </c:pt>
                <c:pt idx="3">
                  <c:v>3097</c:v>
                </c:pt>
                <c:pt idx="4">
                  <c:v>2995</c:v>
                </c:pt>
                <c:pt idx="5">
                  <c:v>3028</c:v>
                </c:pt>
                <c:pt idx="6">
                  <c:v>3077</c:v>
                </c:pt>
                <c:pt idx="7">
                  <c:v>3016</c:v>
                </c:pt>
                <c:pt idx="8">
                  <c:v>3207</c:v>
                </c:pt>
                <c:pt idx="9">
                  <c:v>3228</c:v>
                </c:pt>
                <c:pt idx="10">
                  <c:v>3219</c:v>
                </c:pt>
                <c:pt idx="11">
                  <c:v>3858</c:v>
                </c:pt>
                <c:pt idx="12">
                  <c:v>4072</c:v>
                </c:pt>
                <c:pt idx="13">
                  <c:v>4382</c:v>
                </c:pt>
                <c:pt idx="14">
                  <c:v>5076</c:v>
                </c:pt>
                <c:pt idx="15">
                  <c:v>5552</c:v>
                </c:pt>
                <c:pt idx="16">
                  <c:v>6196</c:v>
                </c:pt>
                <c:pt idx="17">
                  <c:v>6434</c:v>
                </c:pt>
                <c:pt idx="18">
                  <c:v>6460</c:v>
                </c:pt>
                <c:pt idx="19">
                  <c:v>5877</c:v>
                </c:pt>
                <c:pt idx="20">
                  <c:v>7608</c:v>
                </c:pt>
                <c:pt idx="21">
                  <c:v>7469</c:v>
                </c:pt>
                <c:pt idx="22">
                  <c:v>7819</c:v>
                </c:pt>
                <c:pt idx="23">
                  <c:v>7865</c:v>
                </c:pt>
                <c:pt idx="24">
                  <c:v>7703</c:v>
                </c:pt>
                <c:pt idx="25">
                  <c:v>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2A3-442C-B016-0A7128F8FBEF}"/>
            </c:ext>
          </c:extLst>
        </c:ser>
        <c:ser>
          <c:idx val="19"/>
          <c:order val="19"/>
          <c:tx>
            <c:strRef>
              <c:f>'3市町別従業者'!$C$155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'3市町別従業者'!$I$155:$AH$155</c:f>
              <c:numCache>
                <c:formatCode>#,##0_);[Red]\(#,##0\)</c:formatCode>
                <c:ptCount val="26"/>
                <c:pt idx="0">
                  <c:v>7430</c:v>
                </c:pt>
                <c:pt idx="1">
                  <c:v>7570</c:v>
                </c:pt>
                <c:pt idx="2">
                  <c:v>7369</c:v>
                </c:pt>
                <c:pt idx="3">
                  <c:v>7358</c:v>
                </c:pt>
                <c:pt idx="4">
                  <c:v>7448</c:v>
                </c:pt>
                <c:pt idx="5">
                  <c:v>7665</c:v>
                </c:pt>
                <c:pt idx="6">
                  <c:v>7827</c:v>
                </c:pt>
                <c:pt idx="7">
                  <c:v>7620</c:v>
                </c:pt>
                <c:pt idx="8">
                  <c:v>8110</c:v>
                </c:pt>
                <c:pt idx="9">
                  <c:v>8340</c:v>
                </c:pt>
                <c:pt idx="10">
                  <c:v>8944</c:v>
                </c:pt>
                <c:pt idx="11">
                  <c:v>9173</c:v>
                </c:pt>
                <c:pt idx="12">
                  <c:v>8961</c:v>
                </c:pt>
                <c:pt idx="13">
                  <c:v>9273</c:v>
                </c:pt>
                <c:pt idx="14">
                  <c:v>9226</c:v>
                </c:pt>
                <c:pt idx="15">
                  <c:v>9447</c:v>
                </c:pt>
                <c:pt idx="16">
                  <c:v>9644</c:v>
                </c:pt>
                <c:pt idx="17">
                  <c:v>9607</c:v>
                </c:pt>
                <c:pt idx="18">
                  <c:v>9111</c:v>
                </c:pt>
                <c:pt idx="19">
                  <c:v>9037</c:v>
                </c:pt>
                <c:pt idx="20">
                  <c:v>8955</c:v>
                </c:pt>
                <c:pt idx="21">
                  <c:v>8922</c:v>
                </c:pt>
                <c:pt idx="22">
                  <c:v>8597</c:v>
                </c:pt>
                <c:pt idx="23">
                  <c:v>8891</c:v>
                </c:pt>
                <c:pt idx="24">
                  <c:v>8540</c:v>
                </c:pt>
                <c:pt idx="25">
                  <c:v>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2A3-442C-B016-0A7128F8FBEF}"/>
            </c:ext>
          </c:extLst>
        </c:ser>
        <c:ser>
          <c:idx val="20"/>
          <c:order val="20"/>
          <c:tx>
            <c:strRef>
              <c:f>'3市町別従業者'!$C$156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'3市町別従業者'!$I$156:$AH$156</c:f>
              <c:numCache>
                <c:formatCode>#,##0_);[Red]\(#,##0\)</c:formatCode>
                <c:ptCount val="26"/>
                <c:pt idx="0">
                  <c:v>121</c:v>
                </c:pt>
                <c:pt idx="1">
                  <c:v>122</c:v>
                </c:pt>
                <c:pt idx="2">
                  <c:v>149</c:v>
                </c:pt>
                <c:pt idx="3">
                  <c:v>145</c:v>
                </c:pt>
                <c:pt idx="4">
                  <c:v>211</c:v>
                </c:pt>
                <c:pt idx="5">
                  <c:v>218</c:v>
                </c:pt>
                <c:pt idx="6">
                  <c:v>230</c:v>
                </c:pt>
                <c:pt idx="7">
                  <c:v>202</c:v>
                </c:pt>
                <c:pt idx="8">
                  <c:v>208</c:v>
                </c:pt>
                <c:pt idx="9">
                  <c:v>230</c:v>
                </c:pt>
                <c:pt idx="10">
                  <c:v>211</c:v>
                </c:pt>
                <c:pt idx="11">
                  <c:v>252</c:v>
                </c:pt>
                <c:pt idx="12">
                  <c:v>395</c:v>
                </c:pt>
                <c:pt idx="13">
                  <c:v>497</c:v>
                </c:pt>
                <c:pt idx="14">
                  <c:v>516</c:v>
                </c:pt>
                <c:pt idx="15">
                  <c:v>527</c:v>
                </c:pt>
                <c:pt idx="16">
                  <c:v>501</c:v>
                </c:pt>
                <c:pt idx="17">
                  <c:v>483</c:v>
                </c:pt>
                <c:pt idx="18">
                  <c:v>490</c:v>
                </c:pt>
                <c:pt idx="19">
                  <c:v>488</c:v>
                </c:pt>
                <c:pt idx="20">
                  <c:v>552</c:v>
                </c:pt>
                <c:pt idx="21">
                  <c:v>584</c:v>
                </c:pt>
                <c:pt idx="22">
                  <c:v>624</c:v>
                </c:pt>
                <c:pt idx="23">
                  <c:v>599</c:v>
                </c:pt>
                <c:pt idx="24">
                  <c:v>4471</c:v>
                </c:pt>
                <c:pt idx="25">
                  <c:v>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2A3-442C-B016-0A7128F8FBEF}"/>
            </c:ext>
          </c:extLst>
        </c:ser>
        <c:ser>
          <c:idx val="21"/>
          <c:order val="21"/>
          <c:tx>
            <c:strRef>
              <c:f>'3市町別従業者'!$C$157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'3市町別従業者'!$I$157:$AH$157</c:f>
              <c:numCache>
                <c:formatCode>#,##0_);[Red]\(#,##0\)</c:formatCode>
                <c:ptCount val="26"/>
                <c:pt idx="0">
                  <c:v>412</c:v>
                </c:pt>
                <c:pt idx="1">
                  <c:v>439</c:v>
                </c:pt>
                <c:pt idx="2">
                  <c:v>486</c:v>
                </c:pt>
                <c:pt idx="3">
                  <c:v>512</c:v>
                </c:pt>
                <c:pt idx="4">
                  <c:v>529</c:v>
                </c:pt>
                <c:pt idx="5">
                  <c:v>511</c:v>
                </c:pt>
                <c:pt idx="6">
                  <c:v>496</c:v>
                </c:pt>
                <c:pt idx="7">
                  <c:v>535</c:v>
                </c:pt>
                <c:pt idx="8">
                  <c:v>561</c:v>
                </c:pt>
                <c:pt idx="9">
                  <c:v>544</c:v>
                </c:pt>
                <c:pt idx="10">
                  <c:v>557</c:v>
                </c:pt>
                <c:pt idx="11">
                  <c:v>513</c:v>
                </c:pt>
                <c:pt idx="12">
                  <c:v>467</c:v>
                </c:pt>
                <c:pt idx="13">
                  <c:v>511</c:v>
                </c:pt>
                <c:pt idx="14">
                  <c:v>534</c:v>
                </c:pt>
                <c:pt idx="15">
                  <c:v>543</c:v>
                </c:pt>
                <c:pt idx="16">
                  <c:v>509</c:v>
                </c:pt>
                <c:pt idx="17">
                  <c:v>464</c:v>
                </c:pt>
                <c:pt idx="18">
                  <c:v>557</c:v>
                </c:pt>
                <c:pt idx="19">
                  <c:v>501</c:v>
                </c:pt>
                <c:pt idx="20">
                  <c:v>529</c:v>
                </c:pt>
                <c:pt idx="21">
                  <c:v>473</c:v>
                </c:pt>
                <c:pt idx="22">
                  <c:v>406</c:v>
                </c:pt>
                <c:pt idx="23">
                  <c:v>486</c:v>
                </c:pt>
                <c:pt idx="24">
                  <c:v>593</c:v>
                </c:pt>
                <c:pt idx="25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2A3-442C-B016-0A7128F8FBEF}"/>
            </c:ext>
          </c:extLst>
        </c:ser>
        <c:ser>
          <c:idx val="22"/>
          <c:order val="22"/>
          <c:tx>
            <c:strRef>
              <c:f>'3市町別従業者'!$C$158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'3市町別従業者'!$I$158:$AH$158</c:f>
              <c:numCache>
                <c:formatCode>#,##0_);[Red]\(#,##0\)</c:formatCode>
                <c:ptCount val="26"/>
                <c:pt idx="0">
                  <c:v>1504</c:v>
                </c:pt>
                <c:pt idx="1">
                  <c:v>1696</c:v>
                </c:pt>
                <c:pt idx="2">
                  <c:v>1648</c:v>
                </c:pt>
                <c:pt idx="3">
                  <c:v>1818</c:v>
                </c:pt>
                <c:pt idx="4">
                  <c:v>1962</c:v>
                </c:pt>
                <c:pt idx="5">
                  <c:v>2048</c:v>
                </c:pt>
                <c:pt idx="6">
                  <c:v>2082</c:v>
                </c:pt>
                <c:pt idx="7">
                  <c:v>2015</c:v>
                </c:pt>
                <c:pt idx="8">
                  <c:v>2144</c:v>
                </c:pt>
                <c:pt idx="9">
                  <c:v>2211</c:v>
                </c:pt>
                <c:pt idx="10">
                  <c:v>2460</c:v>
                </c:pt>
                <c:pt idx="11">
                  <c:v>2540</c:v>
                </c:pt>
                <c:pt idx="12">
                  <c:v>2638</c:v>
                </c:pt>
                <c:pt idx="13">
                  <c:v>2950</c:v>
                </c:pt>
                <c:pt idx="14">
                  <c:v>3049</c:v>
                </c:pt>
                <c:pt idx="15">
                  <c:v>3517</c:v>
                </c:pt>
                <c:pt idx="16">
                  <c:v>4104</c:v>
                </c:pt>
                <c:pt idx="17">
                  <c:v>4166</c:v>
                </c:pt>
                <c:pt idx="18">
                  <c:v>4311</c:v>
                </c:pt>
                <c:pt idx="19">
                  <c:v>4247</c:v>
                </c:pt>
                <c:pt idx="20">
                  <c:v>4329</c:v>
                </c:pt>
                <c:pt idx="21">
                  <c:v>4124</c:v>
                </c:pt>
                <c:pt idx="22">
                  <c:v>3910</c:v>
                </c:pt>
                <c:pt idx="23">
                  <c:v>3763</c:v>
                </c:pt>
                <c:pt idx="24">
                  <c:v>413</c:v>
                </c:pt>
                <c:pt idx="25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2A3-442C-B016-0A7128F8FBEF}"/>
            </c:ext>
          </c:extLst>
        </c:ser>
        <c:ser>
          <c:idx val="23"/>
          <c:order val="23"/>
          <c:tx>
            <c:strRef>
              <c:f>'3市町別従業者'!$C$159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'3市町別従業者'!$I$159:$AH$159</c:f>
              <c:numCache>
                <c:formatCode>#,##0_);[Red]\(#,##0\)</c:formatCode>
                <c:ptCount val="26"/>
                <c:pt idx="0">
                  <c:v>1234</c:v>
                </c:pt>
                <c:pt idx="1">
                  <c:v>1249</c:v>
                </c:pt>
                <c:pt idx="2">
                  <c:v>1285</c:v>
                </c:pt>
                <c:pt idx="3">
                  <c:v>1264</c:v>
                </c:pt>
                <c:pt idx="4">
                  <c:v>1255</c:v>
                </c:pt>
                <c:pt idx="5">
                  <c:v>1244</c:v>
                </c:pt>
                <c:pt idx="6">
                  <c:v>1323</c:v>
                </c:pt>
                <c:pt idx="7">
                  <c:v>1293</c:v>
                </c:pt>
                <c:pt idx="8">
                  <c:v>1141</c:v>
                </c:pt>
                <c:pt idx="9">
                  <c:v>1176</c:v>
                </c:pt>
                <c:pt idx="10">
                  <c:v>1218</c:v>
                </c:pt>
                <c:pt idx="11">
                  <c:v>1295</c:v>
                </c:pt>
                <c:pt idx="12">
                  <c:v>1482</c:v>
                </c:pt>
                <c:pt idx="13">
                  <c:v>1735</c:v>
                </c:pt>
                <c:pt idx="14">
                  <c:v>1785</c:v>
                </c:pt>
                <c:pt idx="15">
                  <c:v>1901</c:v>
                </c:pt>
                <c:pt idx="16">
                  <c:v>2104</c:v>
                </c:pt>
                <c:pt idx="17">
                  <c:v>2168</c:v>
                </c:pt>
                <c:pt idx="18">
                  <c:v>2163</c:v>
                </c:pt>
                <c:pt idx="19">
                  <c:v>2156</c:v>
                </c:pt>
                <c:pt idx="20">
                  <c:v>2165</c:v>
                </c:pt>
                <c:pt idx="21">
                  <c:v>2238</c:v>
                </c:pt>
                <c:pt idx="22">
                  <c:v>2277</c:v>
                </c:pt>
                <c:pt idx="23">
                  <c:v>2280</c:v>
                </c:pt>
                <c:pt idx="24">
                  <c:v>3600</c:v>
                </c:pt>
                <c:pt idx="25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2A3-442C-B016-0A7128F8FBEF}"/>
            </c:ext>
          </c:extLst>
        </c:ser>
        <c:ser>
          <c:idx val="24"/>
          <c:order val="24"/>
          <c:tx>
            <c:strRef>
              <c:f>'3市町別従業者'!$C$160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'3市町別従業者'!$I$160:$AH$160</c:f>
              <c:numCache>
                <c:formatCode>#,##0_);[Red]\(#,##0\)</c:formatCode>
                <c:ptCount val="26"/>
                <c:pt idx="0">
                  <c:v>993</c:v>
                </c:pt>
                <c:pt idx="1">
                  <c:v>983</c:v>
                </c:pt>
                <c:pt idx="2">
                  <c:v>1088</c:v>
                </c:pt>
                <c:pt idx="3">
                  <c:v>1066</c:v>
                </c:pt>
                <c:pt idx="4">
                  <c:v>1087</c:v>
                </c:pt>
                <c:pt idx="5">
                  <c:v>1279</c:v>
                </c:pt>
                <c:pt idx="6">
                  <c:v>1305</c:v>
                </c:pt>
                <c:pt idx="7">
                  <c:v>1271</c:v>
                </c:pt>
                <c:pt idx="8">
                  <c:v>1226</c:v>
                </c:pt>
                <c:pt idx="9">
                  <c:v>1232</c:v>
                </c:pt>
                <c:pt idx="10">
                  <c:v>1267</c:v>
                </c:pt>
                <c:pt idx="11">
                  <c:v>1303</c:v>
                </c:pt>
                <c:pt idx="12">
                  <c:v>1321</c:v>
                </c:pt>
                <c:pt idx="13">
                  <c:v>1254</c:v>
                </c:pt>
                <c:pt idx="14">
                  <c:v>1227</c:v>
                </c:pt>
                <c:pt idx="15">
                  <c:v>1266</c:v>
                </c:pt>
                <c:pt idx="16">
                  <c:v>1206</c:v>
                </c:pt>
                <c:pt idx="17">
                  <c:v>1260</c:v>
                </c:pt>
                <c:pt idx="18">
                  <c:v>1247</c:v>
                </c:pt>
                <c:pt idx="19">
                  <c:v>1107</c:v>
                </c:pt>
                <c:pt idx="20">
                  <c:v>1265</c:v>
                </c:pt>
                <c:pt idx="21">
                  <c:v>1285</c:v>
                </c:pt>
                <c:pt idx="22">
                  <c:v>1329</c:v>
                </c:pt>
                <c:pt idx="23">
                  <c:v>1266</c:v>
                </c:pt>
                <c:pt idx="24">
                  <c:v>2425</c:v>
                </c:pt>
                <c:pt idx="25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A3-442C-B016-0A7128F8FBEF}"/>
            </c:ext>
          </c:extLst>
        </c:ser>
        <c:ser>
          <c:idx val="25"/>
          <c:order val="25"/>
          <c:tx>
            <c:strRef>
              <c:f>'3市町別従業者'!$C$161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'3市町別従業者'!$I$161:$AH$161</c:f>
              <c:numCache>
                <c:formatCode>#,##0_);[Red]\(#,##0\)</c:formatCode>
                <c:ptCount val="26"/>
                <c:pt idx="0">
                  <c:v>1783</c:v>
                </c:pt>
                <c:pt idx="1">
                  <c:v>1671</c:v>
                </c:pt>
                <c:pt idx="2">
                  <c:v>1588</c:v>
                </c:pt>
                <c:pt idx="3">
                  <c:v>1548</c:v>
                </c:pt>
                <c:pt idx="4">
                  <c:v>1550</c:v>
                </c:pt>
                <c:pt idx="5">
                  <c:v>1559</c:v>
                </c:pt>
                <c:pt idx="6">
                  <c:v>1507</c:v>
                </c:pt>
                <c:pt idx="7">
                  <c:v>1537</c:v>
                </c:pt>
                <c:pt idx="8">
                  <c:v>1563</c:v>
                </c:pt>
                <c:pt idx="9">
                  <c:v>1591</c:v>
                </c:pt>
                <c:pt idx="10">
                  <c:v>1772</c:v>
                </c:pt>
                <c:pt idx="11">
                  <c:v>1753</c:v>
                </c:pt>
                <c:pt idx="12">
                  <c:v>1818</c:v>
                </c:pt>
                <c:pt idx="13">
                  <c:v>1699</c:v>
                </c:pt>
                <c:pt idx="14">
                  <c:v>1671</c:v>
                </c:pt>
                <c:pt idx="15">
                  <c:v>1700</c:v>
                </c:pt>
                <c:pt idx="16">
                  <c:v>1679</c:v>
                </c:pt>
                <c:pt idx="17">
                  <c:v>1649</c:v>
                </c:pt>
                <c:pt idx="18">
                  <c:v>1637</c:v>
                </c:pt>
                <c:pt idx="19">
                  <c:v>1595</c:v>
                </c:pt>
                <c:pt idx="20">
                  <c:v>1627</c:v>
                </c:pt>
                <c:pt idx="21">
                  <c:v>1356</c:v>
                </c:pt>
                <c:pt idx="22">
                  <c:v>1320</c:v>
                </c:pt>
                <c:pt idx="23">
                  <c:v>1492</c:v>
                </c:pt>
                <c:pt idx="24">
                  <c:v>1207</c:v>
                </c:pt>
                <c:pt idx="25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2A3-442C-B016-0A7128F8FBEF}"/>
            </c:ext>
          </c:extLst>
        </c:ser>
        <c:ser>
          <c:idx val="26"/>
          <c:order val="26"/>
          <c:tx>
            <c:strRef>
              <c:f>'3市町別従業者'!$C$162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'3市町別従業者'!$I$162:$AH$162</c:f>
              <c:numCache>
                <c:formatCode>#,##0_);[Red]\(#,##0\)</c:formatCode>
                <c:ptCount val="26"/>
                <c:pt idx="0">
                  <c:v>779</c:v>
                </c:pt>
                <c:pt idx="1">
                  <c:v>761</c:v>
                </c:pt>
                <c:pt idx="2">
                  <c:v>708</c:v>
                </c:pt>
                <c:pt idx="3">
                  <c:v>752</c:v>
                </c:pt>
                <c:pt idx="4">
                  <c:v>702</c:v>
                </c:pt>
                <c:pt idx="5">
                  <c:v>813</c:v>
                </c:pt>
                <c:pt idx="6">
                  <c:v>732</c:v>
                </c:pt>
                <c:pt idx="7">
                  <c:v>594</c:v>
                </c:pt>
                <c:pt idx="8">
                  <c:v>690</c:v>
                </c:pt>
                <c:pt idx="9">
                  <c:v>662</c:v>
                </c:pt>
                <c:pt idx="10">
                  <c:v>657</c:v>
                </c:pt>
                <c:pt idx="11">
                  <c:v>650</c:v>
                </c:pt>
                <c:pt idx="12">
                  <c:v>702</c:v>
                </c:pt>
                <c:pt idx="13">
                  <c:v>643</c:v>
                </c:pt>
                <c:pt idx="14">
                  <c:v>635</c:v>
                </c:pt>
                <c:pt idx="15">
                  <c:v>709</c:v>
                </c:pt>
                <c:pt idx="16">
                  <c:v>830</c:v>
                </c:pt>
                <c:pt idx="17">
                  <c:v>676</c:v>
                </c:pt>
                <c:pt idx="18">
                  <c:v>679</c:v>
                </c:pt>
                <c:pt idx="19">
                  <c:v>693</c:v>
                </c:pt>
                <c:pt idx="20">
                  <c:v>707</c:v>
                </c:pt>
                <c:pt idx="21">
                  <c:v>714</c:v>
                </c:pt>
                <c:pt idx="22">
                  <c:v>694</c:v>
                </c:pt>
                <c:pt idx="23">
                  <c:v>770</c:v>
                </c:pt>
                <c:pt idx="24">
                  <c:v>1391</c:v>
                </c:pt>
                <c:pt idx="25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2A3-442C-B016-0A7128F8FBEF}"/>
            </c:ext>
          </c:extLst>
        </c:ser>
        <c:ser>
          <c:idx val="27"/>
          <c:order val="27"/>
          <c:tx>
            <c:strRef>
              <c:f>'3市町別従業者'!$C$163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'3市町別従業者'!$I$163:$AH$163</c:f>
              <c:numCache>
                <c:formatCode>#,##0_);[Red]\(#,##0\)</c:formatCode>
                <c:ptCount val="26"/>
                <c:pt idx="0">
                  <c:v>1026</c:v>
                </c:pt>
                <c:pt idx="1">
                  <c:v>1037</c:v>
                </c:pt>
                <c:pt idx="2">
                  <c:v>964</c:v>
                </c:pt>
                <c:pt idx="3">
                  <c:v>923</c:v>
                </c:pt>
                <c:pt idx="4">
                  <c:v>918</c:v>
                </c:pt>
                <c:pt idx="5">
                  <c:v>919</c:v>
                </c:pt>
                <c:pt idx="6">
                  <c:v>939</c:v>
                </c:pt>
                <c:pt idx="7">
                  <c:v>1000</c:v>
                </c:pt>
                <c:pt idx="8">
                  <c:v>1013</c:v>
                </c:pt>
                <c:pt idx="9">
                  <c:v>980</c:v>
                </c:pt>
                <c:pt idx="10">
                  <c:v>967</c:v>
                </c:pt>
                <c:pt idx="11">
                  <c:v>929</c:v>
                </c:pt>
                <c:pt idx="12">
                  <c:v>985</c:v>
                </c:pt>
                <c:pt idx="13">
                  <c:v>1030</c:v>
                </c:pt>
                <c:pt idx="14">
                  <c:v>934</c:v>
                </c:pt>
                <c:pt idx="15">
                  <c:v>977</c:v>
                </c:pt>
                <c:pt idx="16">
                  <c:v>1009</c:v>
                </c:pt>
                <c:pt idx="17">
                  <c:v>965</c:v>
                </c:pt>
                <c:pt idx="18">
                  <c:v>888</c:v>
                </c:pt>
                <c:pt idx="19">
                  <c:v>817</c:v>
                </c:pt>
                <c:pt idx="20">
                  <c:v>832</c:v>
                </c:pt>
                <c:pt idx="21">
                  <c:v>836</c:v>
                </c:pt>
                <c:pt idx="22">
                  <c:v>800</c:v>
                </c:pt>
                <c:pt idx="23">
                  <c:v>781</c:v>
                </c:pt>
                <c:pt idx="24">
                  <c:v>708</c:v>
                </c:pt>
                <c:pt idx="25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A3-442C-B016-0A7128F8FBEF}"/>
            </c:ext>
          </c:extLst>
        </c:ser>
        <c:ser>
          <c:idx val="28"/>
          <c:order val="28"/>
          <c:tx>
            <c:strRef>
              <c:f>'3市町別従業者'!$C$164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'3市町別従業者'!$I$164:$AH$164</c:f>
              <c:numCache>
                <c:formatCode>#,##0_);[Red]\(#,##0\)</c:formatCode>
                <c:ptCount val="26"/>
                <c:pt idx="0">
                  <c:v>1091</c:v>
                </c:pt>
                <c:pt idx="1">
                  <c:v>1069</c:v>
                </c:pt>
                <c:pt idx="2">
                  <c:v>969</c:v>
                </c:pt>
                <c:pt idx="3">
                  <c:v>922</c:v>
                </c:pt>
                <c:pt idx="4">
                  <c:v>893</c:v>
                </c:pt>
                <c:pt idx="5">
                  <c:v>1031</c:v>
                </c:pt>
                <c:pt idx="6">
                  <c:v>999</c:v>
                </c:pt>
                <c:pt idx="7">
                  <c:v>970</c:v>
                </c:pt>
                <c:pt idx="8">
                  <c:v>972</c:v>
                </c:pt>
                <c:pt idx="9">
                  <c:v>1060</c:v>
                </c:pt>
                <c:pt idx="10">
                  <c:v>1030</c:v>
                </c:pt>
                <c:pt idx="11">
                  <c:v>1010</c:v>
                </c:pt>
                <c:pt idx="12">
                  <c:v>958</c:v>
                </c:pt>
                <c:pt idx="13">
                  <c:v>927</c:v>
                </c:pt>
                <c:pt idx="14">
                  <c:v>905</c:v>
                </c:pt>
                <c:pt idx="15">
                  <c:v>946</c:v>
                </c:pt>
                <c:pt idx="16">
                  <c:v>966</c:v>
                </c:pt>
                <c:pt idx="17">
                  <c:v>904</c:v>
                </c:pt>
                <c:pt idx="18">
                  <c:v>812</c:v>
                </c:pt>
                <c:pt idx="19">
                  <c:v>687</c:v>
                </c:pt>
                <c:pt idx="20">
                  <c:v>655</c:v>
                </c:pt>
                <c:pt idx="21">
                  <c:v>651</c:v>
                </c:pt>
                <c:pt idx="22">
                  <c:v>570</c:v>
                </c:pt>
                <c:pt idx="23">
                  <c:v>637</c:v>
                </c:pt>
                <c:pt idx="24">
                  <c:v>644</c:v>
                </c:pt>
                <c:pt idx="25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2A3-442C-B016-0A7128F8FBEF}"/>
            </c:ext>
          </c:extLst>
        </c:ser>
        <c:ser>
          <c:idx val="29"/>
          <c:order val="29"/>
          <c:tx>
            <c:strRef>
              <c:f>'3市町別従業者'!$C$165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'3市町別従業者'!$I$165:$AH$165</c:f>
              <c:numCache>
                <c:formatCode>#,##0_);[Red]\(#,##0\)</c:formatCode>
                <c:ptCount val="26"/>
                <c:pt idx="0">
                  <c:v>4510</c:v>
                </c:pt>
                <c:pt idx="1">
                  <c:v>4538</c:v>
                </c:pt>
                <c:pt idx="2">
                  <c:v>4470</c:v>
                </c:pt>
                <c:pt idx="3">
                  <c:v>4442</c:v>
                </c:pt>
                <c:pt idx="4">
                  <c:v>4725</c:v>
                </c:pt>
                <c:pt idx="5">
                  <c:v>4816</c:v>
                </c:pt>
                <c:pt idx="6">
                  <c:v>4805</c:v>
                </c:pt>
                <c:pt idx="7">
                  <c:v>4700</c:v>
                </c:pt>
                <c:pt idx="8">
                  <c:v>4716</c:v>
                </c:pt>
                <c:pt idx="9">
                  <c:v>4746</c:v>
                </c:pt>
                <c:pt idx="10">
                  <c:v>5159</c:v>
                </c:pt>
                <c:pt idx="11">
                  <c:v>5438</c:v>
                </c:pt>
                <c:pt idx="12">
                  <c:v>5167</c:v>
                </c:pt>
                <c:pt idx="13">
                  <c:v>5162</c:v>
                </c:pt>
                <c:pt idx="14">
                  <c:v>5078</c:v>
                </c:pt>
                <c:pt idx="15">
                  <c:v>5168</c:v>
                </c:pt>
                <c:pt idx="16">
                  <c:v>5329</c:v>
                </c:pt>
                <c:pt idx="17">
                  <c:v>5510</c:v>
                </c:pt>
                <c:pt idx="18">
                  <c:v>5693</c:v>
                </c:pt>
                <c:pt idx="19">
                  <c:v>5656</c:v>
                </c:pt>
                <c:pt idx="20">
                  <c:v>6197</c:v>
                </c:pt>
                <c:pt idx="21">
                  <c:v>6328</c:v>
                </c:pt>
                <c:pt idx="22">
                  <c:v>6195</c:v>
                </c:pt>
                <c:pt idx="23">
                  <c:v>6487</c:v>
                </c:pt>
                <c:pt idx="24">
                  <c:v>636</c:v>
                </c:pt>
                <c:pt idx="25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2A3-442C-B016-0A7128F8FBEF}"/>
            </c:ext>
          </c:extLst>
        </c:ser>
        <c:ser>
          <c:idx val="30"/>
          <c:order val="30"/>
          <c:tx>
            <c:strRef>
              <c:f>'3市町別従業者'!$C$166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'3市町別従業者'!$I$166:$AH$166</c:f>
              <c:numCache>
                <c:formatCode>#,##0_);[Red]\(#,##0\)</c:formatCode>
                <c:ptCount val="26"/>
                <c:pt idx="0">
                  <c:v>5423</c:v>
                </c:pt>
                <c:pt idx="1">
                  <c:v>4705</c:v>
                </c:pt>
                <c:pt idx="2">
                  <c:v>4570</c:v>
                </c:pt>
                <c:pt idx="3">
                  <c:v>4553</c:v>
                </c:pt>
                <c:pt idx="4">
                  <c:v>4271</c:v>
                </c:pt>
                <c:pt idx="5">
                  <c:v>4666</c:v>
                </c:pt>
                <c:pt idx="6">
                  <c:v>5645</c:v>
                </c:pt>
                <c:pt idx="7">
                  <c:v>5839</c:v>
                </c:pt>
                <c:pt idx="8">
                  <c:v>5799</c:v>
                </c:pt>
                <c:pt idx="9">
                  <c:v>5780</c:v>
                </c:pt>
                <c:pt idx="10">
                  <c:v>5960</c:v>
                </c:pt>
                <c:pt idx="11">
                  <c:v>5494</c:v>
                </c:pt>
                <c:pt idx="12">
                  <c:v>4995</c:v>
                </c:pt>
                <c:pt idx="13">
                  <c:v>4916</c:v>
                </c:pt>
                <c:pt idx="14">
                  <c:v>5262</c:v>
                </c:pt>
                <c:pt idx="15">
                  <c:v>5387</c:v>
                </c:pt>
                <c:pt idx="16">
                  <c:v>5695</c:v>
                </c:pt>
                <c:pt idx="17">
                  <c:v>5978</c:v>
                </c:pt>
                <c:pt idx="18">
                  <c:v>5832</c:v>
                </c:pt>
                <c:pt idx="19">
                  <c:v>5584</c:v>
                </c:pt>
                <c:pt idx="20">
                  <c:v>5435</c:v>
                </c:pt>
                <c:pt idx="21">
                  <c:v>5495</c:v>
                </c:pt>
                <c:pt idx="22">
                  <c:v>5579</c:v>
                </c:pt>
                <c:pt idx="23">
                  <c:v>5774</c:v>
                </c:pt>
                <c:pt idx="24">
                  <c:v>6385</c:v>
                </c:pt>
                <c:pt idx="25">
                  <c:v>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2A3-442C-B016-0A7128F8FBEF}"/>
            </c:ext>
          </c:extLst>
        </c:ser>
        <c:ser>
          <c:idx val="31"/>
          <c:order val="31"/>
          <c:tx>
            <c:strRef>
              <c:f>'3市町別従業者'!$C$168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'3市町別従業者'!$I$168:$AH$168</c:f>
              <c:numCache>
                <c:formatCode>#,##0_);[Red]\(#,##0\)</c:formatCode>
                <c:ptCount val="26"/>
                <c:pt idx="0">
                  <c:v>188</c:v>
                </c:pt>
                <c:pt idx="1">
                  <c:v>176</c:v>
                </c:pt>
                <c:pt idx="2">
                  <c:v>187</c:v>
                </c:pt>
                <c:pt idx="3">
                  <c:v>187</c:v>
                </c:pt>
                <c:pt idx="4">
                  <c:v>186</c:v>
                </c:pt>
                <c:pt idx="5">
                  <c:v>189</c:v>
                </c:pt>
                <c:pt idx="6">
                  <c:v>190</c:v>
                </c:pt>
                <c:pt idx="7">
                  <c:v>113</c:v>
                </c:pt>
                <c:pt idx="8">
                  <c:v>118</c:v>
                </c:pt>
                <c:pt idx="9">
                  <c:v>118</c:v>
                </c:pt>
                <c:pt idx="10">
                  <c:v>111</c:v>
                </c:pt>
                <c:pt idx="11">
                  <c:v>119</c:v>
                </c:pt>
                <c:pt idx="12">
                  <c:v>119</c:v>
                </c:pt>
                <c:pt idx="13">
                  <c:v>111</c:v>
                </c:pt>
                <c:pt idx="14">
                  <c:v>109</c:v>
                </c:pt>
                <c:pt idx="15">
                  <c:v>128</c:v>
                </c:pt>
                <c:pt idx="16">
                  <c:v>138</c:v>
                </c:pt>
                <c:pt idx="17">
                  <c:v>125</c:v>
                </c:pt>
                <c:pt idx="18">
                  <c:v>112</c:v>
                </c:pt>
                <c:pt idx="19">
                  <c:v>91</c:v>
                </c:pt>
                <c:pt idx="20">
                  <c:v>119</c:v>
                </c:pt>
                <c:pt idx="21">
                  <c:v>119</c:v>
                </c:pt>
                <c:pt idx="22">
                  <c:v>119</c:v>
                </c:pt>
                <c:pt idx="23">
                  <c:v>119</c:v>
                </c:pt>
                <c:pt idx="24">
                  <c:v>5510</c:v>
                </c:pt>
                <c:pt idx="25">
                  <c:v>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2A3-442C-B016-0A7128F8FBEF}"/>
            </c:ext>
          </c:extLst>
        </c:ser>
        <c:ser>
          <c:idx val="32"/>
          <c:order val="32"/>
          <c:tx>
            <c:strRef>
              <c:f>'3市町別従業者'!$C$169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'3市町別従業者'!$I$169:$AH$169</c:f>
              <c:numCache>
                <c:formatCode>#,##0_);[Red]\(#,##0\)</c:formatCode>
                <c:ptCount val="26"/>
                <c:pt idx="0">
                  <c:v>673</c:v>
                </c:pt>
                <c:pt idx="1">
                  <c:v>752</c:v>
                </c:pt>
                <c:pt idx="2">
                  <c:v>765</c:v>
                </c:pt>
                <c:pt idx="3">
                  <c:v>775</c:v>
                </c:pt>
                <c:pt idx="4">
                  <c:v>836</c:v>
                </c:pt>
                <c:pt idx="5">
                  <c:v>837</c:v>
                </c:pt>
                <c:pt idx="6">
                  <c:v>911</c:v>
                </c:pt>
                <c:pt idx="7">
                  <c:v>902</c:v>
                </c:pt>
                <c:pt idx="8">
                  <c:v>946</c:v>
                </c:pt>
                <c:pt idx="9">
                  <c:v>1013</c:v>
                </c:pt>
                <c:pt idx="10">
                  <c:v>1114</c:v>
                </c:pt>
                <c:pt idx="11">
                  <c:v>1224</c:v>
                </c:pt>
                <c:pt idx="12">
                  <c:v>1358</c:v>
                </c:pt>
                <c:pt idx="13">
                  <c:v>1554</c:v>
                </c:pt>
                <c:pt idx="14">
                  <c:v>1695</c:v>
                </c:pt>
                <c:pt idx="15">
                  <c:v>1833</c:v>
                </c:pt>
                <c:pt idx="16">
                  <c:v>1853</c:v>
                </c:pt>
                <c:pt idx="17">
                  <c:v>1603</c:v>
                </c:pt>
                <c:pt idx="18">
                  <c:v>1412</c:v>
                </c:pt>
                <c:pt idx="19">
                  <c:v>1374</c:v>
                </c:pt>
                <c:pt idx="20">
                  <c:v>1360</c:v>
                </c:pt>
                <c:pt idx="21">
                  <c:v>1339</c:v>
                </c:pt>
                <c:pt idx="22">
                  <c:v>1422</c:v>
                </c:pt>
                <c:pt idx="23">
                  <c:v>1533</c:v>
                </c:pt>
                <c:pt idx="24">
                  <c:v>113</c:v>
                </c:pt>
                <c:pt idx="25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2A3-442C-B016-0A7128F8FBEF}"/>
            </c:ext>
          </c:extLst>
        </c:ser>
        <c:ser>
          <c:idx val="33"/>
          <c:order val="33"/>
          <c:tx>
            <c:strRef>
              <c:f>'3市町別従業者'!$C$170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'3市町別従業者'!$I$170:$AH$170</c:f>
              <c:numCache>
                <c:formatCode>#,##0_);[Red]\(#,##0\)</c:formatCode>
                <c:ptCount val="26"/>
                <c:pt idx="0">
                  <c:v>835</c:v>
                </c:pt>
                <c:pt idx="1">
                  <c:v>813</c:v>
                </c:pt>
                <c:pt idx="2">
                  <c:v>800</c:v>
                </c:pt>
                <c:pt idx="3">
                  <c:v>799</c:v>
                </c:pt>
                <c:pt idx="4">
                  <c:v>858</c:v>
                </c:pt>
                <c:pt idx="5">
                  <c:v>859</c:v>
                </c:pt>
                <c:pt idx="6">
                  <c:v>837</c:v>
                </c:pt>
                <c:pt idx="7">
                  <c:v>819</c:v>
                </c:pt>
                <c:pt idx="8">
                  <c:v>801</c:v>
                </c:pt>
                <c:pt idx="9">
                  <c:v>797</c:v>
                </c:pt>
                <c:pt idx="10">
                  <c:v>831</c:v>
                </c:pt>
                <c:pt idx="11">
                  <c:v>771</c:v>
                </c:pt>
                <c:pt idx="12">
                  <c:v>744</c:v>
                </c:pt>
                <c:pt idx="13">
                  <c:v>731</c:v>
                </c:pt>
                <c:pt idx="14">
                  <c:v>717</c:v>
                </c:pt>
                <c:pt idx="15">
                  <c:v>731</c:v>
                </c:pt>
                <c:pt idx="16">
                  <c:v>707</c:v>
                </c:pt>
                <c:pt idx="17">
                  <c:v>722</c:v>
                </c:pt>
                <c:pt idx="18">
                  <c:v>695</c:v>
                </c:pt>
                <c:pt idx="19">
                  <c:v>625</c:v>
                </c:pt>
                <c:pt idx="20">
                  <c:v>625</c:v>
                </c:pt>
                <c:pt idx="21">
                  <c:v>564</c:v>
                </c:pt>
                <c:pt idx="22">
                  <c:v>561</c:v>
                </c:pt>
                <c:pt idx="23">
                  <c:v>553</c:v>
                </c:pt>
                <c:pt idx="24">
                  <c:v>1625</c:v>
                </c:pt>
                <c:pt idx="25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2A3-442C-B016-0A7128F8FBEF}"/>
            </c:ext>
          </c:extLst>
        </c:ser>
        <c:ser>
          <c:idx val="34"/>
          <c:order val="34"/>
          <c:tx>
            <c:strRef>
              <c:f>'3市町別従業者'!$C$171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'3市町別従業者'!$I$171:$AH$171</c:f>
              <c:numCache>
                <c:formatCode>#,##0_);[Red]\(#,##0\)</c:formatCode>
                <c:ptCount val="26"/>
                <c:pt idx="0">
                  <c:v>985</c:v>
                </c:pt>
                <c:pt idx="1">
                  <c:v>1188</c:v>
                </c:pt>
                <c:pt idx="2">
                  <c:v>1054</c:v>
                </c:pt>
                <c:pt idx="3">
                  <c:v>1193</c:v>
                </c:pt>
                <c:pt idx="4">
                  <c:v>1014</c:v>
                </c:pt>
                <c:pt idx="5">
                  <c:v>1273</c:v>
                </c:pt>
                <c:pt idx="6">
                  <c:v>1297</c:v>
                </c:pt>
                <c:pt idx="7">
                  <c:v>1294</c:v>
                </c:pt>
                <c:pt idx="8">
                  <c:v>1323</c:v>
                </c:pt>
                <c:pt idx="9">
                  <c:v>1559</c:v>
                </c:pt>
                <c:pt idx="10">
                  <c:v>1708</c:v>
                </c:pt>
                <c:pt idx="11">
                  <c:v>1672</c:v>
                </c:pt>
                <c:pt idx="12">
                  <c:v>1764</c:v>
                </c:pt>
                <c:pt idx="13">
                  <c:v>1906</c:v>
                </c:pt>
                <c:pt idx="14">
                  <c:v>1837</c:v>
                </c:pt>
                <c:pt idx="15">
                  <c:v>1879</c:v>
                </c:pt>
                <c:pt idx="16">
                  <c:v>1754</c:v>
                </c:pt>
                <c:pt idx="17">
                  <c:v>1624</c:v>
                </c:pt>
                <c:pt idx="18">
                  <c:v>1534</c:v>
                </c:pt>
                <c:pt idx="19">
                  <c:v>1532</c:v>
                </c:pt>
                <c:pt idx="20">
                  <c:v>1570</c:v>
                </c:pt>
                <c:pt idx="21">
                  <c:v>1646</c:v>
                </c:pt>
                <c:pt idx="22">
                  <c:v>1630</c:v>
                </c:pt>
                <c:pt idx="23">
                  <c:v>1674</c:v>
                </c:pt>
                <c:pt idx="24">
                  <c:v>536</c:v>
                </c:pt>
                <c:pt idx="2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2A3-442C-B016-0A7128F8FBEF}"/>
            </c:ext>
          </c:extLst>
        </c:ser>
        <c:ser>
          <c:idx val="35"/>
          <c:order val="35"/>
          <c:tx>
            <c:strRef>
              <c:f>'3市町別従業者'!$C$172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'3市町別従業者'!$I$172:$AH$172</c:f>
              <c:numCache>
                <c:formatCode>#,##0_);[Red]\(#,##0\)</c:formatCode>
                <c:ptCount val="26"/>
                <c:pt idx="0">
                  <c:v>1656</c:v>
                </c:pt>
                <c:pt idx="1">
                  <c:v>1764</c:v>
                </c:pt>
                <c:pt idx="2">
                  <c:v>1803</c:v>
                </c:pt>
                <c:pt idx="3">
                  <c:v>2016</c:v>
                </c:pt>
                <c:pt idx="4">
                  <c:v>2122</c:v>
                </c:pt>
                <c:pt idx="5">
                  <c:v>2463</c:v>
                </c:pt>
                <c:pt idx="6">
                  <c:v>2569</c:v>
                </c:pt>
                <c:pt idx="7">
                  <c:v>2780</c:v>
                </c:pt>
                <c:pt idx="8">
                  <c:v>3007</c:v>
                </c:pt>
                <c:pt idx="9">
                  <c:v>3160</c:v>
                </c:pt>
                <c:pt idx="10">
                  <c:v>3368</c:v>
                </c:pt>
                <c:pt idx="11">
                  <c:v>3489</c:v>
                </c:pt>
                <c:pt idx="12">
                  <c:v>3553</c:v>
                </c:pt>
                <c:pt idx="13">
                  <c:v>3841</c:v>
                </c:pt>
                <c:pt idx="14">
                  <c:v>3879</c:v>
                </c:pt>
                <c:pt idx="15">
                  <c:v>4306</c:v>
                </c:pt>
                <c:pt idx="16">
                  <c:v>4858</c:v>
                </c:pt>
                <c:pt idx="17">
                  <c:v>4597</c:v>
                </c:pt>
                <c:pt idx="18">
                  <c:v>4437</c:v>
                </c:pt>
                <c:pt idx="19">
                  <c:v>3867</c:v>
                </c:pt>
                <c:pt idx="20">
                  <c:v>4552</c:v>
                </c:pt>
                <c:pt idx="21">
                  <c:v>4339</c:v>
                </c:pt>
                <c:pt idx="22">
                  <c:v>4332</c:v>
                </c:pt>
                <c:pt idx="23">
                  <c:v>4550</c:v>
                </c:pt>
                <c:pt idx="24">
                  <c:v>1511</c:v>
                </c:pt>
                <c:pt idx="25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2A3-442C-B016-0A7128F8FBEF}"/>
            </c:ext>
          </c:extLst>
        </c:ser>
        <c:ser>
          <c:idx val="36"/>
          <c:order val="36"/>
          <c:tx>
            <c:strRef>
              <c:f>'3市町別従業者'!$C$173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'3市町別従業者'!$I$173:$AH$173</c:f>
              <c:numCache>
                <c:formatCode>#,##0_);[Red]\(#,##0\)</c:formatCode>
                <c:ptCount val="26"/>
                <c:pt idx="0">
                  <c:v>1434</c:v>
                </c:pt>
                <c:pt idx="1">
                  <c:v>1435</c:v>
                </c:pt>
                <c:pt idx="2">
                  <c:v>1253</c:v>
                </c:pt>
                <c:pt idx="3">
                  <c:v>1463</c:v>
                </c:pt>
                <c:pt idx="4">
                  <c:v>1469</c:v>
                </c:pt>
                <c:pt idx="5">
                  <c:v>1625</c:v>
                </c:pt>
                <c:pt idx="6">
                  <c:v>1573</c:v>
                </c:pt>
                <c:pt idx="7">
                  <c:v>1467</c:v>
                </c:pt>
                <c:pt idx="8">
                  <c:v>1550</c:v>
                </c:pt>
                <c:pt idx="9">
                  <c:v>1505</c:v>
                </c:pt>
                <c:pt idx="10">
                  <c:v>1643</c:v>
                </c:pt>
                <c:pt idx="11">
                  <c:v>1545</c:v>
                </c:pt>
                <c:pt idx="12">
                  <c:v>1578</c:v>
                </c:pt>
                <c:pt idx="13">
                  <c:v>1680</c:v>
                </c:pt>
                <c:pt idx="14">
                  <c:v>1699</c:v>
                </c:pt>
                <c:pt idx="15">
                  <c:v>1676</c:v>
                </c:pt>
                <c:pt idx="16">
                  <c:v>1745</c:v>
                </c:pt>
                <c:pt idx="17">
                  <c:v>1676</c:v>
                </c:pt>
                <c:pt idx="18">
                  <c:v>1618</c:v>
                </c:pt>
                <c:pt idx="19">
                  <c:v>1648</c:v>
                </c:pt>
                <c:pt idx="20">
                  <c:v>1538</c:v>
                </c:pt>
                <c:pt idx="21">
                  <c:v>1604</c:v>
                </c:pt>
                <c:pt idx="22">
                  <c:v>1541</c:v>
                </c:pt>
                <c:pt idx="23">
                  <c:v>1630</c:v>
                </c:pt>
                <c:pt idx="24">
                  <c:v>4412</c:v>
                </c:pt>
                <c:pt idx="25">
                  <c:v>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2A3-442C-B016-0A7128F8FBEF}"/>
            </c:ext>
          </c:extLst>
        </c:ser>
        <c:ser>
          <c:idx val="37"/>
          <c:order val="37"/>
          <c:tx>
            <c:strRef>
              <c:f>'3市町別従業者'!$C$174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'3市町別従業者'!$I$174:$AH$174</c:f>
              <c:numCache>
                <c:formatCode>#,##0_);[Red]\(#,##0\)</c:formatCode>
                <c:ptCount val="26"/>
                <c:pt idx="0">
                  <c:v>363</c:v>
                </c:pt>
                <c:pt idx="1">
                  <c:v>343</c:v>
                </c:pt>
                <c:pt idx="2">
                  <c:v>331</c:v>
                </c:pt>
                <c:pt idx="3">
                  <c:v>354</c:v>
                </c:pt>
                <c:pt idx="4">
                  <c:v>341</c:v>
                </c:pt>
                <c:pt idx="5">
                  <c:v>314</c:v>
                </c:pt>
                <c:pt idx="6">
                  <c:v>386</c:v>
                </c:pt>
                <c:pt idx="7">
                  <c:v>401</c:v>
                </c:pt>
                <c:pt idx="8">
                  <c:v>383</c:v>
                </c:pt>
                <c:pt idx="9">
                  <c:v>369</c:v>
                </c:pt>
                <c:pt idx="10">
                  <c:v>359</c:v>
                </c:pt>
                <c:pt idx="11">
                  <c:v>333</c:v>
                </c:pt>
                <c:pt idx="12">
                  <c:v>338</c:v>
                </c:pt>
                <c:pt idx="13">
                  <c:v>307</c:v>
                </c:pt>
                <c:pt idx="14">
                  <c:v>320</c:v>
                </c:pt>
                <c:pt idx="15">
                  <c:v>275</c:v>
                </c:pt>
                <c:pt idx="16">
                  <c:v>283</c:v>
                </c:pt>
                <c:pt idx="17">
                  <c:v>270</c:v>
                </c:pt>
                <c:pt idx="18">
                  <c:v>272</c:v>
                </c:pt>
                <c:pt idx="19">
                  <c:v>242</c:v>
                </c:pt>
                <c:pt idx="20">
                  <c:v>292</c:v>
                </c:pt>
                <c:pt idx="21">
                  <c:v>308</c:v>
                </c:pt>
                <c:pt idx="22">
                  <c:v>279</c:v>
                </c:pt>
                <c:pt idx="23">
                  <c:v>293</c:v>
                </c:pt>
                <c:pt idx="24">
                  <c:v>1614</c:v>
                </c:pt>
                <c:pt idx="25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52A3-442C-B016-0A7128F8FBEF}"/>
            </c:ext>
          </c:extLst>
        </c:ser>
        <c:ser>
          <c:idx val="38"/>
          <c:order val="38"/>
          <c:tx>
            <c:strRef>
              <c:f>'3市町別従業者'!$C$175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'3市町別従業者'!$I$175:$AH$175</c:f>
              <c:numCache>
                <c:formatCode>#,##0_);[Red]\(#,##0\)</c:formatCode>
                <c:ptCount val="26"/>
                <c:pt idx="0">
                  <c:v>2299</c:v>
                </c:pt>
                <c:pt idx="1">
                  <c:v>2308</c:v>
                </c:pt>
                <c:pt idx="2">
                  <c:v>2185</c:v>
                </c:pt>
                <c:pt idx="3">
                  <c:v>2108</c:v>
                </c:pt>
                <c:pt idx="4">
                  <c:v>2219</c:v>
                </c:pt>
                <c:pt idx="5">
                  <c:v>2225</c:v>
                </c:pt>
                <c:pt idx="6">
                  <c:v>2173</c:v>
                </c:pt>
                <c:pt idx="7">
                  <c:v>2280</c:v>
                </c:pt>
                <c:pt idx="8">
                  <c:v>2435</c:v>
                </c:pt>
                <c:pt idx="9">
                  <c:v>2492</c:v>
                </c:pt>
                <c:pt idx="10">
                  <c:v>2669</c:v>
                </c:pt>
                <c:pt idx="11">
                  <c:v>2521</c:v>
                </c:pt>
                <c:pt idx="12">
                  <c:v>2572</c:v>
                </c:pt>
                <c:pt idx="13">
                  <c:v>2446</c:v>
                </c:pt>
                <c:pt idx="14">
                  <c:v>2398</c:v>
                </c:pt>
                <c:pt idx="15">
                  <c:v>2398</c:v>
                </c:pt>
                <c:pt idx="16">
                  <c:v>2429</c:v>
                </c:pt>
                <c:pt idx="17">
                  <c:v>2431</c:v>
                </c:pt>
                <c:pt idx="18">
                  <c:v>2444</c:v>
                </c:pt>
                <c:pt idx="19">
                  <c:v>2350</c:v>
                </c:pt>
                <c:pt idx="20">
                  <c:v>2393</c:v>
                </c:pt>
                <c:pt idx="21">
                  <c:v>2361</c:v>
                </c:pt>
                <c:pt idx="22">
                  <c:v>2300</c:v>
                </c:pt>
                <c:pt idx="23">
                  <c:v>2377</c:v>
                </c:pt>
                <c:pt idx="24">
                  <c:v>279</c:v>
                </c:pt>
                <c:pt idx="25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2A3-442C-B016-0A7128F8FBEF}"/>
            </c:ext>
          </c:extLst>
        </c:ser>
        <c:ser>
          <c:idx val="39"/>
          <c:order val="39"/>
          <c:tx>
            <c:strRef>
              <c:f>'3市町別従業者'!$C$176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'3市町別従業者'!$I$176:$AH$176</c:f>
              <c:numCache>
                <c:formatCode>#,##0_);[Red]\(#,##0\)</c:formatCode>
                <c:ptCount val="26"/>
                <c:pt idx="0">
                  <c:v>1457</c:v>
                </c:pt>
                <c:pt idx="1">
                  <c:v>1531</c:v>
                </c:pt>
                <c:pt idx="2">
                  <c:v>1316</c:v>
                </c:pt>
                <c:pt idx="3">
                  <c:v>1214</c:v>
                </c:pt>
                <c:pt idx="4">
                  <c:v>1201</c:v>
                </c:pt>
                <c:pt idx="5">
                  <c:v>1171</c:v>
                </c:pt>
                <c:pt idx="6">
                  <c:v>1170</c:v>
                </c:pt>
                <c:pt idx="7">
                  <c:v>1163</c:v>
                </c:pt>
                <c:pt idx="8">
                  <c:v>1191</c:v>
                </c:pt>
                <c:pt idx="9">
                  <c:v>1208</c:v>
                </c:pt>
                <c:pt idx="10">
                  <c:v>1348</c:v>
                </c:pt>
                <c:pt idx="11">
                  <c:v>1290</c:v>
                </c:pt>
                <c:pt idx="12">
                  <c:v>1271</c:v>
                </c:pt>
                <c:pt idx="13">
                  <c:v>1327</c:v>
                </c:pt>
                <c:pt idx="14">
                  <c:v>1300</c:v>
                </c:pt>
                <c:pt idx="15">
                  <c:v>1342</c:v>
                </c:pt>
                <c:pt idx="16">
                  <c:v>1531</c:v>
                </c:pt>
                <c:pt idx="17">
                  <c:v>1390</c:v>
                </c:pt>
                <c:pt idx="18">
                  <c:v>1222</c:v>
                </c:pt>
                <c:pt idx="19">
                  <c:v>980</c:v>
                </c:pt>
                <c:pt idx="20">
                  <c:v>1045</c:v>
                </c:pt>
                <c:pt idx="21">
                  <c:v>840</c:v>
                </c:pt>
                <c:pt idx="22">
                  <c:v>949</c:v>
                </c:pt>
                <c:pt idx="23">
                  <c:v>911</c:v>
                </c:pt>
                <c:pt idx="24">
                  <c:v>2283</c:v>
                </c:pt>
                <c:pt idx="25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2A3-442C-B016-0A7128F8FBEF}"/>
            </c:ext>
          </c:extLst>
        </c:ser>
        <c:ser>
          <c:idx val="40"/>
          <c:order val="40"/>
          <c:tx>
            <c:strRef>
              <c:f>'3市町別従業者'!$C$177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'3市町別従業者'!$I$177:$AH$177</c:f>
              <c:numCache>
                <c:formatCode>#,##0_);[Red]\(#,##0\)</c:formatCode>
                <c:ptCount val="26"/>
                <c:pt idx="0">
                  <c:v>1106</c:v>
                </c:pt>
                <c:pt idx="1">
                  <c:v>1048</c:v>
                </c:pt>
                <c:pt idx="2">
                  <c:v>1016</c:v>
                </c:pt>
                <c:pt idx="3">
                  <c:v>1059</c:v>
                </c:pt>
                <c:pt idx="4">
                  <c:v>1108</c:v>
                </c:pt>
                <c:pt idx="5">
                  <c:v>1163</c:v>
                </c:pt>
                <c:pt idx="6">
                  <c:v>1067</c:v>
                </c:pt>
                <c:pt idx="7">
                  <c:v>1211</c:v>
                </c:pt>
                <c:pt idx="8">
                  <c:v>1199</c:v>
                </c:pt>
                <c:pt idx="9">
                  <c:v>1244</c:v>
                </c:pt>
                <c:pt idx="10">
                  <c:v>1206</c:v>
                </c:pt>
                <c:pt idx="11">
                  <c:v>1224</c:v>
                </c:pt>
                <c:pt idx="12">
                  <c:v>1010</c:v>
                </c:pt>
                <c:pt idx="13">
                  <c:v>972</c:v>
                </c:pt>
                <c:pt idx="14">
                  <c:v>943</c:v>
                </c:pt>
                <c:pt idx="15">
                  <c:v>992</c:v>
                </c:pt>
                <c:pt idx="16">
                  <c:v>1019</c:v>
                </c:pt>
                <c:pt idx="17">
                  <c:v>1091</c:v>
                </c:pt>
                <c:pt idx="18">
                  <c:v>1012</c:v>
                </c:pt>
                <c:pt idx="19">
                  <c:v>920</c:v>
                </c:pt>
                <c:pt idx="20">
                  <c:v>887</c:v>
                </c:pt>
                <c:pt idx="21">
                  <c:v>937</c:v>
                </c:pt>
                <c:pt idx="22">
                  <c:v>933</c:v>
                </c:pt>
                <c:pt idx="23">
                  <c:v>889</c:v>
                </c:pt>
                <c:pt idx="24">
                  <c:v>956</c:v>
                </c:pt>
                <c:pt idx="25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52A3-442C-B016-0A7128F8FBEF}"/>
            </c:ext>
          </c:extLst>
        </c:ser>
        <c:ser>
          <c:idx val="41"/>
          <c:order val="41"/>
          <c:tx>
            <c:strRef>
              <c:f>'3市町別従業者'!$C$178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'3市町別従業者'!$I$178:$AH$178</c:f>
              <c:numCache>
                <c:formatCode>#,##0_);[Red]\(#,##0\)</c:formatCode>
                <c:ptCount val="26"/>
                <c:pt idx="0">
                  <c:v>4125</c:v>
                </c:pt>
                <c:pt idx="1">
                  <c:v>4164</c:v>
                </c:pt>
                <c:pt idx="2">
                  <c:v>3803</c:v>
                </c:pt>
                <c:pt idx="3">
                  <c:v>3697</c:v>
                </c:pt>
                <c:pt idx="4">
                  <c:v>3507</c:v>
                </c:pt>
                <c:pt idx="5">
                  <c:v>3293</c:v>
                </c:pt>
                <c:pt idx="6">
                  <c:v>3442</c:v>
                </c:pt>
                <c:pt idx="7">
                  <c:v>3391</c:v>
                </c:pt>
                <c:pt idx="8">
                  <c:v>3810</c:v>
                </c:pt>
                <c:pt idx="9">
                  <c:v>4076</c:v>
                </c:pt>
                <c:pt idx="10">
                  <c:v>4523</c:v>
                </c:pt>
                <c:pt idx="11">
                  <c:v>4780</c:v>
                </c:pt>
                <c:pt idx="12">
                  <c:v>4733</c:v>
                </c:pt>
                <c:pt idx="13">
                  <c:v>5027</c:v>
                </c:pt>
                <c:pt idx="14">
                  <c:v>5014</c:v>
                </c:pt>
                <c:pt idx="15">
                  <c:v>5167</c:v>
                </c:pt>
                <c:pt idx="16">
                  <c:v>5354</c:v>
                </c:pt>
                <c:pt idx="17">
                  <c:v>5284</c:v>
                </c:pt>
                <c:pt idx="18">
                  <c:v>5119</c:v>
                </c:pt>
                <c:pt idx="19">
                  <c:v>4718</c:v>
                </c:pt>
                <c:pt idx="20">
                  <c:v>4850</c:v>
                </c:pt>
                <c:pt idx="21">
                  <c:v>4578</c:v>
                </c:pt>
                <c:pt idx="22">
                  <c:v>4497</c:v>
                </c:pt>
                <c:pt idx="23">
                  <c:v>4295</c:v>
                </c:pt>
                <c:pt idx="24">
                  <c:v>868</c:v>
                </c:pt>
                <c:pt idx="25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2A3-442C-B016-0A7128F8FBEF}"/>
            </c:ext>
          </c:extLst>
        </c:ser>
        <c:ser>
          <c:idx val="42"/>
          <c:order val="42"/>
          <c:tx>
            <c:strRef>
              <c:f>'3市町別従業者'!$C$179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'3市町別従業者'!$I$179:$AH$179</c:f>
              <c:numCache>
                <c:formatCode>#,##0_);[Red]\(#,##0\)</c:formatCode>
                <c:ptCount val="26"/>
                <c:pt idx="0">
                  <c:v>1248</c:v>
                </c:pt>
                <c:pt idx="1">
                  <c:v>1222</c:v>
                </c:pt>
                <c:pt idx="2">
                  <c:v>1282</c:v>
                </c:pt>
                <c:pt idx="3">
                  <c:v>1270</c:v>
                </c:pt>
                <c:pt idx="4">
                  <c:v>1231</c:v>
                </c:pt>
                <c:pt idx="5">
                  <c:v>1238</c:v>
                </c:pt>
                <c:pt idx="6">
                  <c:v>1267</c:v>
                </c:pt>
                <c:pt idx="7">
                  <c:v>1270</c:v>
                </c:pt>
                <c:pt idx="8">
                  <c:v>1264</c:v>
                </c:pt>
                <c:pt idx="9">
                  <c:v>1344</c:v>
                </c:pt>
                <c:pt idx="10">
                  <c:v>1313</c:v>
                </c:pt>
                <c:pt idx="11">
                  <c:v>1249</c:v>
                </c:pt>
                <c:pt idx="12">
                  <c:v>1265</c:v>
                </c:pt>
                <c:pt idx="13">
                  <c:v>1294</c:v>
                </c:pt>
                <c:pt idx="14">
                  <c:v>1364</c:v>
                </c:pt>
                <c:pt idx="15">
                  <c:v>1408</c:v>
                </c:pt>
                <c:pt idx="16">
                  <c:v>1423</c:v>
                </c:pt>
                <c:pt idx="17">
                  <c:v>1409</c:v>
                </c:pt>
                <c:pt idx="18">
                  <c:v>1344</c:v>
                </c:pt>
                <c:pt idx="19">
                  <c:v>1339</c:v>
                </c:pt>
                <c:pt idx="20">
                  <c:v>1276</c:v>
                </c:pt>
                <c:pt idx="21">
                  <c:v>1257</c:v>
                </c:pt>
                <c:pt idx="22">
                  <c:v>1186</c:v>
                </c:pt>
                <c:pt idx="23">
                  <c:v>1163</c:v>
                </c:pt>
                <c:pt idx="24">
                  <c:v>4217</c:v>
                </c:pt>
                <c:pt idx="25">
                  <c:v>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2A3-442C-B016-0A7128F8FBEF}"/>
            </c:ext>
          </c:extLst>
        </c:ser>
        <c:ser>
          <c:idx val="43"/>
          <c:order val="43"/>
          <c:tx>
            <c:strRef>
              <c:f>'3市町別従業者'!$C$180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'3市町別従業者'!$I$180:$AH$180</c:f>
              <c:numCache>
                <c:formatCode>#,##0_);[Red]\(#,##0\)</c:formatCode>
                <c:ptCount val="26"/>
                <c:pt idx="0">
                  <c:v>608</c:v>
                </c:pt>
                <c:pt idx="1">
                  <c:v>787</c:v>
                </c:pt>
                <c:pt idx="2">
                  <c:v>743</c:v>
                </c:pt>
                <c:pt idx="3">
                  <c:v>787</c:v>
                </c:pt>
                <c:pt idx="4">
                  <c:v>726</c:v>
                </c:pt>
                <c:pt idx="5">
                  <c:v>725</c:v>
                </c:pt>
                <c:pt idx="6">
                  <c:v>756</c:v>
                </c:pt>
                <c:pt idx="7">
                  <c:v>760</c:v>
                </c:pt>
                <c:pt idx="8">
                  <c:v>767</c:v>
                </c:pt>
                <c:pt idx="9">
                  <c:v>750</c:v>
                </c:pt>
                <c:pt idx="10">
                  <c:v>727</c:v>
                </c:pt>
                <c:pt idx="11">
                  <c:v>718</c:v>
                </c:pt>
                <c:pt idx="12">
                  <c:v>708</c:v>
                </c:pt>
                <c:pt idx="13">
                  <c:v>720</c:v>
                </c:pt>
                <c:pt idx="14">
                  <c:v>706</c:v>
                </c:pt>
                <c:pt idx="15">
                  <c:v>742</c:v>
                </c:pt>
                <c:pt idx="16">
                  <c:v>679</c:v>
                </c:pt>
                <c:pt idx="17">
                  <c:v>646</c:v>
                </c:pt>
                <c:pt idx="18">
                  <c:v>611</c:v>
                </c:pt>
                <c:pt idx="19">
                  <c:v>589</c:v>
                </c:pt>
                <c:pt idx="20">
                  <c:v>563</c:v>
                </c:pt>
                <c:pt idx="21">
                  <c:v>549</c:v>
                </c:pt>
                <c:pt idx="22">
                  <c:v>558</c:v>
                </c:pt>
                <c:pt idx="23">
                  <c:v>566</c:v>
                </c:pt>
                <c:pt idx="24">
                  <c:v>1091</c:v>
                </c:pt>
                <c:pt idx="25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2A3-442C-B016-0A7128F8FBEF}"/>
            </c:ext>
          </c:extLst>
        </c:ser>
        <c:ser>
          <c:idx val="44"/>
          <c:order val="44"/>
          <c:tx>
            <c:strRef>
              <c:f>'3市町別従業者'!$C$181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'3市町別従業者'!$I$181:$AH$181</c:f>
              <c:numCache>
                <c:formatCode>#,##0_);[Red]\(#,##0\)</c:formatCode>
                <c:ptCount val="26"/>
                <c:pt idx="0">
                  <c:v>525</c:v>
                </c:pt>
                <c:pt idx="1">
                  <c:v>522</c:v>
                </c:pt>
                <c:pt idx="2">
                  <c:v>539</c:v>
                </c:pt>
                <c:pt idx="3">
                  <c:v>522</c:v>
                </c:pt>
                <c:pt idx="4">
                  <c:v>519</c:v>
                </c:pt>
                <c:pt idx="5">
                  <c:v>517</c:v>
                </c:pt>
                <c:pt idx="6">
                  <c:v>639</c:v>
                </c:pt>
                <c:pt idx="7">
                  <c:v>668</c:v>
                </c:pt>
                <c:pt idx="8">
                  <c:v>698</c:v>
                </c:pt>
                <c:pt idx="9">
                  <c:v>823</c:v>
                </c:pt>
                <c:pt idx="10">
                  <c:v>864</c:v>
                </c:pt>
                <c:pt idx="11">
                  <c:v>863</c:v>
                </c:pt>
                <c:pt idx="12">
                  <c:v>859</c:v>
                </c:pt>
                <c:pt idx="13">
                  <c:v>888</c:v>
                </c:pt>
                <c:pt idx="14">
                  <c:v>883</c:v>
                </c:pt>
                <c:pt idx="15">
                  <c:v>921</c:v>
                </c:pt>
                <c:pt idx="16">
                  <c:v>956</c:v>
                </c:pt>
                <c:pt idx="17">
                  <c:v>937</c:v>
                </c:pt>
                <c:pt idx="18">
                  <c:v>859</c:v>
                </c:pt>
                <c:pt idx="19">
                  <c:v>843</c:v>
                </c:pt>
                <c:pt idx="20">
                  <c:v>854</c:v>
                </c:pt>
                <c:pt idx="21">
                  <c:v>860</c:v>
                </c:pt>
                <c:pt idx="22">
                  <c:v>866</c:v>
                </c:pt>
                <c:pt idx="23">
                  <c:v>825</c:v>
                </c:pt>
                <c:pt idx="24">
                  <c:v>536</c:v>
                </c:pt>
                <c:pt idx="25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52A3-442C-B016-0A7128F8FBEF}"/>
            </c:ext>
          </c:extLst>
        </c:ser>
        <c:ser>
          <c:idx val="45"/>
          <c:order val="45"/>
          <c:tx>
            <c:strRef>
              <c:f>'3市町別従業者'!$C$182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'3市町別従業者'!$I$182:$AH$182</c:f>
              <c:numCache>
                <c:formatCode>#,##0_);[Red]\(#,##0\)</c:formatCode>
                <c:ptCount val="26"/>
                <c:pt idx="0">
                  <c:v>356</c:v>
                </c:pt>
                <c:pt idx="1">
                  <c:v>346</c:v>
                </c:pt>
                <c:pt idx="2">
                  <c:v>337</c:v>
                </c:pt>
                <c:pt idx="3">
                  <c:v>430</c:v>
                </c:pt>
                <c:pt idx="4">
                  <c:v>405</c:v>
                </c:pt>
                <c:pt idx="5">
                  <c:v>457</c:v>
                </c:pt>
                <c:pt idx="6">
                  <c:v>410</c:v>
                </c:pt>
                <c:pt idx="7">
                  <c:v>351</c:v>
                </c:pt>
                <c:pt idx="8">
                  <c:v>345</c:v>
                </c:pt>
                <c:pt idx="9">
                  <c:v>348</c:v>
                </c:pt>
                <c:pt idx="10">
                  <c:v>352</c:v>
                </c:pt>
                <c:pt idx="11">
                  <c:v>326</c:v>
                </c:pt>
                <c:pt idx="12">
                  <c:v>281</c:v>
                </c:pt>
                <c:pt idx="13">
                  <c:v>289</c:v>
                </c:pt>
                <c:pt idx="14">
                  <c:v>290</c:v>
                </c:pt>
                <c:pt idx="15">
                  <c:v>308</c:v>
                </c:pt>
                <c:pt idx="16">
                  <c:v>280</c:v>
                </c:pt>
                <c:pt idx="17">
                  <c:v>281</c:v>
                </c:pt>
                <c:pt idx="18">
                  <c:v>277</c:v>
                </c:pt>
                <c:pt idx="19">
                  <c:v>268</c:v>
                </c:pt>
                <c:pt idx="20">
                  <c:v>269</c:v>
                </c:pt>
                <c:pt idx="21">
                  <c:v>244</c:v>
                </c:pt>
                <c:pt idx="22">
                  <c:v>236</c:v>
                </c:pt>
                <c:pt idx="23">
                  <c:v>241</c:v>
                </c:pt>
                <c:pt idx="24">
                  <c:v>743</c:v>
                </c:pt>
                <c:pt idx="25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2A3-442C-B016-0A7128F8FBEF}"/>
            </c:ext>
          </c:extLst>
        </c:ser>
        <c:ser>
          <c:idx val="46"/>
          <c:order val="46"/>
          <c:tx>
            <c:strRef>
              <c:f>'3市町別従業者'!$C$183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'3市町別従業者'!$I$183:$AH$183</c:f>
              <c:numCache>
                <c:formatCode>#,##0_);[Red]\(#,##0\)</c:formatCode>
                <c:ptCount val="26"/>
                <c:pt idx="0">
                  <c:v>215</c:v>
                </c:pt>
                <c:pt idx="1">
                  <c:v>201</c:v>
                </c:pt>
                <c:pt idx="2">
                  <c:v>202</c:v>
                </c:pt>
                <c:pt idx="3">
                  <c:v>196</c:v>
                </c:pt>
                <c:pt idx="4">
                  <c:v>220</c:v>
                </c:pt>
                <c:pt idx="5">
                  <c:v>208</c:v>
                </c:pt>
                <c:pt idx="6">
                  <c:v>246</c:v>
                </c:pt>
                <c:pt idx="7">
                  <c:v>279</c:v>
                </c:pt>
                <c:pt idx="8">
                  <c:v>274</c:v>
                </c:pt>
                <c:pt idx="9">
                  <c:v>281</c:v>
                </c:pt>
                <c:pt idx="10">
                  <c:v>289</c:v>
                </c:pt>
                <c:pt idx="11">
                  <c:v>258</c:v>
                </c:pt>
                <c:pt idx="12">
                  <c:v>254</c:v>
                </c:pt>
                <c:pt idx="13">
                  <c:v>250</c:v>
                </c:pt>
                <c:pt idx="14">
                  <c:v>217</c:v>
                </c:pt>
                <c:pt idx="15">
                  <c:v>212</c:v>
                </c:pt>
                <c:pt idx="16">
                  <c:v>199</c:v>
                </c:pt>
                <c:pt idx="17">
                  <c:v>230</c:v>
                </c:pt>
                <c:pt idx="18">
                  <c:v>222</c:v>
                </c:pt>
                <c:pt idx="19">
                  <c:v>203</c:v>
                </c:pt>
                <c:pt idx="20">
                  <c:v>209</c:v>
                </c:pt>
                <c:pt idx="21">
                  <c:v>197</c:v>
                </c:pt>
                <c:pt idx="22">
                  <c:v>209</c:v>
                </c:pt>
                <c:pt idx="23">
                  <c:v>196</c:v>
                </c:pt>
                <c:pt idx="24">
                  <c:v>217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52A3-442C-B016-0A7128F8FBEF}"/>
            </c:ext>
          </c:extLst>
        </c:ser>
        <c:ser>
          <c:idx val="47"/>
          <c:order val="47"/>
          <c:tx>
            <c:strRef>
              <c:f>'3市町別従業者'!$C$184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'3市町別従業者'!$I$184:$AH$184</c:f>
              <c:numCache>
                <c:formatCode>#,##0_);[Red]\(#,##0\)</c:formatCode>
                <c:ptCount val="26"/>
                <c:pt idx="0">
                  <c:v>3243</c:v>
                </c:pt>
                <c:pt idx="1">
                  <c:v>3238</c:v>
                </c:pt>
                <c:pt idx="2">
                  <c:v>3044</c:v>
                </c:pt>
                <c:pt idx="3">
                  <c:v>3180</c:v>
                </c:pt>
                <c:pt idx="4">
                  <c:v>3145</c:v>
                </c:pt>
                <c:pt idx="5">
                  <c:v>3246</c:v>
                </c:pt>
                <c:pt idx="6">
                  <c:v>3191</c:v>
                </c:pt>
                <c:pt idx="7">
                  <c:v>3367</c:v>
                </c:pt>
                <c:pt idx="8">
                  <c:v>3339</c:v>
                </c:pt>
                <c:pt idx="9">
                  <c:v>3339</c:v>
                </c:pt>
                <c:pt idx="10">
                  <c:v>3198</c:v>
                </c:pt>
                <c:pt idx="11">
                  <c:v>3493</c:v>
                </c:pt>
                <c:pt idx="12">
                  <c:v>3497</c:v>
                </c:pt>
                <c:pt idx="13">
                  <c:v>3758</c:v>
                </c:pt>
                <c:pt idx="14">
                  <c:v>3640</c:v>
                </c:pt>
                <c:pt idx="15">
                  <c:v>3700</c:v>
                </c:pt>
                <c:pt idx="16">
                  <c:v>3806</c:v>
                </c:pt>
                <c:pt idx="17">
                  <c:v>3666</c:v>
                </c:pt>
                <c:pt idx="18">
                  <c:v>3603</c:v>
                </c:pt>
                <c:pt idx="19">
                  <c:v>3309</c:v>
                </c:pt>
                <c:pt idx="20">
                  <c:v>3519</c:v>
                </c:pt>
                <c:pt idx="21">
                  <c:v>3176</c:v>
                </c:pt>
                <c:pt idx="22">
                  <c:v>3445</c:v>
                </c:pt>
                <c:pt idx="23">
                  <c:v>3269</c:v>
                </c:pt>
                <c:pt idx="24">
                  <c:v>190</c:v>
                </c:pt>
                <c:pt idx="25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52A3-442C-B016-0A7128F8FBEF}"/>
            </c:ext>
          </c:extLst>
        </c:ser>
        <c:ser>
          <c:idx val="48"/>
          <c:order val="48"/>
          <c:tx>
            <c:strRef>
              <c:f>'3市町別従業者'!$C$185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'3市町別従業者'!$I$185:$AH$185</c:f>
              <c:numCache>
                <c:formatCode>#,##0_);[Red]\(#,##0\)</c:formatCode>
                <c:ptCount val="26"/>
                <c:pt idx="0">
                  <c:v>294</c:v>
                </c:pt>
                <c:pt idx="1">
                  <c:v>294</c:v>
                </c:pt>
                <c:pt idx="2">
                  <c:v>344</c:v>
                </c:pt>
                <c:pt idx="3">
                  <c:v>338</c:v>
                </c:pt>
                <c:pt idx="4">
                  <c:v>377</c:v>
                </c:pt>
                <c:pt idx="5">
                  <c:v>359</c:v>
                </c:pt>
                <c:pt idx="6">
                  <c:v>432</c:v>
                </c:pt>
                <c:pt idx="7">
                  <c:v>421</c:v>
                </c:pt>
                <c:pt idx="8">
                  <c:v>469</c:v>
                </c:pt>
                <c:pt idx="9">
                  <c:v>446</c:v>
                </c:pt>
                <c:pt idx="10">
                  <c:v>482</c:v>
                </c:pt>
                <c:pt idx="11">
                  <c:v>614</c:v>
                </c:pt>
                <c:pt idx="12">
                  <c:v>632</c:v>
                </c:pt>
                <c:pt idx="13">
                  <c:v>624</c:v>
                </c:pt>
                <c:pt idx="14">
                  <c:v>656</c:v>
                </c:pt>
                <c:pt idx="15">
                  <c:v>699</c:v>
                </c:pt>
                <c:pt idx="16">
                  <c:v>689</c:v>
                </c:pt>
                <c:pt idx="17">
                  <c:v>710</c:v>
                </c:pt>
                <c:pt idx="18">
                  <c:v>697</c:v>
                </c:pt>
                <c:pt idx="19">
                  <c:v>661</c:v>
                </c:pt>
                <c:pt idx="20">
                  <c:v>682</c:v>
                </c:pt>
                <c:pt idx="21">
                  <c:v>720</c:v>
                </c:pt>
                <c:pt idx="22">
                  <c:v>707</c:v>
                </c:pt>
                <c:pt idx="23">
                  <c:v>694</c:v>
                </c:pt>
                <c:pt idx="24">
                  <c:v>3009</c:v>
                </c:pt>
                <c:pt idx="25">
                  <c:v>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52A3-442C-B016-0A7128F8FBEF}"/>
            </c:ext>
          </c:extLst>
        </c:ser>
        <c:ser>
          <c:idx val="49"/>
          <c:order val="49"/>
          <c:tx>
            <c:strRef>
              <c:f>'3市町別従業者'!$C$186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'3市町別従業者'!$I$186:$AH$186</c:f>
              <c:numCache>
                <c:formatCode>#,##0_);[Red]\(#,##0\)</c:formatCode>
                <c:ptCount val="26"/>
                <c:pt idx="0">
                  <c:v>1769</c:v>
                </c:pt>
                <c:pt idx="1">
                  <c:v>1833</c:v>
                </c:pt>
                <c:pt idx="2">
                  <c:v>1804</c:v>
                </c:pt>
                <c:pt idx="3">
                  <c:v>1749</c:v>
                </c:pt>
                <c:pt idx="4">
                  <c:v>1745</c:v>
                </c:pt>
                <c:pt idx="5">
                  <c:v>1809</c:v>
                </c:pt>
                <c:pt idx="6">
                  <c:v>2042</c:v>
                </c:pt>
                <c:pt idx="7">
                  <c:v>2013</c:v>
                </c:pt>
                <c:pt idx="8">
                  <c:v>2006</c:v>
                </c:pt>
                <c:pt idx="9">
                  <c:v>2077</c:v>
                </c:pt>
                <c:pt idx="10">
                  <c:v>2109</c:v>
                </c:pt>
                <c:pt idx="11">
                  <c:v>2101</c:v>
                </c:pt>
                <c:pt idx="12">
                  <c:v>2033</c:v>
                </c:pt>
                <c:pt idx="13">
                  <c:v>1995</c:v>
                </c:pt>
                <c:pt idx="14">
                  <c:v>2007</c:v>
                </c:pt>
                <c:pt idx="15">
                  <c:v>1989</c:v>
                </c:pt>
                <c:pt idx="16">
                  <c:v>1970</c:v>
                </c:pt>
                <c:pt idx="17">
                  <c:v>1911</c:v>
                </c:pt>
                <c:pt idx="18">
                  <c:v>1872</c:v>
                </c:pt>
                <c:pt idx="19">
                  <c:v>1876</c:v>
                </c:pt>
                <c:pt idx="20">
                  <c:v>1798</c:v>
                </c:pt>
                <c:pt idx="21">
                  <c:v>1795</c:v>
                </c:pt>
                <c:pt idx="22">
                  <c:v>1736</c:v>
                </c:pt>
                <c:pt idx="23">
                  <c:v>1776</c:v>
                </c:pt>
                <c:pt idx="24">
                  <c:v>654</c:v>
                </c:pt>
                <c:pt idx="2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52A3-442C-B016-0A7128F8FBEF}"/>
            </c:ext>
          </c:extLst>
        </c:ser>
        <c:ser>
          <c:idx val="50"/>
          <c:order val="50"/>
          <c:tx>
            <c:strRef>
              <c:f>'3市町別従業者'!$C$187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'3市町別従業者'!$I$187:$AH$187</c:f>
              <c:numCache>
                <c:formatCode>#,##0_);[Red]\(#,##0\)</c:formatCode>
                <c:ptCount val="26"/>
                <c:pt idx="0">
                  <c:v>397</c:v>
                </c:pt>
                <c:pt idx="1">
                  <c:v>416</c:v>
                </c:pt>
                <c:pt idx="2">
                  <c:v>466</c:v>
                </c:pt>
                <c:pt idx="3">
                  <c:v>491</c:v>
                </c:pt>
                <c:pt idx="4">
                  <c:v>574</c:v>
                </c:pt>
                <c:pt idx="5">
                  <c:v>565</c:v>
                </c:pt>
                <c:pt idx="6">
                  <c:v>567</c:v>
                </c:pt>
                <c:pt idx="7">
                  <c:v>563</c:v>
                </c:pt>
                <c:pt idx="8">
                  <c:v>516</c:v>
                </c:pt>
                <c:pt idx="9">
                  <c:v>557</c:v>
                </c:pt>
                <c:pt idx="10">
                  <c:v>560</c:v>
                </c:pt>
                <c:pt idx="11">
                  <c:v>549</c:v>
                </c:pt>
                <c:pt idx="12">
                  <c:v>519</c:v>
                </c:pt>
                <c:pt idx="13">
                  <c:v>514</c:v>
                </c:pt>
                <c:pt idx="14">
                  <c:v>493</c:v>
                </c:pt>
                <c:pt idx="15">
                  <c:v>512</c:v>
                </c:pt>
                <c:pt idx="16">
                  <c:v>514</c:v>
                </c:pt>
                <c:pt idx="17">
                  <c:v>517</c:v>
                </c:pt>
                <c:pt idx="18">
                  <c:v>498</c:v>
                </c:pt>
                <c:pt idx="19">
                  <c:v>504</c:v>
                </c:pt>
                <c:pt idx="20">
                  <c:v>476</c:v>
                </c:pt>
                <c:pt idx="21">
                  <c:v>477</c:v>
                </c:pt>
                <c:pt idx="22">
                  <c:v>442</c:v>
                </c:pt>
                <c:pt idx="23">
                  <c:v>458</c:v>
                </c:pt>
                <c:pt idx="24">
                  <c:v>1734</c:v>
                </c:pt>
                <c:pt idx="25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52A3-442C-B016-0A7128F8FBEF}"/>
            </c:ext>
          </c:extLst>
        </c:ser>
        <c:ser>
          <c:idx val="51"/>
          <c:order val="51"/>
          <c:tx>
            <c:strRef>
              <c:f>'3市町別従業者'!$C$188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'3市町別従業者'!$I$188:$AH$188</c:f>
              <c:numCache>
                <c:formatCode>#,##0_);[Red]\(#,##0\)</c:formatCode>
                <c:ptCount val="26"/>
                <c:pt idx="0">
                  <c:v>397</c:v>
                </c:pt>
                <c:pt idx="1">
                  <c:v>421</c:v>
                </c:pt>
                <c:pt idx="2">
                  <c:v>519</c:v>
                </c:pt>
                <c:pt idx="3">
                  <c:v>536</c:v>
                </c:pt>
                <c:pt idx="4">
                  <c:v>567</c:v>
                </c:pt>
                <c:pt idx="5">
                  <c:v>602</c:v>
                </c:pt>
                <c:pt idx="6">
                  <c:v>651</c:v>
                </c:pt>
                <c:pt idx="7">
                  <c:v>675</c:v>
                </c:pt>
                <c:pt idx="8">
                  <c:v>680</c:v>
                </c:pt>
                <c:pt idx="9">
                  <c:v>670</c:v>
                </c:pt>
                <c:pt idx="10">
                  <c:v>714</c:v>
                </c:pt>
                <c:pt idx="11">
                  <c:v>698</c:v>
                </c:pt>
                <c:pt idx="12">
                  <c:v>668</c:v>
                </c:pt>
                <c:pt idx="13">
                  <c:v>705</c:v>
                </c:pt>
                <c:pt idx="14">
                  <c:v>714</c:v>
                </c:pt>
                <c:pt idx="15">
                  <c:v>684</c:v>
                </c:pt>
                <c:pt idx="16">
                  <c:v>692</c:v>
                </c:pt>
                <c:pt idx="17">
                  <c:v>690</c:v>
                </c:pt>
                <c:pt idx="18">
                  <c:v>729</c:v>
                </c:pt>
                <c:pt idx="19">
                  <c:v>709</c:v>
                </c:pt>
                <c:pt idx="20">
                  <c:v>711</c:v>
                </c:pt>
                <c:pt idx="21">
                  <c:v>724</c:v>
                </c:pt>
                <c:pt idx="22">
                  <c:v>737</c:v>
                </c:pt>
                <c:pt idx="23">
                  <c:v>703</c:v>
                </c:pt>
                <c:pt idx="24">
                  <c:v>448</c:v>
                </c:pt>
                <c:pt idx="25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2A3-442C-B016-0A7128F8FBEF}"/>
            </c:ext>
          </c:extLst>
        </c:ser>
        <c:ser>
          <c:idx val="52"/>
          <c:order val="52"/>
          <c:tx>
            <c:strRef>
              <c:f>'3市町別従業者'!$C$189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'3市町別従業者'!$I$189:$AH$189</c:f>
              <c:numCache>
                <c:formatCode>#,##0_);[Red]\(#,##0\)</c:formatCode>
                <c:ptCount val="26"/>
                <c:pt idx="0">
                  <c:v>71</c:v>
                </c:pt>
                <c:pt idx="1">
                  <c:v>66</c:v>
                </c:pt>
                <c:pt idx="2">
                  <c:v>60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40</c:v>
                </c:pt>
                <c:pt idx="7">
                  <c:v>42</c:v>
                </c:pt>
                <c:pt idx="8">
                  <c:v>47</c:v>
                </c:pt>
                <c:pt idx="9">
                  <c:v>43</c:v>
                </c:pt>
                <c:pt idx="10">
                  <c:v>44</c:v>
                </c:pt>
                <c:pt idx="11">
                  <c:v>53</c:v>
                </c:pt>
                <c:pt idx="12">
                  <c:v>51</c:v>
                </c:pt>
                <c:pt idx="13">
                  <c:v>60</c:v>
                </c:pt>
                <c:pt idx="14">
                  <c:v>55</c:v>
                </c:pt>
                <c:pt idx="15">
                  <c:v>42</c:v>
                </c:pt>
                <c:pt idx="16">
                  <c:v>51</c:v>
                </c:pt>
                <c:pt idx="17">
                  <c:v>38</c:v>
                </c:pt>
                <c:pt idx="18">
                  <c:v>36</c:v>
                </c:pt>
                <c:pt idx="19">
                  <c:v>0</c:v>
                </c:pt>
                <c:pt idx="20">
                  <c:v>35</c:v>
                </c:pt>
                <c:pt idx="21">
                  <c:v>31</c:v>
                </c:pt>
                <c:pt idx="22">
                  <c:v>32</c:v>
                </c:pt>
                <c:pt idx="23">
                  <c:v>27</c:v>
                </c:pt>
                <c:pt idx="24">
                  <c:v>712</c:v>
                </c:pt>
                <c:pt idx="2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2A3-442C-B016-0A7128F8FBEF}"/>
            </c:ext>
          </c:extLst>
        </c:ser>
        <c:ser>
          <c:idx val="53"/>
          <c:order val="53"/>
          <c:tx>
            <c:strRef>
              <c:f>'3市町別従業者'!$C$190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'3市町別従業者'!$I$190:$AH$190</c:f>
              <c:numCache>
                <c:formatCode>#,##0_);[Red]\(#,##0\)</c:formatCode>
                <c:ptCount val="26"/>
                <c:pt idx="0">
                  <c:v>381</c:v>
                </c:pt>
                <c:pt idx="1">
                  <c:v>358</c:v>
                </c:pt>
                <c:pt idx="2">
                  <c:v>334</c:v>
                </c:pt>
                <c:pt idx="3">
                  <c:v>317</c:v>
                </c:pt>
                <c:pt idx="4">
                  <c:v>320</c:v>
                </c:pt>
                <c:pt idx="5">
                  <c:v>324</c:v>
                </c:pt>
                <c:pt idx="6">
                  <c:v>321</c:v>
                </c:pt>
                <c:pt idx="7">
                  <c:v>312</c:v>
                </c:pt>
                <c:pt idx="8">
                  <c:v>292</c:v>
                </c:pt>
                <c:pt idx="9">
                  <c:v>290</c:v>
                </c:pt>
                <c:pt idx="10">
                  <c:v>270</c:v>
                </c:pt>
                <c:pt idx="11">
                  <c:v>265</c:v>
                </c:pt>
                <c:pt idx="12">
                  <c:v>311</c:v>
                </c:pt>
                <c:pt idx="13">
                  <c:v>305</c:v>
                </c:pt>
                <c:pt idx="14">
                  <c:v>288</c:v>
                </c:pt>
                <c:pt idx="15">
                  <c:v>276</c:v>
                </c:pt>
                <c:pt idx="16">
                  <c:v>250</c:v>
                </c:pt>
                <c:pt idx="17">
                  <c:v>234</c:v>
                </c:pt>
                <c:pt idx="18">
                  <c:v>284</c:v>
                </c:pt>
                <c:pt idx="19">
                  <c:v>261</c:v>
                </c:pt>
                <c:pt idx="20">
                  <c:v>269</c:v>
                </c:pt>
                <c:pt idx="21">
                  <c:v>230</c:v>
                </c:pt>
                <c:pt idx="22">
                  <c:v>241</c:v>
                </c:pt>
                <c:pt idx="23">
                  <c:v>219</c:v>
                </c:pt>
                <c:pt idx="24">
                  <c:v>29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52A3-442C-B016-0A7128F8FBEF}"/>
            </c:ext>
          </c:extLst>
        </c:ser>
        <c:ser>
          <c:idx val="54"/>
          <c:order val="54"/>
          <c:tx>
            <c:strRef>
              <c:f>'3市町別従業者'!$C$191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'3市町別従業者'!$I$191:$AH$191</c:f>
              <c:numCache>
                <c:formatCode>#,##0_);[Red]\(#,##0\)</c:formatCode>
                <c:ptCount val="26"/>
                <c:pt idx="0">
                  <c:v>2012</c:v>
                </c:pt>
                <c:pt idx="1">
                  <c:v>1959</c:v>
                </c:pt>
                <c:pt idx="2">
                  <c:v>1945</c:v>
                </c:pt>
                <c:pt idx="3">
                  <c:v>1960</c:v>
                </c:pt>
                <c:pt idx="4">
                  <c:v>1949</c:v>
                </c:pt>
                <c:pt idx="5">
                  <c:v>1939</c:v>
                </c:pt>
                <c:pt idx="6">
                  <c:v>2030</c:v>
                </c:pt>
                <c:pt idx="7">
                  <c:v>2074</c:v>
                </c:pt>
                <c:pt idx="8">
                  <c:v>2031</c:v>
                </c:pt>
                <c:pt idx="9">
                  <c:v>2130</c:v>
                </c:pt>
                <c:pt idx="10">
                  <c:v>2058</c:v>
                </c:pt>
                <c:pt idx="11">
                  <c:v>2033</c:v>
                </c:pt>
                <c:pt idx="12">
                  <c:v>2098</c:v>
                </c:pt>
                <c:pt idx="13">
                  <c:v>2062</c:v>
                </c:pt>
                <c:pt idx="14">
                  <c:v>2069</c:v>
                </c:pt>
                <c:pt idx="15">
                  <c:v>2040</c:v>
                </c:pt>
                <c:pt idx="16">
                  <c:v>2067</c:v>
                </c:pt>
                <c:pt idx="17">
                  <c:v>2035</c:v>
                </c:pt>
                <c:pt idx="18">
                  <c:v>2022</c:v>
                </c:pt>
                <c:pt idx="19">
                  <c:v>1971</c:v>
                </c:pt>
                <c:pt idx="20">
                  <c:v>1939</c:v>
                </c:pt>
                <c:pt idx="21">
                  <c:v>1719</c:v>
                </c:pt>
                <c:pt idx="22">
                  <c:v>1732</c:v>
                </c:pt>
                <c:pt idx="23">
                  <c:v>1791</c:v>
                </c:pt>
                <c:pt idx="24">
                  <c:v>174</c:v>
                </c:pt>
                <c:pt idx="25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52A3-442C-B016-0A7128F8FBEF}"/>
            </c:ext>
          </c:extLst>
        </c:ser>
        <c:ser>
          <c:idx val="55"/>
          <c:order val="55"/>
          <c:tx>
            <c:strRef>
              <c:f>'3市町別従業者'!$C$192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'3市町別従業者'!$I$192:$AH$192</c:f>
              <c:numCache>
                <c:formatCode>#,##0_);[Red]\(#,##0\)</c:formatCode>
                <c:ptCount val="26"/>
                <c:pt idx="0">
                  <c:v>2342</c:v>
                </c:pt>
                <c:pt idx="1">
                  <c:v>2369</c:v>
                </c:pt>
                <c:pt idx="2">
                  <c:v>2334</c:v>
                </c:pt>
                <c:pt idx="3">
                  <c:v>2223</c:v>
                </c:pt>
                <c:pt idx="4">
                  <c:v>2157</c:v>
                </c:pt>
                <c:pt idx="5">
                  <c:v>2175</c:v>
                </c:pt>
                <c:pt idx="6">
                  <c:v>2169</c:v>
                </c:pt>
                <c:pt idx="7">
                  <c:v>2044</c:v>
                </c:pt>
                <c:pt idx="8">
                  <c:v>2031</c:v>
                </c:pt>
                <c:pt idx="9">
                  <c:v>1959</c:v>
                </c:pt>
                <c:pt idx="10">
                  <c:v>1937</c:v>
                </c:pt>
                <c:pt idx="11">
                  <c:v>1974</c:v>
                </c:pt>
                <c:pt idx="12">
                  <c:v>1942</c:v>
                </c:pt>
                <c:pt idx="13">
                  <c:v>1817</c:v>
                </c:pt>
                <c:pt idx="14">
                  <c:v>2000</c:v>
                </c:pt>
                <c:pt idx="15">
                  <c:v>1961</c:v>
                </c:pt>
                <c:pt idx="16">
                  <c:v>2088</c:v>
                </c:pt>
                <c:pt idx="17">
                  <c:v>2099</c:v>
                </c:pt>
                <c:pt idx="18">
                  <c:v>2117</c:v>
                </c:pt>
                <c:pt idx="19">
                  <c:v>2007</c:v>
                </c:pt>
                <c:pt idx="20">
                  <c:v>2033</c:v>
                </c:pt>
                <c:pt idx="21">
                  <c:v>1894</c:v>
                </c:pt>
                <c:pt idx="22">
                  <c:v>1817</c:v>
                </c:pt>
                <c:pt idx="23">
                  <c:v>1695</c:v>
                </c:pt>
                <c:pt idx="24">
                  <c:v>1630</c:v>
                </c:pt>
                <c:pt idx="25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2A3-442C-B016-0A7128F8FBEF}"/>
            </c:ext>
          </c:extLst>
        </c:ser>
        <c:ser>
          <c:idx val="56"/>
          <c:order val="56"/>
          <c:tx>
            <c:strRef>
              <c:f>'3市町別従業者'!$C$193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'3市町別従業者'!$I$193:$AH$193</c:f>
              <c:numCache>
                <c:formatCode>#,##0_);[Red]\(#,##0\)</c:formatCode>
                <c:ptCount val="26"/>
                <c:pt idx="0">
                  <c:v>1089</c:v>
                </c:pt>
                <c:pt idx="1">
                  <c:v>1095</c:v>
                </c:pt>
                <c:pt idx="2">
                  <c:v>1040</c:v>
                </c:pt>
                <c:pt idx="3">
                  <c:v>1141</c:v>
                </c:pt>
                <c:pt idx="4">
                  <c:v>1133</c:v>
                </c:pt>
                <c:pt idx="5">
                  <c:v>1146</c:v>
                </c:pt>
                <c:pt idx="6">
                  <c:v>1155</c:v>
                </c:pt>
                <c:pt idx="7">
                  <c:v>1133</c:v>
                </c:pt>
                <c:pt idx="8">
                  <c:v>1129</c:v>
                </c:pt>
                <c:pt idx="9">
                  <c:v>1217</c:v>
                </c:pt>
                <c:pt idx="10">
                  <c:v>1267</c:v>
                </c:pt>
                <c:pt idx="11">
                  <c:v>1267</c:v>
                </c:pt>
                <c:pt idx="12">
                  <c:v>1280</c:v>
                </c:pt>
                <c:pt idx="13">
                  <c:v>1399</c:v>
                </c:pt>
                <c:pt idx="14">
                  <c:v>1318</c:v>
                </c:pt>
                <c:pt idx="15">
                  <c:v>1356</c:v>
                </c:pt>
                <c:pt idx="16">
                  <c:v>1383</c:v>
                </c:pt>
                <c:pt idx="17">
                  <c:v>1450</c:v>
                </c:pt>
                <c:pt idx="18">
                  <c:v>1432</c:v>
                </c:pt>
                <c:pt idx="19">
                  <c:v>1358</c:v>
                </c:pt>
                <c:pt idx="20">
                  <c:v>1388</c:v>
                </c:pt>
                <c:pt idx="21">
                  <c:v>1519</c:v>
                </c:pt>
                <c:pt idx="22">
                  <c:v>1470</c:v>
                </c:pt>
                <c:pt idx="23">
                  <c:v>1414</c:v>
                </c:pt>
                <c:pt idx="24">
                  <c:v>1502</c:v>
                </c:pt>
                <c:pt idx="25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2A3-442C-B016-0A7128F8FBEF}"/>
            </c:ext>
          </c:extLst>
        </c:ser>
        <c:ser>
          <c:idx val="57"/>
          <c:order val="57"/>
          <c:tx>
            <c:strRef>
              <c:f>'3市町別従業者'!$C$194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'3市町別従業者'!$I$194:$AH$194</c:f>
              <c:numCache>
                <c:formatCode>#,##0_);[Red]\(#,##0\)</c:formatCode>
                <c:ptCount val="26"/>
                <c:pt idx="0">
                  <c:v>365</c:v>
                </c:pt>
                <c:pt idx="1">
                  <c:v>332</c:v>
                </c:pt>
                <c:pt idx="2">
                  <c:v>395</c:v>
                </c:pt>
                <c:pt idx="3">
                  <c:v>380</c:v>
                </c:pt>
                <c:pt idx="4">
                  <c:v>509</c:v>
                </c:pt>
                <c:pt idx="5">
                  <c:v>522</c:v>
                </c:pt>
                <c:pt idx="6">
                  <c:v>557</c:v>
                </c:pt>
                <c:pt idx="7">
                  <c:v>506</c:v>
                </c:pt>
                <c:pt idx="8">
                  <c:v>524</c:v>
                </c:pt>
                <c:pt idx="9">
                  <c:v>539</c:v>
                </c:pt>
                <c:pt idx="10">
                  <c:v>580</c:v>
                </c:pt>
                <c:pt idx="11">
                  <c:v>553</c:v>
                </c:pt>
                <c:pt idx="12">
                  <c:v>552</c:v>
                </c:pt>
                <c:pt idx="13">
                  <c:v>656</c:v>
                </c:pt>
                <c:pt idx="14">
                  <c:v>582</c:v>
                </c:pt>
                <c:pt idx="15">
                  <c:v>576</c:v>
                </c:pt>
                <c:pt idx="16">
                  <c:v>536</c:v>
                </c:pt>
                <c:pt idx="17">
                  <c:v>524</c:v>
                </c:pt>
                <c:pt idx="18">
                  <c:v>551</c:v>
                </c:pt>
                <c:pt idx="19">
                  <c:v>481</c:v>
                </c:pt>
                <c:pt idx="20">
                  <c:v>478</c:v>
                </c:pt>
                <c:pt idx="21">
                  <c:v>469</c:v>
                </c:pt>
                <c:pt idx="22">
                  <c:v>469</c:v>
                </c:pt>
                <c:pt idx="23">
                  <c:v>407</c:v>
                </c:pt>
                <c:pt idx="24">
                  <c:v>1448</c:v>
                </c:pt>
                <c:pt idx="25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52A3-442C-B016-0A7128F8FBEF}"/>
            </c:ext>
          </c:extLst>
        </c:ser>
        <c:ser>
          <c:idx val="58"/>
          <c:order val="58"/>
          <c:tx>
            <c:strRef>
              <c:f>'3市町別従業者'!$C$195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'3市町別従業者'!$I$195:$AH$195</c:f>
              <c:numCache>
                <c:formatCode>#,##0_);[Red]\(#,##0\)</c:formatCode>
                <c:ptCount val="26"/>
                <c:pt idx="0">
                  <c:v>615</c:v>
                </c:pt>
                <c:pt idx="1">
                  <c:v>667</c:v>
                </c:pt>
                <c:pt idx="2">
                  <c:v>637</c:v>
                </c:pt>
                <c:pt idx="3">
                  <c:v>677</c:v>
                </c:pt>
                <c:pt idx="4">
                  <c:v>706</c:v>
                </c:pt>
                <c:pt idx="5">
                  <c:v>764</c:v>
                </c:pt>
                <c:pt idx="6">
                  <c:v>854</c:v>
                </c:pt>
                <c:pt idx="7">
                  <c:v>768</c:v>
                </c:pt>
                <c:pt idx="8">
                  <c:v>780</c:v>
                </c:pt>
                <c:pt idx="9">
                  <c:v>798</c:v>
                </c:pt>
                <c:pt idx="10">
                  <c:v>711</c:v>
                </c:pt>
                <c:pt idx="11">
                  <c:v>739</c:v>
                </c:pt>
                <c:pt idx="12">
                  <c:v>706</c:v>
                </c:pt>
                <c:pt idx="13">
                  <c:v>696</c:v>
                </c:pt>
                <c:pt idx="14">
                  <c:v>700</c:v>
                </c:pt>
                <c:pt idx="15">
                  <c:v>728</c:v>
                </c:pt>
                <c:pt idx="16">
                  <c:v>723</c:v>
                </c:pt>
                <c:pt idx="17">
                  <c:v>687</c:v>
                </c:pt>
                <c:pt idx="18">
                  <c:v>652</c:v>
                </c:pt>
                <c:pt idx="19">
                  <c:v>619</c:v>
                </c:pt>
                <c:pt idx="20">
                  <c:v>594</c:v>
                </c:pt>
                <c:pt idx="21">
                  <c:v>588</c:v>
                </c:pt>
                <c:pt idx="22">
                  <c:v>532</c:v>
                </c:pt>
                <c:pt idx="23">
                  <c:v>408</c:v>
                </c:pt>
                <c:pt idx="24">
                  <c:v>324</c:v>
                </c:pt>
                <c:pt idx="2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52A3-442C-B016-0A7128F8FBEF}"/>
            </c:ext>
          </c:extLst>
        </c:ser>
        <c:ser>
          <c:idx val="59"/>
          <c:order val="59"/>
          <c:tx>
            <c:strRef>
              <c:f>'3市町別従業者'!$C$196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'3市町別従業者'!$I$196:$AH$196</c:f>
              <c:numCache>
                <c:formatCode>#,##0_);[Red]\(#,##0\)</c:formatCode>
                <c:ptCount val="26"/>
                <c:pt idx="0">
                  <c:v>1046</c:v>
                </c:pt>
                <c:pt idx="1">
                  <c:v>1068</c:v>
                </c:pt>
                <c:pt idx="2">
                  <c:v>1019</c:v>
                </c:pt>
                <c:pt idx="3">
                  <c:v>1037</c:v>
                </c:pt>
                <c:pt idx="4">
                  <c:v>1054</c:v>
                </c:pt>
                <c:pt idx="5">
                  <c:v>1067</c:v>
                </c:pt>
                <c:pt idx="6">
                  <c:v>1085</c:v>
                </c:pt>
                <c:pt idx="7">
                  <c:v>1017</c:v>
                </c:pt>
                <c:pt idx="8">
                  <c:v>1073</c:v>
                </c:pt>
                <c:pt idx="9">
                  <c:v>1048</c:v>
                </c:pt>
                <c:pt idx="10">
                  <c:v>1089</c:v>
                </c:pt>
                <c:pt idx="11">
                  <c:v>1159</c:v>
                </c:pt>
                <c:pt idx="12">
                  <c:v>1148</c:v>
                </c:pt>
                <c:pt idx="13">
                  <c:v>1140</c:v>
                </c:pt>
                <c:pt idx="14">
                  <c:v>1111</c:v>
                </c:pt>
                <c:pt idx="15">
                  <c:v>1097</c:v>
                </c:pt>
                <c:pt idx="16">
                  <c:v>1084</c:v>
                </c:pt>
                <c:pt idx="17">
                  <c:v>1135</c:v>
                </c:pt>
                <c:pt idx="18">
                  <c:v>1122</c:v>
                </c:pt>
                <c:pt idx="19">
                  <c:v>1025</c:v>
                </c:pt>
                <c:pt idx="20">
                  <c:v>996</c:v>
                </c:pt>
                <c:pt idx="21">
                  <c:v>1143</c:v>
                </c:pt>
                <c:pt idx="22">
                  <c:v>1070</c:v>
                </c:pt>
                <c:pt idx="23">
                  <c:v>1131</c:v>
                </c:pt>
                <c:pt idx="24">
                  <c:v>400</c:v>
                </c:pt>
                <c:pt idx="25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2A3-442C-B016-0A7128F8FBEF}"/>
            </c:ext>
          </c:extLst>
        </c:ser>
        <c:ser>
          <c:idx val="60"/>
          <c:order val="60"/>
          <c:tx>
            <c:strRef>
              <c:f>'3市町別従業者'!$C$197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'3市町別従業者'!$I$197:$AH$197</c:f>
              <c:numCache>
                <c:formatCode>#,##0_);[Red]\(#,##0\)</c:formatCode>
                <c:ptCount val="26"/>
                <c:pt idx="0">
                  <c:v>246</c:v>
                </c:pt>
                <c:pt idx="1">
                  <c:v>212</c:v>
                </c:pt>
                <c:pt idx="2">
                  <c:v>208</c:v>
                </c:pt>
                <c:pt idx="3">
                  <c:v>206</c:v>
                </c:pt>
                <c:pt idx="4">
                  <c:v>219</c:v>
                </c:pt>
                <c:pt idx="5">
                  <c:v>207</c:v>
                </c:pt>
                <c:pt idx="6">
                  <c:v>206</c:v>
                </c:pt>
                <c:pt idx="7">
                  <c:v>204</c:v>
                </c:pt>
                <c:pt idx="8">
                  <c:v>187</c:v>
                </c:pt>
                <c:pt idx="9">
                  <c:v>206</c:v>
                </c:pt>
                <c:pt idx="10">
                  <c:v>207</c:v>
                </c:pt>
                <c:pt idx="11">
                  <c:v>188</c:v>
                </c:pt>
                <c:pt idx="12">
                  <c:v>192</c:v>
                </c:pt>
                <c:pt idx="13">
                  <c:v>192</c:v>
                </c:pt>
                <c:pt idx="14">
                  <c:v>181</c:v>
                </c:pt>
                <c:pt idx="15">
                  <c:v>179</c:v>
                </c:pt>
                <c:pt idx="16">
                  <c:v>203</c:v>
                </c:pt>
                <c:pt idx="17">
                  <c:v>171</c:v>
                </c:pt>
                <c:pt idx="18">
                  <c:v>178</c:v>
                </c:pt>
                <c:pt idx="19">
                  <c:v>173</c:v>
                </c:pt>
                <c:pt idx="20">
                  <c:v>164</c:v>
                </c:pt>
                <c:pt idx="21">
                  <c:v>154</c:v>
                </c:pt>
                <c:pt idx="22">
                  <c:v>147</c:v>
                </c:pt>
                <c:pt idx="23">
                  <c:v>141</c:v>
                </c:pt>
                <c:pt idx="24">
                  <c:v>1060</c:v>
                </c:pt>
                <c:pt idx="25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52A3-442C-B016-0A7128F8FBEF}"/>
            </c:ext>
          </c:extLst>
        </c:ser>
        <c:ser>
          <c:idx val="61"/>
          <c:order val="61"/>
          <c:tx>
            <c:strRef>
              <c:f>'3市町別従業者'!$C$198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'3市町別従業者'!$I$198:$AH$198</c:f>
              <c:numCache>
                <c:formatCode>#,##0_);[Red]\(#,##0\)</c:formatCode>
                <c:ptCount val="26"/>
                <c:pt idx="0">
                  <c:v>373</c:v>
                </c:pt>
                <c:pt idx="1">
                  <c:v>411</c:v>
                </c:pt>
                <c:pt idx="2">
                  <c:v>446</c:v>
                </c:pt>
                <c:pt idx="3">
                  <c:v>463</c:v>
                </c:pt>
                <c:pt idx="4">
                  <c:v>465</c:v>
                </c:pt>
                <c:pt idx="5">
                  <c:v>465</c:v>
                </c:pt>
                <c:pt idx="6">
                  <c:v>506</c:v>
                </c:pt>
                <c:pt idx="7">
                  <c:v>506</c:v>
                </c:pt>
                <c:pt idx="8">
                  <c:v>570</c:v>
                </c:pt>
                <c:pt idx="9">
                  <c:v>607</c:v>
                </c:pt>
                <c:pt idx="10">
                  <c:v>582</c:v>
                </c:pt>
                <c:pt idx="11">
                  <c:v>557</c:v>
                </c:pt>
                <c:pt idx="12">
                  <c:v>506</c:v>
                </c:pt>
                <c:pt idx="13">
                  <c:v>516</c:v>
                </c:pt>
                <c:pt idx="14">
                  <c:v>489</c:v>
                </c:pt>
                <c:pt idx="15">
                  <c:v>552</c:v>
                </c:pt>
                <c:pt idx="16">
                  <c:v>530</c:v>
                </c:pt>
                <c:pt idx="17">
                  <c:v>472</c:v>
                </c:pt>
                <c:pt idx="18">
                  <c:v>426</c:v>
                </c:pt>
                <c:pt idx="19">
                  <c:v>388</c:v>
                </c:pt>
                <c:pt idx="20">
                  <c:v>344</c:v>
                </c:pt>
                <c:pt idx="21">
                  <c:v>322</c:v>
                </c:pt>
                <c:pt idx="22">
                  <c:v>302</c:v>
                </c:pt>
                <c:pt idx="23">
                  <c:v>316</c:v>
                </c:pt>
                <c:pt idx="24">
                  <c:v>121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52A3-442C-B016-0A7128F8FBEF}"/>
            </c:ext>
          </c:extLst>
        </c:ser>
        <c:ser>
          <c:idx val="62"/>
          <c:order val="62"/>
          <c:tx>
            <c:strRef>
              <c:f>'3市町別従業者'!$C$199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'3市町別従業者'!$I$199:$AH$199</c:f>
              <c:numCache>
                <c:formatCode>#,##0_);[Red]\(#,##0\)</c:formatCode>
                <c:ptCount val="26"/>
                <c:pt idx="0">
                  <c:v>1268</c:v>
                </c:pt>
                <c:pt idx="1">
                  <c:v>1357</c:v>
                </c:pt>
                <c:pt idx="2">
                  <c:v>1364</c:v>
                </c:pt>
                <c:pt idx="3">
                  <c:v>1935</c:v>
                </c:pt>
                <c:pt idx="4">
                  <c:v>1363</c:v>
                </c:pt>
                <c:pt idx="5">
                  <c:v>1326</c:v>
                </c:pt>
                <c:pt idx="6">
                  <c:v>1184</c:v>
                </c:pt>
                <c:pt idx="7">
                  <c:v>1064</c:v>
                </c:pt>
                <c:pt idx="8">
                  <c:v>1037</c:v>
                </c:pt>
                <c:pt idx="9">
                  <c:v>1229</c:v>
                </c:pt>
                <c:pt idx="10">
                  <c:v>1211</c:v>
                </c:pt>
                <c:pt idx="11">
                  <c:v>1293</c:v>
                </c:pt>
                <c:pt idx="12">
                  <c:v>1292</c:v>
                </c:pt>
                <c:pt idx="13">
                  <c:v>1342</c:v>
                </c:pt>
                <c:pt idx="14">
                  <c:v>1377</c:v>
                </c:pt>
                <c:pt idx="15">
                  <c:v>1404</c:v>
                </c:pt>
                <c:pt idx="16">
                  <c:v>1522</c:v>
                </c:pt>
                <c:pt idx="17">
                  <c:v>1460</c:v>
                </c:pt>
                <c:pt idx="18">
                  <c:v>1314</c:v>
                </c:pt>
                <c:pt idx="19">
                  <c:v>1209</c:v>
                </c:pt>
                <c:pt idx="20">
                  <c:v>1260</c:v>
                </c:pt>
                <c:pt idx="21">
                  <c:v>1189</c:v>
                </c:pt>
                <c:pt idx="22">
                  <c:v>1169</c:v>
                </c:pt>
                <c:pt idx="23">
                  <c:v>1095</c:v>
                </c:pt>
                <c:pt idx="24">
                  <c:v>254</c:v>
                </c:pt>
                <c:pt idx="25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52A3-442C-B016-0A7128F8FBEF}"/>
            </c:ext>
          </c:extLst>
        </c:ser>
        <c:ser>
          <c:idx val="63"/>
          <c:order val="63"/>
          <c:tx>
            <c:strRef>
              <c:f>'3市町別従業者'!$C$200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'3市町別従業者'!$I$200:$AH$200</c:f>
              <c:numCache>
                <c:formatCode>#,##0_);[Red]\(#,##0\)</c:formatCode>
                <c:ptCount val="26"/>
                <c:pt idx="0">
                  <c:v>942</c:v>
                </c:pt>
                <c:pt idx="1">
                  <c:v>962</c:v>
                </c:pt>
                <c:pt idx="2">
                  <c:v>1000</c:v>
                </c:pt>
                <c:pt idx="3">
                  <c:v>931</c:v>
                </c:pt>
                <c:pt idx="4">
                  <c:v>1005</c:v>
                </c:pt>
                <c:pt idx="5">
                  <c:v>1028</c:v>
                </c:pt>
                <c:pt idx="6">
                  <c:v>986</c:v>
                </c:pt>
                <c:pt idx="7">
                  <c:v>978</c:v>
                </c:pt>
                <c:pt idx="8">
                  <c:v>995</c:v>
                </c:pt>
                <c:pt idx="9">
                  <c:v>935</c:v>
                </c:pt>
                <c:pt idx="10">
                  <c:v>970</c:v>
                </c:pt>
                <c:pt idx="11">
                  <c:v>981</c:v>
                </c:pt>
                <c:pt idx="12">
                  <c:v>999</c:v>
                </c:pt>
                <c:pt idx="13">
                  <c:v>1048</c:v>
                </c:pt>
                <c:pt idx="14">
                  <c:v>1042</c:v>
                </c:pt>
                <c:pt idx="15">
                  <c:v>1094</c:v>
                </c:pt>
                <c:pt idx="16">
                  <c:v>1086</c:v>
                </c:pt>
                <c:pt idx="17">
                  <c:v>1026</c:v>
                </c:pt>
                <c:pt idx="18">
                  <c:v>963</c:v>
                </c:pt>
                <c:pt idx="19">
                  <c:v>914</c:v>
                </c:pt>
                <c:pt idx="20">
                  <c:v>900</c:v>
                </c:pt>
                <c:pt idx="21">
                  <c:v>892</c:v>
                </c:pt>
                <c:pt idx="22">
                  <c:v>903</c:v>
                </c:pt>
                <c:pt idx="23">
                  <c:v>865</c:v>
                </c:pt>
                <c:pt idx="24">
                  <c:v>1062</c:v>
                </c:pt>
                <c:pt idx="25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2A3-442C-B016-0A7128F8FBEF}"/>
            </c:ext>
          </c:extLst>
        </c:ser>
        <c:ser>
          <c:idx val="64"/>
          <c:order val="64"/>
          <c:tx>
            <c:strRef>
              <c:f>'3市町別従業者'!$C$201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'3市町別従業者'!$I$201:$AH$201</c:f>
              <c:numCache>
                <c:formatCode>#,##0_);[Red]\(#,##0\)</c:formatCode>
                <c:ptCount val="26"/>
                <c:pt idx="0">
                  <c:v>770</c:v>
                </c:pt>
                <c:pt idx="1">
                  <c:v>766</c:v>
                </c:pt>
                <c:pt idx="2">
                  <c:v>744</c:v>
                </c:pt>
                <c:pt idx="3">
                  <c:v>732</c:v>
                </c:pt>
                <c:pt idx="4">
                  <c:v>763</c:v>
                </c:pt>
                <c:pt idx="5">
                  <c:v>793</c:v>
                </c:pt>
                <c:pt idx="6">
                  <c:v>836</c:v>
                </c:pt>
                <c:pt idx="7">
                  <c:v>764</c:v>
                </c:pt>
                <c:pt idx="8">
                  <c:v>748</c:v>
                </c:pt>
                <c:pt idx="9">
                  <c:v>760</c:v>
                </c:pt>
                <c:pt idx="10">
                  <c:v>791</c:v>
                </c:pt>
                <c:pt idx="11">
                  <c:v>769</c:v>
                </c:pt>
                <c:pt idx="12">
                  <c:v>783</c:v>
                </c:pt>
                <c:pt idx="13">
                  <c:v>790</c:v>
                </c:pt>
                <c:pt idx="14">
                  <c:v>795</c:v>
                </c:pt>
                <c:pt idx="15">
                  <c:v>768</c:v>
                </c:pt>
                <c:pt idx="16">
                  <c:v>812</c:v>
                </c:pt>
                <c:pt idx="17">
                  <c:v>810</c:v>
                </c:pt>
                <c:pt idx="18">
                  <c:v>730</c:v>
                </c:pt>
                <c:pt idx="19">
                  <c:v>667</c:v>
                </c:pt>
                <c:pt idx="20">
                  <c:v>662</c:v>
                </c:pt>
                <c:pt idx="21">
                  <c:v>603</c:v>
                </c:pt>
                <c:pt idx="22">
                  <c:v>573</c:v>
                </c:pt>
                <c:pt idx="23">
                  <c:v>546</c:v>
                </c:pt>
                <c:pt idx="24">
                  <c:v>863</c:v>
                </c:pt>
                <c:pt idx="25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52A3-442C-B016-0A7128F8FBEF}"/>
            </c:ext>
          </c:extLst>
        </c:ser>
        <c:ser>
          <c:idx val="65"/>
          <c:order val="65"/>
          <c:tx>
            <c:strRef>
              <c:f>'3市町別従業者'!$C$202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'3市町別従業者'!$I$202:$AH$202</c:f>
              <c:numCache>
                <c:formatCode>#,##0_);[Red]\(#,##0\)</c:formatCode>
                <c:ptCount val="26"/>
                <c:pt idx="0">
                  <c:v>490</c:v>
                </c:pt>
                <c:pt idx="1">
                  <c:v>501</c:v>
                </c:pt>
                <c:pt idx="2">
                  <c:v>500</c:v>
                </c:pt>
                <c:pt idx="3">
                  <c:v>471</c:v>
                </c:pt>
                <c:pt idx="4">
                  <c:v>474</c:v>
                </c:pt>
                <c:pt idx="5">
                  <c:v>475</c:v>
                </c:pt>
                <c:pt idx="6">
                  <c:v>466</c:v>
                </c:pt>
                <c:pt idx="7">
                  <c:v>545</c:v>
                </c:pt>
                <c:pt idx="8">
                  <c:v>496</c:v>
                </c:pt>
                <c:pt idx="9">
                  <c:v>486</c:v>
                </c:pt>
                <c:pt idx="10">
                  <c:v>486</c:v>
                </c:pt>
                <c:pt idx="11">
                  <c:v>484</c:v>
                </c:pt>
                <c:pt idx="12">
                  <c:v>457</c:v>
                </c:pt>
                <c:pt idx="13">
                  <c:v>457</c:v>
                </c:pt>
                <c:pt idx="14">
                  <c:v>436</c:v>
                </c:pt>
                <c:pt idx="15">
                  <c:v>433</c:v>
                </c:pt>
                <c:pt idx="16">
                  <c:v>420</c:v>
                </c:pt>
                <c:pt idx="17">
                  <c:v>406</c:v>
                </c:pt>
                <c:pt idx="18">
                  <c:v>416</c:v>
                </c:pt>
                <c:pt idx="19">
                  <c:v>398</c:v>
                </c:pt>
                <c:pt idx="20">
                  <c:v>381</c:v>
                </c:pt>
                <c:pt idx="21">
                  <c:v>374</c:v>
                </c:pt>
                <c:pt idx="22">
                  <c:v>348</c:v>
                </c:pt>
                <c:pt idx="23">
                  <c:v>327</c:v>
                </c:pt>
                <c:pt idx="24">
                  <c:v>515</c:v>
                </c:pt>
                <c:pt idx="2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52A3-442C-B016-0A7128F8FBEF}"/>
            </c:ext>
          </c:extLst>
        </c:ser>
        <c:ser>
          <c:idx val="66"/>
          <c:order val="66"/>
          <c:tx>
            <c:strRef>
              <c:f>'3市町別従業者'!$C$203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'3市町別従業者'!$I$203:$AH$203</c:f>
              <c:numCache>
                <c:formatCode>#,##0_);[Red]\(#,##0\)</c:formatCode>
                <c:ptCount val="26"/>
                <c:pt idx="0">
                  <c:v>918</c:v>
                </c:pt>
                <c:pt idx="1">
                  <c:v>925</c:v>
                </c:pt>
                <c:pt idx="2">
                  <c:v>824</c:v>
                </c:pt>
                <c:pt idx="3">
                  <c:v>705</c:v>
                </c:pt>
                <c:pt idx="4">
                  <c:v>703</c:v>
                </c:pt>
                <c:pt idx="5">
                  <c:v>750</c:v>
                </c:pt>
                <c:pt idx="6">
                  <c:v>722</c:v>
                </c:pt>
                <c:pt idx="7">
                  <c:v>759</c:v>
                </c:pt>
                <c:pt idx="8">
                  <c:v>787</c:v>
                </c:pt>
                <c:pt idx="9">
                  <c:v>917</c:v>
                </c:pt>
                <c:pt idx="10">
                  <c:v>974</c:v>
                </c:pt>
                <c:pt idx="11">
                  <c:v>1041</c:v>
                </c:pt>
                <c:pt idx="12">
                  <c:v>1189</c:v>
                </c:pt>
                <c:pt idx="13">
                  <c:v>1258</c:v>
                </c:pt>
                <c:pt idx="14">
                  <c:v>1432</c:v>
                </c:pt>
                <c:pt idx="15">
                  <c:v>1535</c:v>
                </c:pt>
                <c:pt idx="16">
                  <c:v>1391</c:v>
                </c:pt>
                <c:pt idx="17">
                  <c:v>1374</c:v>
                </c:pt>
                <c:pt idx="18">
                  <c:v>1481</c:v>
                </c:pt>
                <c:pt idx="19">
                  <c:v>1411</c:v>
                </c:pt>
                <c:pt idx="20">
                  <c:v>1422</c:v>
                </c:pt>
                <c:pt idx="21">
                  <c:v>1308</c:v>
                </c:pt>
                <c:pt idx="22">
                  <c:v>1337</c:v>
                </c:pt>
                <c:pt idx="23">
                  <c:v>1196</c:v>
                </c:pt>
                <c:pt idx="24">
                  <c:v>304</c:v>
                </c:pt>
                <c:pt idx="25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52A3-442C-B016-0A7128F8FBEF}"/>
            </c:ext>
          </c:extLst>
        </c:ser>
        <c:ser>
          <c:idx val="67"/>
          <c:order val="67"/>
          <c:tx>
            <c:strRef>
              <c:f>'3市町別従業者'!$C$204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'3市町別従業者'!$I$204:$AH$204</c:f>
              <c:numCache>
                <c:formatCode>#,##0_);[Red]\(#,##0\)</c:formatCode>
                <c:ptCount val="26"/>
                <c:pt idx="0">
                  <c:v>1744</c:v>
                </c:pt>
                <c:pt idx="1">
                  <c:v>1829</c:v>
                </c:pt>
                <c:pt idx="2">
                  <c:v>1760</c:v>
                </c:pt>
                <c:pt idx="3">
                  <c:v>1712</c:v>
                </c:pt>
                <c:pt idx="4">
                  <c:v>1797</c:v>
                </c:pt>
                <c:pt idx="5">
                  <c:v>1801</c:v>
                </c:pt>
                <c:pt idx="6">
                  <c:v>1762</c:v>
                </c:pt>
                <c:pt idx="7">
                  <c:v>1748</c:v>
                </c:pt>
                <c:pt idx="8">
                  <c:v>1688</c:v>
                </c:pt>
                <c:pt idx="9">
                  <c:v>1601</c:v>
                </c:pt>
                <c:pt idx="10">
                  <c:v>1616</c:v>
                </c:pt>
                <c:pt idx="11">
                  <c:v>1707</c:v>
                </c:pt>
                <c:pt idx="12">
                  <c:v>1740</c:v>
                </c:pt>
                <c:pt idx="13">
                  <c:v>1866</c:v>
                </c:pt>
                <c:pt idx="14">
                  <c:v>1818</c:v>
                </c:pt>
                <c:pt idx="15">
                  <c:v>2093</c:v>
                </c:pt>
                <c:pt idx="16">
                  <c:v>2142</c:v>
                </c:pt>
                <c:pt idx="17">
                  <c:v>2076</c:v>
                </c:pt>
                <c:pt idx="18">
                  <c:v>2066</c:v>
                </c:pt>
                <c:pt idx="19">
                  <c:v>1948</c:v>
                </c:pt>
                <c:pt idx="20">
                  <c:v>2007</c:v>
                </c:pt>
                <c:pt idx="21">
                  <c:v>2051</c:v>
                </c:pt>
                <c:pt idx="22">
                  <c:v>2147</c:v>
                </c:pt>
                <c:pt idx="23">
                  <c:v>2206</c:v>
                </c:pt>
                <c:pt idx="24">
                  <c:v>1268</c:v>
                </c:pt>
                <c:pt idx="25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2A3-442C-B016-0A7128F8FBEF}"/>
            </c:ext>
          </c:extLst>
        </c:ser>
        <c:ser>
          <c:idx val="68"/>
          <c:order val="68"/>
          <c:tx>
            <c:strRef>
              <c:f>'3市町別従業者'!$C$205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'3市町別従業者'!$I$205:$AH$205</c:f>
              <c:numCache>
                <c:formatCode>#,##0_);[Red]\(#,##0\)</c:formatCode>
                <c:ptCount val="26"/>
                <c:pt idx="0">
                  <c:v>1304</c:v>
                </c:pt>
                <c:pt idx="1">
                  <c:v>1294</c:v>
                </c:pt>
                <c:pt idx="2">
                  <c:v>1239</c:v>
                </c:pt>
                <c:pt idx="3">
                  <c:v>1225</c:v>
                </c:pt>
                <c:pt idx="4">
                  <c:v>1177</c:v>
                </c:pt>
                <c:pt idx="5">
                  <c:v>1163</c:v>
                </c:pt>
                <c:pt idx="6">
                  <c:v>1157</c:v>
                </c:pt>
                <c:pt idx="7">
                  <c:v>1063</c:v>
                </c:pt>
                <c:pt idx="8">
                  <c:v>1024</c:v>
                </c:pt>
                <c:pt idx="9">
                  <c:v>1064</c:v>
                </c:pt>
                <c:pt idx="10">
                  <c:v>968</c:v>
                </c:pt>
                <c:pt idx="11">
                  <c:v>972</c:v>
                </c:pt>
                <c:pt idx="12">
                  <c:v>903</c:v>
                </c:pt>
                <c:pt idx="13">
                  <c:v>911</c:v>
                </c:pt>
                <c:pt idx="14">
                  <c:v>839</c:v>
                </c:pt>
                <c:pt idx="15">
                  <c:v>811</c:v>
                </c:pt>
                <c:pt idx="16">
                  <c:v>800</c:v>
                </c:pt>
                <c:pt idx="17">
                  <c:v>762</c:v>
                </c:pt>
                <c:pt idx="18">
                  <c:v>731</c:v>
                </c:pt>
                <c:pt idx="19">
                  <c:v>579</c:v>
                </c:pt>
                <c:pt idx="20">
                  <c:v>559</c:v>
                </c:pt>
                <c:pt idx="21">
                  <c:v>550</c:v>
                </c:pt>
                <c:pt idx="22">
                  <c:v>522</c:v>
                </c:pt>
                <c:pt idx="23">
                  <c:v>476</c:v>
                </c:pt>
                <c:pt idx="24">
                  <c:v>2074</c:v>
                </c:pt>
                <c:pt idx="25">
                  <c:v>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52A3-442C-B016-0A7128F8FBEF}"/>
            </c:ext>
          </c:extLst>
        </c:ser>
        <c:ser>
          <c:idx val="69"/>
          <c:order val="69"/>
          <c:tx>
            <c:strRef>
              <c:f>'3市町別従業者'!$C$206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'3市町別従業者'!$I$206:$AH$206</c:f>
              <c:numCache>
                <c:formatCode>#,##0_);[Red]\(#,##0\)</c:formatCode>
                <c:ptCount val="26"/>
                <c:pt idx="0">
                  <c:v>756</c:v>
                </c:pt>
                <c:pt idx="1">
                  <c:v>772</c:v>
                </c:pt>
                <c:pt idx="2">
                  <c:v>655</c:v>
                </c:pt>
                <c:pt idx="3">
                  <c:v>636</c:v>
                </c:pt>
                <c:pt idx="4">
                  <c:v>643</c:v>
                </c:pt>
                <c:pt idx="5">
                  <c:v>661</c:v>
                </c:pt>
                <c:pt idx="6">
                  <c:v>678</c:v>
                </c:pt>
                <c:pt idx="7">
                  <c:v>599</c:v>
                </c:pt>
                <c:pt idx="8">
                  <c:v>546</c:v>
                </c:pt>
                <c:pt idx="9">
                  <c:v>519</c:v>
                </c:pt>
                <c:pt idx="10">
                  <c:v>521</c:v>
                </c:pt>
                <c:pt idx="11">
                  <c:v>565</c:v>
                </c:pt>
                <c:pt idx="12">
                  <c:v>509</c:v>
                </c:pt>
                <c:pt idx="13">
                  <c:v>622</c:v>
                </c:pt>
                <c:pt idx="14">
                  <c:v>546</c:v>
                </c:pt>
                <c:pt idx="15">
                  <c:v>569</c:v>
                </c:pt>
                <c:pt idx="16">
                  <c:v>555</c:v>
                </c:pt>
                <c:pt idx="17">
                  <c:v>527</c:v>
                </c:pt>
                <c:pt idx="18">
                  <c:v>431</c:v>
                </c:pt>
                <c:pt idx="19">
                  <c:v>516</c:v>
                </c:pt>
                <c:pt idx="20">
                  <c:v>506</c:v>
                </c:pt>
                <c:pt idx="21">
                  <c:v>490</c:v>
                </c:pt>
                <c:pt idx="22">
                  <c:v>462</c:v>
                </c:pt>
                <c:pt idx="23">
                  <c:v>461</c:v>
                </c:pt>
                <c:pt idx="24">
                  <c:v>430</c:v>
                </c:pt>
                <c:pt idx="25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52A3-442C-B016-0A7128F8FBEF}"/>
            </c:ext>
          </c:extLst>
        </c:ser>
        <c:ser>
          <c:idx val="70"/>
          <c:order val="70"/>
          <c:tx>
            <c:strRef>
              <c:f>'3市町別従業者'!$C$207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'3市町別従業者'!$I$207:$AH$207</c:f>
              <c:numCache>
                <c:formatCode>#,##0_);[Red]\(#,##0\)</c:formatCode>
                <c:ptCount val="26"/>
                <c:pt idx="0">
                  <c:v>941</c:v>
                </c:pt>
                <c:pt idx="1">
                  <c:v>885</c:v>
                </c:pt>
                <c:pt idx="2">
                  <c:v>960</c:v>
                </c:pt>
                <c:pt idx="3">
                  <c:v>978</c:v>
                </c:pt>
                <c:pt idx="4">
                  <c:v>1018</c:v>
                </c:pt>
                <c:pt idx="5">
                  <c:v>1280</c:v>
                </c:pt>
                <c:pt idx="6">
                  <c:v>1335</c:v>
                </c:pt>
                <c:pt idx="7">
                  <c:v>1188</c:v>
                </c:pt>
                <c:pt idx="8">
                  <c:v>1276</c:v>
                </c:pt>
                <c:pt idx="9">
                  <c:v>1310</c:v>
                </c:pt>
                <c:pt idx="10">
                  <c:v>1483</c:v>
                </c:pt>
                <c:pt idx="11">
                  <c:v>1579</c:v>
                </c:pt>
                <c:pt idx="12">
                  <c:v>1591</c:v>
                </c:pt>
                <c:pt idx="13">
                  <c:v>1605</c:v>
                </c:pt>
                <c:pt idx="14">
                  <c:v>1617</c:v>
                </c:pt>
                <c:pt idx="15">
                  <c:v>1615</c:v>
                </c:pt>
                <c:pt idx="16">
                  <c:v>1627</c:v>
                </c:pt>
                <c:pt idx="17">
                  <c:v>1683</c:v>
                </c:pt>
                <c:pt idx="18">
                  <c:v>1681</c:v>
                </c:pt>
                <c:pt idx="19">
                  <c:v>1585</c:v>
                </c:pt>
                <c:pt idx="20">
                  <c:v>1652</c:v>
                </c:pt>
                <c:pt idx="21">
                  <c:v>1658</c:v>
                </c:pt>
                <c:pt idx="22">
                  <c:v>1566</c:v>
                </c:pt>
                <c:pt idx="23">
                  <c:v>1402</c:v>
                </c:pt>
                <c:pt idx="24">
                  <c:v>397</c:v>
                </c:pt>
                <c:pt idx="25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52A3-442C-B016-0A7128F8FBEF}"/>
            </c:ext>
          </c:extLst>
        </c:ser>
        <c:ser>
          <c:idx val="71"/>
          <c:order val="71"/>
          <c:tx>
            <c:strRef>
              <c:f>'3市町別従業者'!$C$208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'3市町別従業者'!$I$208:$AH$208</c:f>
              <c:numCache>
                <c:formatCode>#,##0_);[Red]\(#,##0\)</c:formatCode>
                <c:ptCount val="26"/>
                <c:pt idx="0">
                  <c:v>2683</c:v>
                </c:pt>
                <c:pt idx="1">
                  <c:v>2617</c:v>
                </c:pt>
                <c:pt idx="2">
                  <c:v>2728</c:v>
                </c:pt>
                <c:pt idx="3">
                  <c:v>2610</c:v>
                </c:pt>
                <c:pt idx="4">
                  <c:v>2781</c:v>
                </c:pt>
                <c:pt idx="5">
                  <c:v>2809</c:v>
                </c:pt>
                <c:pt idx="6">
                  <c:v>2970</c:v>
                </c:pt>
                <c:pt idx="7">
                  <c:v>2940</c:v>
                </c:pt>
                <c:pt idx="8">
                  <c:v>2870</c:v>
                </c:pt>
                <c:pt idx="9">
                  <c:v>2826</c:v>
                </c:pt>
                <c:pt idx="10">
                  <c:v>2827</c:v>
                </c:pt>
                <c:pt idx="11">
                  <c:v>2862</c:v>
                </c:pt>
                <c:pt idx="12">
                  <c:v>2994</c:v>
                </c:pt>
                <c:pt idx="13">
                  <c:v>3002</c:v>
                </c:pt>
                <c:pt idx="14">
                  <c:v>2924</c:v>
                </c:pt>
                <c:pt idx="15">
                  <c:v>3165</c:v>
                </c:pt>
                <c:pt idx="16">
                  <c:v>3303</c:v>
                </c:pt>
                <c:pt idx="17">
                  <c:v>3279</c:v>
                </c:pt>
                <c:pt idx="18">
                  <c:v>3245</c:v>
                </c:pt>
                <c:pt idx="19">
                  <c:v>3050</c:v>
                </c:pt>
                <c:pt idx="20">
                  <c:v>3030</c:v>
                </c:pt>
                <c:pt idx="21">
                  <c:v>3009</c:v>
                </c:pt>
                <c:pt idx="22">
                  <c:v>2933</c:v>
                </c:pt>
                <c:pt idx="23">
                  <c:v>2898</c:v>
                </c:pt>
                <c:pt idx="24">
                  <c:v>1448</c:v>
                </c:pt>
                <c:pt idx="25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52A3-442C-B016-0A7128F8FBEF}"/>
            </c:ext>
          </c:extLst>
        </c:ser>
        <c:ser>
          <c:idx val="72"/>
          <c:order val="72"/>
          <c:tx>
            <c:strRef>
              <c:f>'3市町別従業者'!$C$209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'3市町別従業者'!$I$209:$AH$209</c:f>
              <c:numCache>
                <c:formatCode>#,##0_);[Red]\(#,##0\)</c:formatCode>
                <c:ptCount val="26"/>
                <c:pt idx="0">
                  <c:v>713</c:v>
                </c:pt>
                <c:pt idx="1">
                  <c:v>714</c:v>
                </c:pt>
                <c:pt idx="2">
                  <c:v>723</c:v>
                </c:pt>
                <c:pt idx="3">
                  <c:v>713</c:v>
                </c:pt>
                <c:pt idx="4">
                  <c:v>711</c:v>
                </c:pt>
                <c:pt idx="5">
                  <c:v>698</c:v>
                </c:pt>
                <c:pt idx="6">
                  <c:v>662</c:v>
                </c:pt>
                <c:pt idx="7">
                  <c:v>672</c:v>
                </c:pt>
                <c:pt idx="8">
                  <c:v>745</c:v>
                </c:pt>
                <c:pt idx="9">
                  <c:v>719</c:v>
                </c:pt>
                <c:pt idx="10">
                  <c:v>691</c:v>
                </c:pt>
                <c:pt idx="11">
                  <c:v>677</c:v>
                </c:pt>
                <c:pt idx="12">
                  <c:v>680</c:v>
                </c:pt>
                <c:pt idx="13">
                  <c:v>676</c:v>
                </c:pt>
                <c:pt idx="14">
                  <c:v>618</c:v>
                </c:pt>
                <c:pt idx="15">
                  <c:v>653</c:v>
                </c:pt>
                <c:pt idx="16">
                  <c:v>636</c:v>
                </c:pt>
                <c:pt idx="17">
                  <c:v>639</c:v>
                </c:pt>
                <c:pt idx="18">
                  <c:v>606</c:v>
                </c:pt>
                <c:pt idx="19">
                  <c:v>643</c:v>
                </c:pt>
                <c:pt idx="20">
                  <c:v>741</c:v>
                </c:pt>
                <c:pt idx="21">
                  <c:v>701</c:v>
                </c:pt>
                <c:pt idx="22">
                  <c:v>681</c:v>
                </c:pt>
                <c:pt idx="23">
                  <c:v>709</c:v>
                </c:pt>
                <c:pt idx="24">
                  <c:v>2676</c:v>
                </c:pt>
                <c:pt idx="25">
                  <c:v>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2A3-442C-B016-0A7128F8FBEF}"/>
            </c:ext>
          </c:extLst>
        </c:ser>
        <c:ser>
          <c:idx val="73"/>
          <c:order val="73"/>
          <c:tx>
            <c:strRef>
              <c:f>'3市町別従業者'!$C$210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'3市町別従業者'!$I$210:$AH$210</c:f>
              <c:numCache>
                <c:formatCode>#,##0_);[Red]\(#,##0\)</c:formatCode>
                <c:ptCount val="26"/>
                <c:pt idx="0">
                  <c:v>1432</c:v>
                </c:pt>
                <c:pt idx="1">
                  <c:v>1572</c:v>
                </c:pt>
                <c:pt idx="2">
                  <c:v>1564</c:v>
                </c:pt>
                <c:pt idx="3">
                  <c:v>1654</c:v>
                </c:pt>
                <c:pt idx="4">
                  <c:v>1669</c:v>
                </c:pt>
                <c:pt idx="5">
                  <c:v>1725</c:v>
                </c:pt>
                <c:pt idx="6">
                  <c:v>1743</c:v>
                </c:pt>
                <c:pt idx="7">
                  <c:v>1779</c:v>
                </c:pt>
                <c:pt idx="8">
                  <c:v>1784</c:v>
                </c:pt>
                <c:pt idx="9">
                  <c:v>1786</c:v>
                </c:pt>
                <c:pt idx="10">
                  <c:v>1856</c:v>
                </c:pt>
                <c:pt idx="11">
                  <c:v>1825</c:v>
                </c:pt>
                <c:pt idx="12">
                  <c:v>1837</c:v>
                </c:pt>
                <c:pt idx="13">
                  <c:v>1804</c:v>
                </c:pt>
                <c:pt idx="14">
                  <c:v>1860</c:v>
                </c:pt>
                <c:pt idx="15">
                  <c:v>1845</c:v>
                </c:pt>
                <c:pt idx="16">
                  <c:v>1752</c:v>
                </c:pt>
                <c:pt idx="17">
                  <c:v>1790</c:v>
                </c:pt>
                <c:pt idx="18">
                  <c:v>1821</c:v>
                </c:pt>
                <c:pt idx="19">
                  <c:v>1708</c:v>
                </c:pt>
                <c:pt idx="20">
                  <c:v>1714</c:v>
                </c:pt>
                <c:pt idx="21">
                  <c:v>1657</c:v>
                </c:pt>
                <c:pt idx="22">
                  <c:v>1656</c:v>
                </c:pt>
                <c:pt idx="23">
                  <c:v>1665</c:v>
                </c:pt>
                <c:pt idx="24">
                  <c:v>631</c:v>
                </c:pt>
                <c:pt idx="2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52A3-442C-B016-0A7128F8FBEF}"/>
            </c:ext>
          </c:extLst>
        </c:ser>
        <c:ser>
          <c:idx val="74"/>
          <c:order val="74"/>
          <c:tx>
            <c:strRef>
              <c:f>'3市町別従業者'!$C$211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'3市町別従業者'!$I$211:$AH$211</c:f>
              <c:numCache>
                <c:formatCode>#,##0_);[Red]\(#,##0\)</c:formatCode>
                <c:ptCount val="26"/>
                <c:pt idx="0">
                  <c:v>1772</c:v>
                </c:pt>
                <c:pt idx="1">
                  <c:v>1675</c:v>
                </c:pt>
                <c:pt idx="2">
                  <c:v>1612</c:v>
                </c:pt>
                <c:pt idx="3">
                  <c:v>1524</c:v>
                </c:pt>
                <c:pt idx="4">
                  <c:v>1606</c:v>
                </c:pt>
                <c:pt idx="5">
                  <c:v>1702</c:v>
                </c:pt>
                <c:pt idx="6">
                  <c:v>1643</c:v>
                </c:pt>
                <c:pt idx="7">
                  <c:v>1669</c:v>
                </c:pt>
                <c:pt idx="8">
                  <c:v>1704</c:v>
                </c:pt>
                <c:pt idx="9">
                  <c:v>1461</c:v>
                </c:pt>
                <c:pt idx="10">
                  <c:v>1426</c:v>
                </c:pt>
                <c:pt idx="11">
                  <c:v>1403</c:v>
                </c:pt>
                <c:pt idx="12">
                  <c:v>1513</c:v>
                </c:pt>
                <c:pt idx="13">
                  <c:v>1550</c:v>
                </c:pt>
                <c:pt idx="14">
                  <c:v>1534</c:v>
                </c:pt>
                <c:pt idx="15">
                  <c:v>1549</c:v>
                </c:pt>
                <c:pt idx="16">
                  <c:v>1546</c:v>
                </c:pt>
                <c:pt idx="17">
                  <c:v>1492</c:v>
                </c:pt>
                <c:pt idx="18">
                  <c:v>1520</c:v>
                </c:pt>
                <c:pt idx="19">
                  <c:v>1412</c:v>
                </c:pt>
                <c:pt idx="20">
                  <c:v>1420</c:v>
                </c:pt>
                <c:pt idx="21">
                  <c:v>1419</c:v>
                </c:pt>
                <c:pt idx="22">
                  <c:v>1420</c:v>
                </c:pt>
                <c:pt idx="23">
                  <c:v>1426</c:v>
                </c:pt>
                <c:pt idx="24">
                  <c:v>1581</c:v>
                </c:pt>
                <c:pt idx="25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52A3-442C-B016-0A7128F8FBEF}"/>
            </c:ext>
          </c:extLst>
        </c:ser>
        <c:ser>
          <c:idx val="75"/>
          <c:order val="75"/>
          <c:tx>
            <c:strRef>
              <c:f>'3市町別従業者'!$C$212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'3市町別従業者'!$I$212:$AH$212</c:f>
              <c:numCache>
                <c:formatCode>#,##0_);[Red]\(#,##0\)</c:formatCode>
                <c:ptCount val="26"/>
                <c:pt idx="0">
                  <c:v>1174</c:v>
                </c:pt>
                <c:pt idx="1">
                  <c:v>1218</c:v>
                </c:pt>
                <c:pt idx="2">
                  <c:v>1202</c:v>
                </c:pt>
                <c:pt idx="3">
                  <c:v>1237</c:v>
                </c:pt>
                <c:pt idx="4">
                  <c:v>1168</c:v>
                </c:pt>
                <c:pt idx="5">
                  <c:v>1146</c:v>
                </c:pt>
                <c:pt idx="6">
                  <c:v>1197</c:v>
                </c:pt>
                <c:pt idx="7">
                  <c:v>1147</c:v>
                </c:pt>
                <c:pt idx="8">
                  <c:v>1199</c:v>
                </c:pt>
                <c:pt idx="9">
                  <c:v>1240</c:v>
                </c:pt>
                <c:pt idx="10">
                  <c:v>1153</c:v>
                </c:pt>
                <c:pt idx="11">
                  <c:v>1213</c:v>
                </c:pt>
                <c:pt idx="12">
                  <c:v>1208</c:v>
                </c:pt>
                <c:pt idx="13">
                  <c:v>1305</c:v>
                </c:pt>
                <c:pt idx="14">
                  <c:v>1313</c:v>
                </c:pt>
                <c:pt idx="15">
                  <c:v>1308</c:v>
                </c:pt>
                <c:pt idx="16">
                  <c:v>1330</c:v>
                </c:pt>
                <c:pt idx="17">
                  <c:v>1359</c:v>
                </c:pt>
                <c:pt idx="18">
                  <c:v>1314</c:v>
                </c:pt>
                <c:pt idx="19">
                  <c:v>1295</c:v>
                </c:pt>
                <c:pt idx="20">
                  <c:v>1290</c:v>
                </c:pt>
                <c:pt idx="21">
                  <c:v>1503</c:v>
                </c:pt>
                <c:pt idx="22">
                  <c:v>1447</c:v>
                </c:pt>
                <c:pt idx="23">
                  <c:v>1404</c:v>
                </c:pt>
                <c:pt idx="24">
                  <c:v>1418</c:v>
                </c:pt>
                <c:pt idx="25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52A3-442C-B016-0A7128F8FBEF}"/>
            </c:ext>
          </c:extLst>
        </c:ser>
        <c:ser>
          <c:idx val="76"/>
          <c:order val="76"/>
          <c:tx>
            <c:strRef>
              <c:f>'3市町別従業者'!$C$213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'3市町別従業者'!$I$213:$AH$213</c:f>
              <c:numCache>
                <c:formatCode>#,##0_);[Red]\(#,##0\)</c:formatCode>
                <c:ptCount val="26"/>
                <c:pt idx="0">
                  <c:v>1469</c:v>
                </c:pt>
                <c:pt idx="1">
                  <c:v>1556</c:v>
                </c:pt>
                <c:pt idx="2">
                  <c:v>1689</c:v>
                </c:pt>
                <c:pt idx="3">
                  <c:v>1880</c:v>
                </c:pt>
                <c:pt idx="4">
                  <c:v>1947</c:v>
                </c:pt>
                <c:pt idx="5">
                  <c:v>2018</c:v>
                </c:pt>
                <c:pt idx="6">
                  <c:v>1885</c:v>
                </c:pt>
                <c:pt idx="7">
                  <c:v>1963</c:v>
                </c:pt>
                <c:pt idx="8">
                  <c:v>1971</c:v>
                </c:pt>
                <c:pt idx="9">
                  <c:v>1970</c:v>
                </c:pt>
                <c:pt idx="10">
                  <c:v>1946</c:v>
                </c:pt>
                <c:pt idx="11">
                  <c:v>1889</c:v>
                </c:pt>
                <c:pt idx="12">
                  <c:v>1918</c:v>
                </c:pt>
                <c:pt idx="13">
                  <c:v>1903</c:v>
                </c:pt>
                <c:pt idx="14">
                  <c:v>1946</c:v>
                </c:pt>
                <c:pt idx="15">
                  <c:v>2092</c:v>
                </c:pt>
                <c:pt idx="16">
                  <c:v>2122</c:v>
                </c:pt>
                <c:pt idx="17">
                  <c:v>2092</c:v>
                </c:pt>
                <c:pt idx="18">
                  <c:v>2100</c:v>
                </c:pt>
                <c:pt idx="19">
                  <c:v>2047</c:v>
                </c:pt>
                <c:pt idx="20">
                  <c:v>2148</c:v>
                </c:pt>
                <c:pt idx="21">
                  <c:v>2097</c:v>
                </c:pt>
                <c:pt idx="22">
                  <c:v>2015</c:v>
                </c:pt>
                <c:pt idx="23">
                  <c:v>2051</c:v>
                </c:pt>
                <c:pt idx="24">
                  <c:v>1433</c:v>
                </c:pt>
                <c:pt idx="25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52A3-442C-B016-0A7128F8FBEF}"/>
            </c:ext>
          </c:extLst>
        </c:ser>
        <c:ser>
          <c:idx val="77"/>
          <c:order val="77"/>
          <c:tx>
            <c:strRef>
              <c:f>'3市町別従業者'!$C$214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'3市町別従業者'!$I$214:$AH$214</c:f>
              <c:numCache>
                <c:formatCode>#,##0_);[Red]\(#,##0\)</c:formatCode>
                <c:ptCount val="26"/>
                <c:pt idx="0">
                  <c:v>278</c:v>
                </c:pt>
                <c:pt idx="1">
                  <c:v>392</c:v>
                </c:pt>
                <c:pt idx="2">
                  <c:v>408</c:v>
                </c:pt>
                <c:pt idx="3">
                  <c:v>417</c:v>
                </c:pt>
                <c:pt idx="4">
                  <c:v>408</c:v>
                </c:pt>
                <c:pt idx="5">
                  <c:v>418</c:v>
                </c:pt>
                <c:pt idx="6">
                  <c:v>386</c:v>
                </c:pt>
                <c:pt idx="7">
                  <c:v>401</c:v>
                </c:pt>
                <c:pt idx="8">
                  <c:v>373</c:v>
                </c:pt>
                <c:pt idx="9">
                  <c:v>364</c:v>
                </c:pt>
                <c:pt idx="10">
                  <c:v>347</c:v>
                </c:pt>
                <c:pt idx="11">
                  <c:v>399</c:v>
                </c:pt>
                <c:pt idx="12">
                  <c:v>399</c:v>
                </c:pt>
                <c:pt idx="13">
                  <c:v>433</c:v>
                </c:pt>
                <c:pt idx="14">
                  <c:v>485</c:v>
                </c:pt>
                <c:pt idx="15">
                  <c:v>482</c:v>
                </c:pt>
                <c:pt idx="16">
                  <c:v>512</c:v>
                </c:pt>
                <c:pt idx="17">
                  <c:v>508</c:v>
                </c:pt>
                <c:pt idx="18">
                  <c:v>500</c:v>
                </c:pt>
                <c:pt idx="19">
                  <c:v>536</c:v>
                </c:pt>
                <c:pt idx="20">
                  <c:v>528</c:v>
                </c:pt>
                <c:pt idx="21">
                  <c:v>500</c:v>
                </c:pt>
                <c:pt idx="22">
                  <c:v>683</c:v>
                </c:pt>
                <c:pt idx="23">
                  <c:v>675</c:v>
                </c:pt>
                <c:pt idx="24">
                  <c:v>1526</c:v>
                </c:pt>
                <c:pt idx="25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52A3-442C-B016-0A7128F8FBEF}"/>
            </c:ext>
          </c:extLst>
        </c:ser>
        <c:ser>
          <c:idx val="78"/>
          <c:order val="78"/>
          <c:tx>
            <c:strRef>
              <c:f>'3市町別従業者'!$C$215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'3市町別従業者'!$I$215:$AH$215</c:f>
              <c:numCache>
                <c:formatCode>#,##0_);[Red]\(#,##0\)</c:formatCode>
                <c:ptCount val="26"/>
                <c:pt idx="0">
                  <c:v>697</c:v>
                </c:pt>
                <c:pt idx="1">
                  <c:v>722</c:v>
                </c:pt>
                <c:pt idx="2">
                  <c:v>702</c:v>
                </c:pt>
                <c:pt idx="3">
                  <c:v>837</c:v>
                </c:pt>
                <c:pt idx="4">
                  <c:v>835</c:v>
                </c:pt>
                <c:pt idx="5">
                  <c:v>920</c:v>
                </c:pt>
                <c:pt idx="6">
                  <c:v>1090</c:v>
                </c:pt>
                <c:pt idx="7">
                  <c:v>1079</c:v>
                </c:pt>
                <c:pt idx="8">
                  <c:v>1137</c:v>
                </c:pt>
                <c:pt idx="9">
                  <c:v>1142</c:v>
                </c:pt>
                <c:pt idx="10">
                  <c:v>1215</c:v>
                </c:pt>
                <c:pt idx="11">
                  <c:v>1206</c:v>
                </c:pt>
                <c:pt idx="12">
                  <c:v>1235</c:v>
                </c:pt>
                <c:pt idx="13">
                  <c:v>1233</c:v>
                </c:pt>
                <c:pt idx="14">
                  <c:v>1209</c:v>
                </c:pt>
                <c:pt idx="15">
                  <c:v>1253</c:v>
                </c:pt>
                <c:pt idx="16">
                  <c:v>1252</c:v>
                </c:pt>
                <c:pt idx="17">
                  <c:v>1313</c:v>
                </c:pt>
                <c:pt idx="18">
                  <c:v>1214</c:v>
                </c:pt>
                <c:pt idx="19">
                  <c:v>1155</c:v>
                </c:pt>
                <c:pt idx="20">
                  <c:v>1270</c:v>
                </c:pt>
                <c:pt idx="21">
                  <c:v>1221</c:v>
                </c:pt>
                <c:pt idx="22">
                  <c:v>1201</c:v>
                </c:pt>
                <c:pt idx="23">
                  <c:v>1312</c:v>
                </c:pt>
                <c:pt idx="24">
                  <c:v>406</c:v>
                </c:pt>
                <c:pt idx="25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52A3-442C-B016-0A7128F8FBEF}"/>
            </c:ext>
          </c:extLst>
        </c:ser>
        <c:ser>
          <c:idx val="79"/>
          <c:order val="79"/>
          <c:tx>
            <c:strRef>
              <c:f>'3市町別従業者'!$C$216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'3市町別従業者'!$I$216:$AH$216</c:f>
              <c:numCache>
                <c:formatCode>#,##0_);[Red]\(#,##0\)</c:formatCode>
                <c:ptCount val="26"/>
                <c:pt idx="0">
                  <c:v>457</c:v>
                </c:pt>
                <c:pt idx="1">
                  <c:v>470</c:v>
                </c:pt>
                <c:pt idx="2">
                  <c:v>481</c:v>
                </c:pt>
                <c:pt idx="3">
                  <c:v>550</c:v>
                </c:pt>
                <c:pt idx="4">
                  <c:v>534</c:v>
                </c:pt>
                <c:pt idx="5">
                  <c:v>522</c:v>
                </c:pt>
                <c:pt idx="6">
                  <c:v>557</c:v>
                </c:pt>
                <c:pt idx="7">
                  <c:v>532</c:v>
                </c:pt>
                <c:pt idx="8">
                  <c:v>505</c:v>
                </c:pt>
                <c:pt idx="9">
                  <c:v>499</c:v>
                </c:pt>
                <c:pt idx="10">
                  <c:v>486</c:v>
                </c:pt>
                <c:pt idx="11">
                  <c:v>446</c:v>
                </c:pt>
                <c:pt idx="12">
                  <c:v>460</c:v>
                </c:pt>
                <c:pt idx="13">
                  <c:v>477</c:v>
                </c:pt>
                <c:pt idx="14">
                  <c:v>469</c:v>
                </c:pt>
                <c:pt idx="15">
                  <c:v>483</c:v>
                </c:pt>
                <c:pt idx="16">
                  <c:v>540</c:v>
                </c:pt>
                <c:pt idx="17">
                  <c:v>608</c:v>
                </c:pt>
                <c:pt idx="18">
                  <c:v>619</c:v>
                </c:pt>
                <c:pt idx="19">
                  <c:v>579</c:v>
                </c:pt>
                <c:pt idx="20">
                  <c:v>610</c:v>
                </c:pt>
                <c:pt idx="21">
                  <c:v>609</c:v>
                </c:pt>
                <c:pt idx="22">
                  <c:v>600</c:v>
                </c:pt>
                <c:pt idx="23">
                  <c:v>569</c:v>
                </c:pt>
                <c:pt idx="24">
                  <c:v>957</c:v>
                </c:pt>
                <c:pt idx="25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2A3-442C-B016-0A7128F8FBEF}"/>
            </c:ext>
          </c:extLst>
        </c:ser>
        <c:ser>
          <c:idx val="80"/>
          <c:order val="80"/>
          <c:tx>
            <c:strRef>
              <c:f>'3市町別従業者'!$C$217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'3市町別従業者'!$I$217:$AH$217</c:f>
              <c:numCache>
                <c:formatCode>#,##0_);[Red]\(#,##0\)</c:formatCode>
                <c:ptCount val="26"/>
                <c:pt idx="0">
                  <c:v>2046</c:v>
                </c:pt>
                <c:pt idx="1">
                  <c:v>2218</c:v>
                </c:pt>
                <c:pt idx="2">
                  <c:v>2042</c:v>
                </c:pt>
                <c:pt idx="3">
                  <c:v>2111</c:v>
                </c:pt>
                <c:pt idx="4">
                  <c:v>2129</c:v>
                </c:pt>
                <c:pt idx="5">
                  <c:v>2106</c:v>
                </c:pt>
                <c:pt idx="6">
                  <c:v>1959</c:v>
                </c:pt>
                <c:pt idx="7">
                  <c:v>1972</c:v>
                </c:pt>
                <c:pt idx="8">
                  <c:v>1932</c:v>
                </c:pt>
                <c:pt idx="9">
                  <c:v>1853</c:v>
                </c:pt>
                <c:pt idx="10">
                  <c:v>1812</c:v>
                </c:pt>
                <c:pt idx="11">
                  <c:v>1841</c:v>
                </c:pt>
                <c:pt idx="12">
                  <c:v>1929</c:v>
                </c:pt>
                <c:pt idx="13">
                  <c:v>2005</c:v>
                </c:pt>
                <c:pt idx="14">
                  <c:v>1885</c:v>
                </c:pt>
                <c:pt idx="15">
                  <c:v>1881</c:v>
                </c:pt>
                <c:pt idx="16">
                  <c:v>1801</c:v>
                </c:pt>
                <c:pt idx="17">
                  <c:v>1744</c:v>
                </c:pt>
                <c:pt idx="18">
                  <c:v>1644</c:v>
                </c:pt>
                <c:pt idx="19">
                  <c:v>1483</c:v>
                </c:pt>
                <c:pt idx="20">
                  <c:v>1513</c:v>
                </c:pt>
                <c:pt idx="21">
                  <c:v>1559</c:v>
                </c:pt>
                <c:pt idx="22">
                  <c:v>1539</c:v>
                </c:pt>
                <c:pt idx="23">
                  <c:v>1535</c:v>
                </c:pt>
                <c:pt idx="24">
                  <c:v>1317</c:v>
                </c:pt>
                <c:pt idx="25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52A3-442C-B016-0A7128F8FBEF}"/>
            </c:ext>
          </c:extLst>
        </c:ser>
        <c:ser>
          <c:idx val="81"/>
          <c:order val="81"/>
          <c:tx>
            <c:strRef>
              <c:f>'3市町別従業者'!$C$218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'3市町別従業者'!$I$218:$AH$218</c:f>
              <c:numCache>
                <c:formatCode>#,##0_);[Red]\(#,##0\)</c:formatCode>
                <c:ptCount val="26"/>
                <c:pt idx="0">
                  <c:v>537</c:v>
                </c:pt>
                <c:pt idx="1">
                  <c:v>423</c:v>
                </c:pt>
                <c:pt idx="2">
                  <c:v>515</c:v>
                </c:pt>
                <c:pt idx="3">
                  <c:v>456</c:v>
                </c:pt>
                <c:pt idx="4">
                  <c:v>476</c:v>
                </c:pt>
                <c:pt idx="5">
                  <c:v>445</c:v>
                </c:pt>
                <c:pt idx="6">
                  <c:v>438</c:v>
                </c:pt>
                <c:pt idx="7">
                  <c:v>486</c:v>
                </c:pt>
                <c:pt idx="8">
                  <c:v>495</c:v>
                </c:pt>
                <c:pt idx="9">
                  <c:v>508</c:v>
                </c:pt>
                <c:pt idx="10">
                  <c:v>497</c:v>
                </c:pt>
                <c:pt idx="11">
                  <c:v>467</c:v>
                </c:pt>
                <c:pt idx="12">
                  <c:v>451</c:v>
                </c:pt>
                <c:pt idx="13">
                  <c:v>418</c:v>
                </c:pt>
                <c:pt idx="14">
                  <c:v>463</c:v>
                </c:pt>
                <c:pt idx="15">
                  <c:v>453</c:v>
                </c:pt>
                <c:pt idx="16">
                  <c:v>459</c:v>
                </c:pt>
                <c:pt idx="17">
                  <c:v>432</c:v>
                </c:pt>
                <c:pt idx="18">
                  <c:v>423</c:v>
                </c:pt>
                <c:pt idx="19">
                  <c:v>417</c:v>
                </c:pt>
                <c:pt idx="20">
                  <c:v>450</c:v>
                </c:pt>
                <c:pt idx="21">
                  <c:v>443</c:v>
                </c:pt>
                <c:pt idx="22">
                  <c:v>438</c:v>
                </c:pt>
                <c:pt idx="23">
                  <c:v>442</c:v>
                </c:pt>
                <c:pt idx="24">
                  <c:v>877</c:v>
                </c:pt>
                <c:pt idx="25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52A3-442C-B016-0A7128F8FBEF}"/>
            </c:ext>
          </c:extLst>
        </c:ser>
        <c:ser>
          <c:idx val="82"/>
          <c:order val="82"/>
          <c:tx>
            <c:strRef>
              <c:f>'3市町別従業者'!$C$219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'3市町別従業者'!$I$219:$AH$219</c:f>
              <c:numCache>
                <c:formatCode>#,##0_);[Red]\(#,##0\)</c:formatCode>
                <c:ptCount val="26"/>
                <c:pt idx="0">
                  <c:v>1529</c:v>
                </c:pt>
                <c:pt idx="1">
                  <c:v>1609</c:v>
                </c:pt>
                <c:pt idx="2">
                  <c:v>1652</c:v>
                </c:pt>
                <c:pt idx="3">
                  <c:v>1600</c:v>
                </c:pt>
                <c:pt idx="4">
                  <c:v>1682</c:v>
                </c:pt>
                <c:pt idx="5">
                  <c:v>1607</c:v>
                </c:pt>
                <c:pt idx="6">
                  <c:v>1657</c:v>
                </c:pt>
                <c:pt idx="7">
                  <c:v>1585</c:v>
                </c:pt>
                <c:pt idx="8">
                  <c:v>1512</c:v>
                </c:pt>
                <c:pt idx="9">
                  <c:v>1510</c:v>
                </c:pt>
                <c:pt idx="10">
                  <c:v>1490</c:v>
                </c:pt>
                <c:pt idx="11">
                  <c:v>1444</c:v>
                </c:pt>
                <c:pt idx="12">
                  <c:v>1459</c:v>
                </c:pt>
                <c:pt idx="13">
                  <c:v>1390</c:v>
                </c:pt>
                <c:pt idx="14">
                  <c:v>1395</c:v>
                </c:pt>
                <c:pt idx="15">
                  <c:v>1295</c:v>
                </c:pt>
                <c:pt idx="16">
                  <c:v>1245</c:v>
                </c:pt>
                <c:pt idx="17">
                  <c:v>1167</c:v>
                </c:pt>
                <c:pt idx="18">
                  <c:v>1095</c:v>
                </c:pt>
                <c:pt idx="19">
                  <c:v>1075</c:v>
                </c:pt>
                <c:pt idx="20">
                  <c:v>1065</c:v>
                </c:pt>
                <c:pt idx="21">
                  <c:v>1058</c:v>
                </c:pt>
                <c:pt idx="22">
                  <c:v>1053</c:v>
                </c:pt>
                <c:pt idx="23">
                  <c:v>995</c:v>
                </c:pt>
                <c:pt idx="24">
                  <c:v>403</c:v>
                </c:pt>
                <c:pt idx="25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52A3-442C-B016-0A7128F8FBEF}"/>
            </c:ext>
          </c:extLst>
        </c:ser>
        <c:ser>
          <c:idx val="83"/>
          <c:order val="83"/>
          <c:tx>
            <c:strRef>
              <c:f>'3市町別従業者'!$C$220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'3市町別従業者'!$I$220:$AH$220</c:f>
              <c:numCache>
                <c:formatCode>#,##0_);[Red]\(#,##0\)</c:formatCode>
                <c:ptCount val="26"/>
                <c:pt idx="0">
                  <c:v>1486</c:v>
                </c:pt>
                <c:pt idx="1">
                  <c:v>1570</c:v>
                </c:pt>
                <c:pt idx="2">
                  <c:v>1541</c:v>
                </c:pt>
                <c:pt idx="3">
                  <c:v>1581</c:v>
                </c:pt>
                <c:pt idx="4">
                  <c:v>1623</c:v>
                </c:pt>
                <c:pt idx="5">
                  <c:v>1806</c:v>
                </c:pt>
                <c:pt idx="6">
                  <c:v>1861</c:v>
                </c:pt>
                <c:pt idx="7">
                  <c:v>1778</c:v>
                </c:pt>
                <c:pt idx="8">
                  <c:v>1778</c:v>
                </c:pt>
                <c:pt idx="9">
                  <c:v>1760</c:v>
                </c:pt>
                <c:pt idx="10">
                  <c:v>1723</c:v>
                </c:pt>
                <c:pt idx="11">
                  <c:v>1783</c:v>
                </c:pt>
                <c:pt idx="12">
                  <c:v>1678</c:v>
                </c:pt>
                <c:pt idx="13">
                  <c:v>1687</c:v>
                </c:pt>
                <c:pt idx="14">
                  <c:v>1711</c:v>
                </c:pt>
                <c:pt idx="15">
                  <c:v>1712</c:v>
                </c:pt>
                <c:pt idx="16">
                  <c:v>1683</c:v>
                </c:pt>
                <c:pt idx="17">
                  <c:v>1619</c:v>
                </c:pt>
                <c:pt idx="18">
                  <c:v>1609</c:v>
                </c:pt>
                <c:pt idx="19">
                  <c:v>1427</c:v>
                </c:pt>
                <c:pt idx="20">
                  <c:v>1512</c:v>
                </c:pt>
                <c:pt idx="21">
                  <c:v>1428</c:v>
                </c:pt>
                <c:pt idx="22">
                  <c:v>1396</c:v>
                </c:pt>
                <c:pt idx="23">
                  <c:v>1419</c:v>
                </c:pt>
                <c:pt idx="24">
                  <c:v>909</c:v>
                </c:pt>
                <c:pt idx="25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52A3-442C-B016-0A7128F8FBEF}"/>
            </c:ext>
          </c:extLst>
        </c:ser>
        <c:ser>
          <c:idx val="84"/>
          <c:order val="84"/>
          <c:tx>
            <c:strRef>
              <c:f>'3市町別従業者'!$C$221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'3市町別従業者'!$I$221:$AH$221</c:f>
              <c:numCache>
                <c:formatCode>#,##0_);[Red]\(#,##0\)</c:formatCode>
                <c:ptCount val="26"/>
                <c:pt idx="0">
                  <c:v>653</c:v>
                </c:pt>
                <c:pt idx="1">
                  <c:v>709</c:v>
                </c:pt>
                <c:pt idx="2">
                  <c:v>634</c:v>
                </c:pt>
                <c:pt idx="3">
                  <c:v>649</c:v>
                </c:pt>
                <c:pt idx="4">
                  <c:v>659</c:v>
                </c:pt>
                <c:pt idx="5">
                  <c:v>652</c:v>
                </c:pt>
                <c:pt idx="6">
                  <c:v>677</c:v>
                </c:pt>
                <c:pt idx="7">
                  <c:v>694</c:v>
                </c:pt>
                <c:pt idx="8">
                  <c:v>697</c:v>
                </c:pt>
                <c:pt idx="9">
                  <c:v>645</c:v>
                </c:pt>
                <c:pt idx="10">
                  <c:v>634</c:v>
                </c:pt>
                <c:pt idx="11">
                  <c:v>668</c:v>
                </c:pt>
                <c:pt idx="12">
                  <c:v>673</c:v>
                </c:pt>
                <c:pt idx="13">
                  <c:v>714</c:v>
                </c:pt>
                <c:pt idx="14">
                  <c:v>748</c:v>
                </c:pt>
                <c:pt idx="15">
                  <c:v>784</c:v>
                </c:pt>
                <c:pt idx="16">
                  <c:v>818</c:v>
                </c:pt>
                <c:pt idx="17">
                  <c:v>819</c:v>
                </c:pt>
                <c:pt idx="18">
                  <c:v>830</c:v>
                </c:pt>
                <c:pt idx="19">
                  <c:v>864</c:v>
                </c:pt>
                <c:pt idx="20">
                  <c:v>887</c:v>
                </c:pt>
                <c:pt idx="21">
                  <c:v>865</c:v>
                </c:pt>
                <c:pt idx="22">
                  <c:v>869</c:v>
                </c:pt>
                <c:pt idx="23">
                  <c:v>894</c:v>
                </c:pt>
                <c:pt idx="24">
                  <c:v>1453</c:v>
                </c:pt>
                <c:pt idx="25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52A3-442C-B016-0A7128F8FBEF}"/>
            </c:ext>
          </c:extLst>
        </c:ser>
        <c:ser>
          <c:idx val="85"/>
          <c:order val="85"/>
          <c:tx>
            <c:strRef>
              <c:f>'3市町別従業者'!$C$222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'3市町別従業者'!$I$222:$AH$222</c:f>
              <c:numCache>
                <c:formatCode>#,##0_);[Red]\(#,##0\)</c:formatCode>
                <c:ptCount val="26"/>
                <c:pt idx="0">
                  <c:v>794</c:v>
                </c:pt>
                <c:pt idx="1">
                  <c:v>811</c:v>
                </c:pt>
                <c:pt idx="2">
                  <c:v>809</c:v>
                </c:pt>
                <c:pt idx="3">
                  <c:v>800</c:v>
                </c:pt>
                <c:pt idx="4">
                  <c:v>772</c:v>
                </c:pt>
                <c:pt idx="5">
                  <c:v>690</c:v>
                </c:pt>
                <c:pt idx="6">
                  <c:v>714</c:v>
                </c:pt>
                <c:pt idx="7">
                  <c:v>648</c:v>
                </c:pt>
                <c:pt idx="8">
                  <c:v>703</c:v>
                </c:pt>
                <c:pt idx="9">
                  <c:v>670</c:v>
                </c:pt>
                <c:pt idx="10">
                  <c:v>677</c:v>
                </c:pt>
                <c:pt idx="11">
                  <c:v>659</c:v>
                </c:pt>
                <c:pt idx="12">
                  <c:v>599</c:v>
                </c:pt>
                <c:pt idx="13">
                  <c:v>519</c:v>
                </c:pt>
                <c:pt idx="14">
                  <c:v>538</c:v>
                </c:pt>
                <c:pt idx="15">
                  <c:v>534</c:v>
                </c:pt>
                <c:pt idx="16">
                  <c:v>499</c:v>
                </c:pt>
                <c:pt idx="17">
                  <c:v>477</c:v>
                </c:pt>
                <c:pt idx="18">
                  <c:v>434</c:v>
                </c:pt>
                <c:pt idx="19">
                  <c:v>410</c:v>
                </c:pt>
                <c:pt idx="20">
                  <c:v>388</c:v>
                </c:pt>
                <c:pt idx="21">
                  <c:v>351</c:v>
                </c:pt>
                <c:pt idx="22">
                  <c:v>324</c:v>
                </c:pt>
                <c:pt idx="23">
                  <c:v>383</c:v>
                </c:pt>
                <c:pt idx="24">
                  <c:v>709</c:v>
                </c:pt>
                <c:pt idx="25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52A3-442C-B016-0A7128F8FBEF}"/>
            </c:ext>
          </c:extLst>
        </c:ser>
        <c:ser>
          <c:idx val="86"/>
          <c:order val="86"/>
          <c:tx>
            <c:strRef>
              <c:f>'3市町別従業者'!$C$223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'3市町別従業者'!$I$223:$AH$223</c:f>
              <c:numCache>
                <c:formatCode>#,##0_);[Red]\(#,##0\)</c:formatCode>
                <c:ptCount val="26"/>
                <c:pt idx="0">
                  <c:v>701</c:v>
                </c:pt>
                <c:pt idx="1">
                  <c:v>909</c:v>
                </c:pt>
                <c:pt idx="2">
                  <c:v>948</c:v>
                </c:pt>
                <c:pt idx="3">
                  <c:v>915</c:v>
                </c:pt>
                <c:pt idx="4">
                  <c:v>872</c:v>
                </c:pt>
                <c:pt idx="5">
                  <c:v>852</c:v>
                </c:pt>
                <c:pt idx="6">
                  <c:v>880</c:v>
                </c:pt>
                <c:pt idx="7">
                  <c:v>956</c:v>
                </c:pt>
                <c:pt idx="8">
                  <c:v>912</c:v>
                </c:pt>
                <c:pt idx="9">
                  <c:v>877</c:v>
                </c:pt>
                <c:pt idx="10">
                  <c:v>874</c:v>
                </c:pt>
                <c:pt idx="11">
                  <c:v>886</c:v>
                </c:pt>
                <c:pt idx="12">
                  <c:v>894</c:v>
                </c:pt>
                <c:pt idx="13">
                  <c:v>874</c:v>
                </c:pt>
                <c:pt idx="14">
                  <c:v>842</c:v>
                </c:pt>
                <c:pt idx="15">
                  <c:v>874</c:v>
                </c:pt>
                <c:pt idx="16">
                  <c:v>881</c:v>
                </c:pt>
                <c:pt idx="17">
                  <c:v>826</c:v>
                </c:pt>
                <c:pt idx="18">
                  <c:v>813</c:v>
                </c:pt>
                <c:pt idx="19">
                  <c:v>815</c:v>
                </c:pt>
                <c:pt idx="20">
                  <c:v>810</c:v>
                </c:pt>
                <c:pt idx="21">
                  <c:v>796</c:v>
                </c:pt>
                <c:pt idx="22">
                  <c:v>800</c:v>
                </c:pt>
                <c:pt idx="23">
                  <c:v>905</c:v>
                </c:pt>
                <c:pt idx="24">
                  <c:v>1836</c:v>
                </c:pt>
                <c:pt idx="25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52A3-442C-B016-0A7128F8FBEF}"/>
            </c:ext>
          </c:extLst>
        </c:ser>
        <c:ser>
          <c:idx val="87"/>
          <c:order val="87"/>
          <c:tx>
            <c:strRef>
              <c:f>'3市町別従業者'!$C$224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'3市町別従業者'!$I$224:$AH$224</c:f>
              <c:numCache>
                <c:formatCode>#,##0_);[Red]\(#,##0\)</c:formatCode>
                <c:ptCount val="26"/>
                <c:pt idx="0">
                  <c:v>2123</c:v>
                </c:pt>
                <c:pt idx="1">
                  <c:v>2238</c:v>
                </c:pt>
                <c:pt idx="2">
                  <c:v>2110</c:v>
                </c:pt>
                <c:pt idx="3">
                  <c:v>2965</c:v>
                </c:pt>
                <c:pt idx="4">
                  <c:v>2177</c:v>
                </c:pt>
                <c:pt idx="5">
                  <c:v>2081</c:v>
                </c:pt>
                <c:pt idx="6">
                  <c:v>2219</c:v>
                </c:pt>
                <c:pt idx="7">
                  <c:v>2145</c:v>
                </c:pt>
                <c:pt idx="8">
                  <c:v>1849</c:v>
                </c:pt>
                <c:pt idx="9">
                  <c:v>1933</c:v>
                </c:pt>
                <c:pt idx="10">
                  <c:v>1749</c:v>
                </c:pt>
                <c:pt idx="11">
                  <c:v>1979</c:v>
                </c:pt>
                <c:pt idx="12">
                  <c:v>1926</c:v>
                </c:pt>
                <c:pt idx="13">
                  <c:v>1950</c:v>
                </c:pt>
                <c:pt idx="14">
                  <c:v>1945</c:v>
                </c:pt>
                <c:pt idx="15">
                  <c:v>1939</c:v>
                </c:pt>
                <c:pt idx="16">
                  <c:v>2046</c:v>
                </c:pt>
                <c:pt idx="17">
                  <c:v>1956</c:v>
                </c:pt>
                <c:pt idx="18">
                  <c:v>1961</c:v>
                </c:pt>
                <c:pt idx="19">
                  <c:v>1894</c:v>
                </c:pt>
                <c:pt idx="20">
                  <c:v>1706</c:v>
                </c:pt>
                <c:pt idx="21">
                  <c:v>1533</c:v>
                </c:pt>
                <c:pt idx="22">
                  <c:v>1546</c:v>
                </c:pt>
                <c:pt idx="23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52A3-442C-B016-0A7128F8FBEF}"/>
            </c:ext>
          </c:extLst>
        </c:ser>
        <c:ser>
          <c:idx val="88"/>
          <c:order val="88"/>
          <c:tx>
            <c:strRef>
              <c:f>'3市町別従業者'!$C$225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'3市町別従業者'!$I$225:$AH$225</c:f>
              <c:numCache>
                <c:formatCode>#,##0_);[Red]\(#,##0\)</c:formatCode>
                <c:ptCount val="26"/>
                <c:pt idx="0">
                  <c:v>654</c:v>
                </c:pt>
                <c:pt idx="1">
                  <c:v>670</c:v>
                </c:pt>
                <c:pt idx="2">
                  <c:v>677</c:v>
                </c:pt>
                <c:pt idx="3">
                  <c:v>709</c:v>
                </c:pt>
                <c:pt idx="4">
                  <c:v>695</c:v>
                </c:pt>
                <c:pt idx="5">
                  <c:v>699</c:v>
                </c:pt>
                <c:pt idx="6">
                  <c:v>736</c:v>
                </c:pt>
                <c:pt idx="7">
                  <c:v>719</c:v>
                </c:pt>
                <c:pt idx="8">
                  <c:v>745</c:v>
                </c:pt>
                <c:pt idx="9">
                  <c:v>749</c:v>
                </c:pt>
                <c:pt idx="10">
                  <c:v>755</c:v>
                </c:pt>
                <c:pt idx="11">
                  <c:v>873</c:v>
                </c:pt>
                <c:pt idx="12">
                  <c:v>862</c:v>
                </c:pt>
                <c:pt idx="13">
                  <c:v>871</c:v>
                </c:pt>
                <c:pt idx="14">
                  <c:v>844</c:v>
                </c:pt>
                <c:pt idx="15">
                  <c:v>839</c:v>
                </c:pt>
                <c:pt idx="16">
                  <c:v>750</c:v>
                </c:pt>
                <c:pt idx="17">
                  <c:v>780</c:v>
                </c:pt>
                <c:pt idx="18">
                  <c:v>780</c:v>
                </c:pt>
                <c:pt idx="19">
                  <c:v>728</c:v>
                </c:pt>
                <c:pt idx="20">
                  <c:v>779</c:v>
                </c:pt>
                <c:pt idx="21">
                  <c:v>808</c:v>
                </c:pt>
                <c:pt idx="22">
                  <c:v>764</c:v>
                </c:pt>
                <c:pt idx="23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52A3-442C-B016-0A7128F8FBEF}"/>
            </c:ext>
          </c:extLst>
        </c:ser>
        <c:ser>
          <c:idx val="89"/>
          <c:order val="89"/>
          <c:tx>
            <c:strRef>
              <c:f>'3市町別従業者'!$C$226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'3市町別従業者'!$I$226:$AH$226</c:f>
              <c:numCache>
                <c:formatCode>#,##0_);[Red]\(#,##0\)</c:formatCode>
                <c:ptCount val="26"/>
                <c:pt idx="0">
                  <c:v>2354</c:v>
                </c:pt>
                <c:pt idx="1">
                  <c:v>2358</c:v>
                </c:pt>
                <c:pt idx="2">
                  <c:v>2295</c:v>
                </c:pt>
                <c:pt idx="3">
                  <c:v>2151</c:v>
                </c:pt>
                <c:pt idx="4">
                  <c:v>2125</c:v>
                </c:pt>
                <c:pt idx="5">
                  <c:v>2200</c:v>
                </c:pt>
                <c:pt idx="6">
                  <c:v>2006</c:v>
                </c:pt>
                <c:pt idx="7">
                  <c:v>2044</c:v>
                </c:pt>
                <c:pt idx="8">
                  <c:v>2163</c:v>
                </c:pt>
                <c:pt idx="9">
                  <c:v>2304</c:v>
                </c:pt>
                <c:pt idx="10">
                  <c:v>2151</c:v>
                </c:pt>
                <c:pt idx="11">
                  <c:v>2165</c:v>
                </c:pt>
                <c:pt idx="12">
                  <c:v>2210</c:v>
                </c:pt>
                <c:pt idx="13">
                  <c:v>2224</c:v>
                </c:pt>
                <c:pt idx="14">
                  <c:v>2193</c:v>
                </c:pt>
                <c:pt idx="15">
                  <c:v>2116</c:v>
                </c:pt>
                <c:pt idx="16">
                  <c:v>2137</c:v>
                </c:pt>
                <c:pt idx="17">
                  <c:v>2119</c:v>
                </c:pt>
                <c:pt idx="18">
                  <c:v>2085</c:v>
                </c:pt>
                <c:pt idx="19">
                  <c:v>2007</c:v>
                </c:pt>
                <c:pt idx="20">
                  <c:v>1968</c:v>
                </c:pt>
                <c:pt idx="21">
                  <c:v>1974</c:v>
                </c:pt>
                <c:pt idx="22">
                  <c:v>1973</c:v>
                </c:pt>
                <c:pt idx="2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52A3-442C-B016-0A7128F8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84960"/>
        <c:axId val="172990848"/>
      </c:lineChart>
      <c:catAx>
        <c:axId val="17298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2990848"/>
        <c:crosses val="autoZero"/>
        <c:auto val="1"/>
        <c:lblAlgn val="ctr"/>
        <c:lblOffset val="100"/>
        <c:noMultiLvlLbl val="0"/>
      </c:catAx>
      <c:valAx>
        <c:axId val="17299084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298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161931</xdr:colOff>
      <xdr:row>68</xdr:row>
      <xdr:rowOff>4762</xdr:rowOff>
    </xdr:from>
    <xdr:to>
      <xdr:col>39</xdr:col>
      <xdr:colOff>590556</xdr:colOff>
      <xdr:row>84</xdr:row>
      <xdr:rowOff>157162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161930</xdr:colOff>
      <xdr:row>85</xdr:row>
      <xdr:rowOff>128587</xdr:rowOff>
    </xdr:from>
    <xdr:to>
      <xdr:col>39</xdr:col>
      <xdr:colOff>590550</xdr:colOff>
      <xdr:row>127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238125</xdr:colOff>
      <xdr:row>68</xdr:row>
      <xdr:rowOff>4762</xdr:rowOff>
    </xdr:from>
    <xdr:to>
      <xdr:col>46</xdr:col>
      <xdr:colOff>476250</xdr:colOff>
      <xdr:row>84</xdr:row>
      <xdr:rowOff>4762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257181</xdr:colOff>
      <xdr:row>84</xdr:row>
      <xdr:rowOff>90487</xdr:rowOff>
    </xdr:from>
    <xdr:to>
      <xdr:col>46</xdr:col>
      <xdr:colOff>495306</xdr:colOff>
      <xdr:row>116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95256</xdr:colOff>
      <xdr:row>125</xdr:row>
      <xdr:rowOff>4762</xdr:rowOff>
    </xdr:from>
    <xdr:to>
      <xdr:col>39</xdr:col>
      <xdr:colOff>333381</xdr:colOff>
      <xdr:row>141</xdr:row>
      <xdr:rowOff>157162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95256</xdr:colOff>
      <xdr:row>142</xdr:row>
      <xdr:rowOff>119062</xdr:rowOff>
    </xdr:from>
    <xdr:to>
      <xdr:col>39</xdr:col>
      <xdr:colOff>333381</xdr:colOff>
      <xdr:row>169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0</xdr:colOff>
      <xdr:row>53</xdr:row>
      <xdr:rowOff>0</xdr:rowOff>
    </xdr:from>
    <xdr:to>
      <xdr:col>35</xdr:col>
      <xdr:colOff>76200</xdr:colOff>
      <xdr:row>54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94214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53</xdr:row>
      <xdr:rowOff>0</xdr:rowOff>
    </xdr:from>
    <xdr:to>
      <xdr:col>35</xdr:col>
      <xdr:colOff>76200</xdr:colOff>
      <xdr:row>54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94214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53</xdr:row>
      <xdr:rowOff>0</xdr:rowOff>
    </xdr:from>
    <xdr:ext cx="76200" cy="2381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30136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53</xdr:row>
      <xdr:rowOff>0</xdr:rowOff>
    </xdr:from>
    <xdr:ext cx="76200" cy="2381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30136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/>
  <cols>
    <col min="1" max="1" width="3.625" customWidth="1"/>
    <col min="2" max="2" width="20.625" customWidth="1"/>
    <col min="4" max="5" width="12.75" customWidth="1"/>
    <col min="6" max="6" width="17.25" bestFit="1" customWidth="1"/>
  </cols>
  <sheetData>
    <row r="1" spans="1:12" ht="15.75" customHeight="1">
      <c r="A1" s="262"/>
      <c r="B1" s="263" t="s">
        <v>525</v>
      </c>
      <c r="C1" s="262"/>
      <c r="D1" s="262"/>
      <c r="E1" s="262"/>
      <c r="F1" s="371">
        <v>45618</v>
      </c>
      <c r="G1" s="262"/>
      <c r="H1" s="262"/>
    </row>
    <row r="2" spans="1:12" ht="15.75" customHeight="1">
      <c r="A2" s="250"/>
      <c r="B2" s="259" t="s">
        <v>511</v>
      </c>
      <c r="C2" s="264" t="s">
        <v>521</v>
      </c>
      <c r="D2" s="265" t="s">
        <v>517</v>
      </c>
      <c r="E2" s="265"/>
      <c r="F2" s="265"/>
      <c r="G2" s="638" t="s">
        <v>512</v>
      </c>
      <c r="H2" s="639"/>
    </row>
    <row r="3" spans="1:12" ht="15.75" customHeight="1">
      <c r="A3" s="266">
        <v>1</v>
      </c>
      <c r="B3" s="635" t="s">
        <v>513</v>
      </c>
      <c r="C3" s="271" t="s">
        <v>518</v>
      </c>
      <c r="D3" s="271" t="s">
        <v>520</v>
      </c>
      <c r="E3" s="271" t="s">
        <v>3</v>
      </c>
      <c r="F3" s="271" t="s">
        <v>626</v>
      </c>
      <c r="G3" s="679">
        <v>1970</v>
      </c>
      <c r="H3" s="622">
        <v>2021</v>
      </c>
      <c r="I3" s="646"/>
    </row>
    <row r="4" spans="1:12" ht="15.75" customHeight="1">
      <c r="A4" s="266">
        <v>2</v>
      </c>
      <c r="B4" s="635" t="s">
        <v>514</v>
      </c>
      <c r="C4" s="271" t="s">
        <v>518</v>
      </c>
      <c r="D4" s="271" t="s">
        <v>520</v>
      </c>
      <c r="E4" s="271" t="s">
        <v>3</v>
      </c>
      <c r="F4" s="271" t="s">
        <v>626</v>
      </c>
      <c r="G4" s="680">
        <v>1970</v>
      </c>
      <c r="H4" s="622">
        <v>2021</v>
      </c>
      <c r="I4" s="646"/>
      <c r="K4" s="647"/>
      <c r="L4" s="647"/>
    </row>
    <row r="5" spans="1:12" ht="15.75" customHeight="1">
      <c r="A5" s="266">
        <v>3</v>
      </c>
      <c r="B5" s="635" t="s">
        <v>515</v>
      </c>
      <c r="C5" s="271" t="s">
        <v>518</v>
      </c>
      <c r="D5" s="271" t="s">
        <v>520</v>
      </c>
      <c r="E5" s="271" t="s">
        <v>3</v>
      </c>
      <c r="F5" s="271" t="s">
        <v>626</v>
      </c>
      <c r="G5" s="680">
        <v>1970</v>
      </c>
      <c r="H5" s="622">
        <v>2021</v>
      </c>
      <c r="I5" s="646"/>
      <c r="K5" s="647"/>
      <c r="L5" s="647"/>
    </row>
    <row r="6" spans="1:12" ht="15.75" customHeight="1">
      <c r="A6" s="266">
        <v>4</v>
      </c>
      <c r="B6" s="635" t="s">
        <v>587</v>
      </c>
      <c r="C6" s="271" t="s">
        <v>518</v>
      </c>
      <c r="D6" s="271" t="s">
        <v>520</v>
      </c>
      <c r="E6" s="271" t="s">
        <v>3</v>
      </c>
      <c r="F6" s="271" t="s">
        <v>626</v>
      </c>
      <c r="G6" s="680">
        <v>1970</v>
      </c>
      <c r="H6" s="622">
        <v>2021</v>
      </c>
      <c r="I6" s="646"/>
    </row>
    <row r="7" spans="1:12" ht="15.75" customHeight="1">
      <c r="A7" s="266">
        <v>5</v>
      </c>
      <c r="B7" s="635" t="s">
        <v>516</v>
      </c>
      <c r="C7" s="271" t="s">
        <v>518</v>
      </c>
      <c r="D7" s="271" t="s">
        <v>520</v>
      </c>
      <c r="E7" s="271" t="s">
        <v>3</v>
      </c>
      <c r="F7" s="271" t="s">
        <v>626</v>
      </c>
      <c r="G7" s="619">
        <v>1980</v>
      </c>
      <c r="H7" s="622">
        <v>2021</v>
      </c>
      <c r="I7" s="646"/>
    </row>
    <row r="8" spans="1:12" ht="15.75" customHeight="1">
      <c r="A8" s="267">
        <v>6</v>
      </c>
      <c r="B8" s="636" t="s">
        <v>513</v>
      </c>
      <c r="C8" s="268" t="s">
        <v>519</v>
      </c>
      <c r="D8" s="272" t="s">
        <v>520</v>
      </c>
      <c r="E8" s="272" t="s">
        <v>3</v>
      </c>
      <c r="F8" s="272" t="s">
        <v>626</v>
      </c>
      <c r="G8" s="620">
        <v>1980</v>
      </c>
      <c r="H8" s="623">
        <v>2022</v>
      </c>
      <c r="I8" s="646"/>
    </row>
    <row r="9" spans="1:12" ht="15.75" customHeight="1">
      <c r="A9" s="269">
        <v>7</v>
      </c>
      <c r="B9" s="637" t="s">
        <v>514</v>
      </c>
      <c r="C9" s="270" t="s">
        <v>519</v>
      </c>
      <c r="D9" s="273" t="s">
        <v>520</v>
      </c>
      <c r="E9" s="273" t="s">
        <v>3</v>
      </c>
      <c r="F9" s="273" t="s">
        <v>626</v>
      </c>
      <c r="G9" s="621">
        <v>1980</v>
      </c>
      <c r="H9" s="624">
        <v>2022</v>
      </c>
      <c r="I9" s="646"/>
    </row>
    <row r="12" spans="1:12">
      <c r="C12" t="s">
        <v>588</v>
      </c>
    </row>
    <row r="13" spans="1:12">
      <c r="H13" t="s">
        <v>589</v>
      </c>
      <c r="J13" t="s">
        <v>618</v>
      </c>
    </row>
    <row r="16" spans="1:12">
      <c r="H16" t="s">
        <v>595</v>
      </c>
    </row>
  </sheetData>
  <mergeCells count="1">
    <mergeCell ref="G2:H2"/>
  </mergeCells>
  <phoneticPr fontId="1"/>
  <hyperlinks>
    <hyperlink ref="B3" location="'1市町製造品出荷額'!A1" display="製造品出荷額等" xr:uid="{E958C019-5847-46B2-A340-D832612B6AE5}"/>
    <hyperlink ref="B4" location="'2市町製造品付加価値'!A1" display="製造品付加価値額" xr:uid="{CBE5FAA1-A6D3-42F4-866B-3DA5C3ACEA91}"/>
    <hyperlink ref="B5" location="'3市町別従業者'!A1" display="従業者数" xr:uid="{5F8C40C1-D311-46F9-A630-4D6D0D17890D}"/>
    <hyperlink ref="B6" location="'4市町事業所'!A1" display="事業所数" xr:uid="{01F6F242-05F3-4D30-840F-6BD756B972BE}"/>
    <hyperlink ref="B7" location="'５市町有形固定資産投資'!A1" display="有形固定資産投資" xr:uid="{90935F06-FAE5-4C4F-B012-CEF2C3F4B103}"/>
    <hyperlink ref="B8" location="'6府県製造品出荷額'!A1" display="製造品出荷額等" xr:uid="{1D5466EA-C78A-44DC-8CEC-6807C7BF81D0}"/>
    <hyperlink ref="B9" location="'7府県付加価値額'!A1" display="製造品付加価値額" xr:uid="{E7CEE45A-734B-4CAD-B230-83894E68D48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59"/>
  <sheetViews>
    <sheetView workbookViewId="0">
      <pane xSplit="2" ySplit="5" topLeftCell="AB6" activePane="bottomRight" state="frozen"/>
      <selection pane="topRight" activeCell="C1" sqref="C1"/>
      <selection pane="bottomLeft" activeCell="A7" sqref="A7"/>
      <selection pane="bottomRight"/>
    </sheetView>
  </sheetViews>
  <sheetFormatPr defaultColWidth="7" defaultRowHeight="12.75"/>
  <cols>
    <col min="1" max="1" width="3.25" style="93" customWidth="1"/>
    <col min="2" max="2" width="7.875" style="82" customWidth="1"/>
    <col min="3" max="13" width="10.625" style="82" customWidth="1"/>
    <col min="14" max="22" width="10.375" style="82" customWidth="1"/>
    <col min="23" max="23" width="10.375" style="83" customWidth="1"/>
    <col min="24" max="30" width="10.375" style="84" customWidth="1"/>
    <col min="31" max="31" width="10.375" style="87" customWidth="1"/>
    <col min="32" max="35" width="10.375" style="84" customWidth="1"/>
    <col min="36" max="36" width="10.375" style="93" customWidth="1"/>
    <col min="37" max="43" width="10.375" style="87" customWidth="1"/>
    <col min="44" max="45" width="10.5" style="87" customWidth="1"/>
    <col min="46" max="58" width="7" style="87"/>
    <col min="59" max="221" width="7" style="93"/>
    <col min="222" max="222" width="3.25" style="93" customWidth="1"/>
    <col min="223" max="223" width="7" style="93" customWidth="1"/>
    <col min="224" max="224" width="8.75" style="93" customWidth="1"/>
    <col min="225" max="225" width="6.25" style="93" customWidth="1"/>
    <col min="226" max="227" width="6.5" style="93" customWidth="1"/>
    <col min="228" max="228" width="8.75" style="93" customWidth="1"/>
    <col min="229" max="229" width="6.875" style="93" customWidth="1"/>
    <col min="230" max="230" width="7.625" style="93" customWidth="1"/>
    <col min="231" max="231" width="7.75" style="93" customWidth="1"/>
    <col min="232" max="232" width="7.875" style="93" customWidth="1"/>
    <col min="233" max="233" width="8.125" style="93" customWidth="1"/>
    <col min="234" max="235" width="8.25" style="93" customWidth="1"/>
    <col min="236" max="239" width="8.125" style="93" customWidth="1"/>
    <col min="240" max="241" width="7.25" style="93" customWidth="1"/>
    <col min="242" max="242" width="6.5" style="93" customWidth="1"/>
    <col min="243" max="243" width="7.625" style="93" customWidth="1"/>
    <col min="244" max="244" width="7.125" style="93" customWidth="1"/>
    <col min="245" max="245" width="6.625" style="93" customWidth="1"/>
    <col min="246" max="246" width="7.25" style="93" customWidth="1"/>
    <col min="247" max="247" width="6.75" style="93" customWidth="1"/>
    <col min="248" max="248" width="6.75" style="93" bestFit="1" customWidth="1"/>
    <col min="249" max="249" width="7.375" style="93" customWidth="1"/>
    <col min="250" max="250" width="7.5" style="93" customWidth="1"/>
    <col min="251" max="251" width="8.875" style="93" customWidth="1"/>
    <col min="252" max="252" width="7.5" style="93" bestFit="1" customWidth="1"/>
    <col min="253" max="253" width="8" style="93" bestFit="1" customWidth="1"/>
    <col min="254" max="254" width="8.625" style="93" customWidth="1"/>
    <col min="255" max="255" width="6.75" style="93" customWidth="1"/>
    <col min="256" max="256" width="7" style="93" customWidth="1"/>
    <col min="257" max="257" width="8.5" style="93" customWidth="1"/>
    <col min="258" max="259" width="7" style="93" customWidth="1"/>
    <col min="260" max="260" width="8.5" style="93" customWidth="1"/>
    <col min="261" max="262" width="7" style="93" customWidth="1"/>
    <col min="263" max="263" width="8.125" style="93" customWidth="1"/>
    <col min="264" max="265" width="7" style="93" customWidth="1"/>
    <col min="266" max="266" width="8.125" style="93" customWidth="1"/>
    <col min="267" max="267" width="8.875" style="93" customWidth="1"/>
    <col min="268" max="268" width="7.5" style="93" customWidth="1"/>
    <col min="269" max="271" width="9.5" style="93" customWidth="1"/>
    <col min="272" max="272" width="8.75" style="93" customWidth="1"/>
    <col min="273" max="273" width="7" style="93" customWidth="1"/>
    <col min="274" max="278" width="10.875" style="93" customWidth="1"/>
    <col min="279" max="477" width="7" style="93"/>
    <col min="478" max="478" width="3.25" style="93" customWidth="1"/>
    <col min="479" max="479" width="7" style="93" customWidth="1"/>
    <col min="480" max="480" width="8.75" style="93" customWidth="1"/>
    <col min="481" max="481" width="6.25" style="93" customWidth="1"/>
    <col min="482" max="483" width="6.5" style="93" customWidth="1"/>
    <col min="484" max="484" width="8.75" style="93" customWidth="1"/>
    <col min="485" max="485" width="6.875" style="93" customWidth="1"/>
    <col min="486" max="486" width="7.625" style="93" customWidth="1"/>
    <col min="487" max="487" width="7.75" style="93" customWidth="1"/>
    <col min="488" max="488" width="7.875" style="93" customWidth="1"/>
    <col min="489" max="489" width="8.125" style="93" customWidth="1"/>
    <col min="490" max="491" width="8.25" style="93" customWidth="1"/>
    <col min="492" max="495" width="8.125" style="93" customWidth="1"/>
    <col min="496" max="497" width="7.25" style="93" customWidth="1"/>
    <col min="498" max="498" width="6.5" style="93" customWidth="1"/>
    <col min="499" max="499" width="7.625" style="93" customWidth="1"/>
    <col min="500" max="500" width="7.125" style="93" customWidth="1"/>
    <col min="501" max="501" width="6.625" style="93" customWidth="1"/>
    <col min="502" max="502" width="7.25" style="93" customWidth="1"/>
    <col min="503" max="503" width="6.75" style="93" customWidth="1"/>
    <col min="504" max="504" width="6.75" style="93" bestFit="1" customWidth="1"/>
    <col min="505" max="505" width="7.375" style="93" customWidth="1"/>
    <col min="506" max="506" width="7.5" style="93" customWidth="1"/>
    <col min="507" max="507" width="8.875" style="93" customWidth="1"/>
    <col min="508" max="508" width="7.5" style="93" bestFit="1" customWidth="1"/>
    <col min="509" max="509" width="8" style="93" bestFit="1" customWidth="1"/>
    <col min="510" max="510" width="8.625" style="93" customWidth="1"/>
    <col min="511" max="511" width="6.75" style="93" customWidth="1"/>
    <col min="512" max="512" width="7" style="93" customWidth="1"/>
    <col min="513" max="513" width="8.5" style="93" customWidth="1"/>
    <col min="514" max="515" width="7" style="93" customWidth="1"/>
    <col min="516" max="516" width="8.5" style="93" customWidth="1"/>
    <col min="517" max="518" width="7" style="93" customWidth="1"/>
    <col min="519" max="519" width="8.125" style="93" customWidth="1"/>
    <col min="520" max="521" width="7" style="93" customWidth="1"/>
    <col min="522" max="522" width="8.125" style="93" customWidth="1"/>
    <col min="523" max="523" width="8.875" style="93" customWidth="1"/>
    <col min="524" max="524" width="7.5" style="93" customWidth="1"/>
    <col min="525" max="527" width="9.5" style="93" customWidth="1"/>
    <col min="528" max="528" width="8.75" style="93" customWidth="1"/>
    <col min="529" max="529" width="7" style="93" customWidth="1"/>
    <col min="530" max="534" width="10.875" style="93" customWidth="1"/>
    <col min="535" max="733" width="7" style="93"/>
    <col min="734" max="734" width="3.25" style="93" customWidth="1"/>
    <col min="735" max="735" width="7" style="93" customWidth="1"/>
    <col min="736" max="736" width="8.75" style="93" customWidth="1"/>
    <col min="737" max="737" width="6.25" style="93" customWidth="1"/>
    <col min="738" max="739" width="6.5" style="93" customWidth="1"/>
    <col min="740" max="740" width="8.75" style="93" customWidth="1"/>
    <col min="741" max="741" width="6.875" style="93" customWidth="1"/>
    <col min="742" max="742" width="7.625" style="93" customWidth="1"/>
    <col min="743" max="743" width="7.75" style="93" customWidth="1"/>
    <col min="744" max="744" width="7.875" style="93" customWidth="1"/>
    <col min="745" max="745" width="8.125" style="93" customWidth="1"/>
    <col min="746" max="747" width="8.25" style="93" customWidth="1"/>
    <col min="748" max="751" width="8.125" style="93" customWidth="1"/>
    <col min="752" max="753" width="7.25" style="93" customWidth="1"/>
    <col min="754" max="754" width="6.5" style="93" customWidth="1"/>
    <col min="755" max="755" width="7.625" style="93" customWidth="1"/>
    <col min="756" max="756" width="7.125" style="93" customWidth="1"/>
    <col min="757" max="757" width="6.625" style="93" customWidth="1"/>
    <col min="758" max="758" width="7.25" style="93" customWidth="1"/>
    <col min="759" max="759" width="6.75" style="93" customWidth="1"/>
    <col min="760" max="760" width="6.75" style="93" bestFit="1" customWidth="1"/>
    <col min="761" max="761" width="7.375" style="93" customWidth="1"/>
    <col min="762" max="762" width="7.5" style="93" customWidth="1"/>
    <col min="763" max="763" width="8.875" style="93" customWidth="1"/>
    <col min="764" max="764" width="7.5" style="93" bestFit="1" customWidth="1"/>
    <col min="765" max="765" width="8" style="93" bestFit="1" customWidth="1"/>
    <col min="766" max="766" width="8.625" style="93" customWidth="1"/>
    <col min="767" max="767" width="6.75" style="93" customWidth="1"/>
    <col min="768" max="768" width="7" style="93" customWidth="1"/>
    <col min="769" max="769" width="8.5" style="93" customWidth="1"/>
    <col min="770" max="771" width="7" style="93" customWidth="1"/>
    <col min="772" max="772" width="8.5" style="93" customWidth="1"/>
    <col min="773" max="774" width="7" style="93" customWidth="1"/>
    <col min="775" max="775" width="8.125" style="93" customWidth="1"/>
    <col min="776" max="777" width="7" style="93" customWidth="1"/>
    <col min="778" max="778" width="8.125" style="93" customWidth="1"/>
    <col min="779" max="779" width="8.875" style="93" customWidth="1"/>
    <col min="780" max="780" width="7.5" style="93" customWidth="1"/>
    <col min="781" max="783" width="9.5" style="93" customWidth="1"/>
    <col min="784" max="784" width="8.75" style="93" customWidth="1"/>
    <col min="785" max="785" width="7" style="93" customWidth="1"/>
    <col min="786" max="790" width="10.875" style="93" customWidth="1"/>
    <col min="791" max="989" width="7" style="93"/>
    <col min="990" max="990" width="3.25" style="93" customWidth="1"/>
    <col min="991" max="991" width="7" style="93" customWidth="1"/>
    <col min="992" max="992" width="8.75" style="93" customWidth="1"/>
    <col min="993" max="993" width="6.25" style="93" customWidth="1"/>
    <col min="994" max="995" width="6.5" style="93" customWidth="1"/>
    <col min="996" max="996" width="8.75" style="93" customWidth="1"/>
    <col min="997" max="997" width="6.875" style="93" customWidth="1"/>
    <col min="998" max="998" width="7.625" style="93" customWidth="1"/>
    <col min="999" max="999" width="7.75" style="93" customWidth="1"/>
    <col min="1000" max="1000" width="7.875" style="93" customWidth="1"/>
    <col min="1001" max="1001" width="8.125" style="93" customWidth="1"/>
    <col min="1002" max="1003" width="8.25" style="93" customWidth="1"/>
    <col min="1004" max="1007" width="8.125" style="93" customWidth="1"/>
    <col min="1008" max="1009" width="7.25" style="93" customWidth="1"/>
    <col min="1010" max="1010" width="6.5" style="93" customWidth="1"/>
    <col min="1011" max="1011" width="7.625" style="93" customWidth="1"/>
    <col min="1012" max="1012" width="7.125" style="93" customWidth="1"/>
    <col min="1013" max="1013" width="6.625" style="93" customWidth="1"/>
    <col min="1014" max="1014" width="7.25" style="93" customWidth="1"/>
    <col min="1015" max="1015" width="6.75" style="93" customWidth="1"/>
    <col min="1016" max="1016" width="6.75" style="93" bestFit="1" customWidth="1"/>
    <col min="1017" max="1017" width="7.375" style="93" customWidth="1"/>
    <col min="1018" max="1018" width="7.5" style="93" customWidth="1"/>
    <col min="1019" max="1019" width="8.875" style="93" customWidth="1"/>
    <col min="1020" max="1020" width="7.5" style="93" bestFit="1" customWidth="1"/>
    <col min="1021" max="1021" width="8" style="93" bestFit="1" customWidth="1"/>
    <col min="1022" max="1022" width="8.625" style="93" customWidth="1"/>
    <col min="1023" max="1023" width="6.75" style="93" customWidth="1"/>
    <col min="1024" max="1024" width="7" style="93" customWidth="1"/>
    <col min="1025" max="1025" width="8.5" style="93" customWidth="1"/>
    <col min="1026" max="1027" width="7" style="93" customWidth="1"/>
    <col min="1028" max="1028" width="8.5" style="93" customWidth="1"/>
    <col min="1029" max="1030" width="7" style="93" customWidth="1"/>
    <col min="1031" max="1031" width="8.125" style="93" customWidth="1"/>
    <col min="1032" max="1033" width="7" style="93" customWidth="1"/>
    <col min="1034" max="1034" width="8.125" style="93" customWidth="1"/>
    <col min="1035" max="1035" width="8.875" style="93" customWidth="1"/>
    <col min="1036" max="1036" width="7.5" style="93" customWidth="1"/>
    <col min="1037" max="1039" width="9.5" style="93" customWidth="1"/>
    <col min="1040" max="1040" width="8.75" style="93" customWidth="1"/>
    <col min="1041" max="1041" width="7" style="93" customWidth="1"/>
    <col min="1042" max="1046" width="10.875" style="93" customWidth="1"/>
    <col min="1047" max="1245" width="7" style="93"/>
    <col min="1246" max="1246" width="3.25" style="93" customWidth="1"/>
    <col min="1247" max="1247" width="7" style="93" customWidth="1"/>
    <col min="1248" max="1248" width="8.75" style="93" customWidth="1"/>
    <col min="1249" max="1249" width="6.25" style="93" customWidth="1"/>
    <col min="1250" max="1251" width="6.5" style="93" customWidth="1"/>
    <col min="1252" max="1252" width="8.75" style="93" customWidth="1"/>
    <col min="1253" max="1253" width="6.875" style="93" customWidth="1"/>
    <col min="1254" max="1254" width="7.625" style="93" customWidth="1"/>
    <col min="1255" max="1255" width="7.75" style="93" customWidth="1"/>
    <col min="1256" max="1256" width="7.875" style="93" customWidth="1"/>
    <col min="1257" max="1257" width="8.125" style="93" customWidth="1"/>
    <col min="1258" max="1259" width="8.25" style="93" customWidth="1"/>
    <col min="1260" max="1263" width="8.125" style="93" customWidth="1"/>
    <col min="1264" max="1265" width="7.25" style="93" customWidth="1"/>
    <col min="1266" max="1266" width="6.5" style="93" customWidth="1"/>
    <col min="1267" max="1267" width="7.625" style="93" customWidth="1"/>
    <col min="1268" max="1268" width="7.125" style="93" customWidth="1"/>
    <col min="1269" max="1269" width="6.625" style="93" customWidth="1"/>
    <col min="1270" max="1270" width="7.25" style="93" customWidth="1"/>
    <col min="1271" max="1271" width="6.75" style="93" customWidth="1"/>
    <col min="1272" max="1272" width="6.75" style="93" bestFit="1" customWidth="1"/>
    <col min="1273" max="1273" width="7.375" style="93" customWidth="1"/>
    <col min="1274" max="1274" width="7.5" style="93" customWidth="1"/>
    <col min="1275" max="1275" width="8.875" style="93" customWidth="1"/>
    <col min="1276" max="1276" width="7.5" style="93" bestFit="1" customWidth="1"/>
    <col min="1277" max="1277" width="8" style="93" bestFit="1" customWidth="1"/>
    <col min="1278" max="1278" width="8.625" style="93" customWidth="1"/>
    <col min="1279" max="1279" width="6.75" style="93" customWidth="1"/>
    <col min="1280" max="1280" width="7" style="93" customWidth="1"/>
    <col min="1281" max="1281" width="8.5" style="93" customWidth="1"/>
    <col min="1282" max="1283" width="7" style="93" customWidth="1"/>
    <col min="1284" max="1284" width="8.5" style="93" customWidth="1"/>
    <col min="1285" max="1286" width="7" style="93" customWidth="1"/>
    <col min="1287" max="1287" width="8.125" style="93" customWidth="1"/>
    <col min="1288" max="1289" width="7" style="93" customWidth="1"/>
    <col min="1290" max="1290" width="8.125" style="93" customWidth="1"/>
    <col min="1291" max="1291" width="8.875" style="93" customWidth="1"/>
    <col min="1292" max="1292" width="7.5" style="93" customWidth="1"/>
    <col min="1293" max="1295" width="9.5" style="93" customWidth="1"/>
    <col min="1296" max="1296" width="8.75" style="93" customWidth="1"/>
    <col min="1297" max="1297" width="7" style="93" customWidth="1"/>
    <col min="1298" max="1302" width="10.875" style="93" customWidth="1"/>
    <col min="1303" max="1501" width="7" style="93"/>
    <col min="1502" max="1502" width="3.25" style="93" customWidth="1"/>
    <col min="1503" max="1503" width="7" style="93" customWidth="1"/>
    <col min="1504" max="1504" width="8.75" style="93" customWidth="1"/>
    <col min="1505" max="1505" width="6.25" style="93" customWidth="1"/>
    <col min="1506" max="1507" width="6.5" style="93" customWidth="1"/>
    <col min="1508" max="1508" width="8.75" style="93" customWidth="1"/>
    <col min="1509" max="1509" width="6.875" style="93" customWidth="1"/>
    <col min="1510" max="1510" width="7.625" style="93" customWidth="1"/>
    <col min="1511" max="1511" width="7.75" style="93" customWidth="1"/>
    <col min="1512" max="1512" width="7.875" style="93" customWidth="1"/>
    <col min="1513" max="1513" width="8.125" style="93" customWidth="1"/>
    <col min="1514" max="1515" width="8.25" style="93" customWidth="1"/>
    <col min="1516" max="1519" width="8.125" style="93" customWidth="1"/>
    <col min="1520" max="1521" width="7.25" style="93" customWidth="1"/>
    <col min="1522" max="1522" width="6.5" style="93" customWidth="1"/>
    <col min="1523" max="1523" width="7.625" style="93" customWidth="1"/>
    <col min="1524" max="1524" width="7.125" style="93" customWidth="1"/>
    <col min="1525" max="1525" width="6.625" style="93" customWidth="1"/>
    <col min="1526" max="1526" width="7.25" style="93" customWidth="1"/>
    <col min="1527" max="1527" width="6.75" style="93" customWidth="1"/>
    <col min="1528" max="1528" width="6.75" style="93" bestFit="1" customWidth="1"/>
    <col min="1529" max="1529" width="7.375" style="93" customWidth="1"/>
    <col min="1530" max="1530" width="7.5" style="93" customWidth="1"/>
    <col min="1531" max="1531" width="8.875" style="93" customWidth="1"/>
    <col min="1532" max="1532" width="7.5" style="93" bestFit="1" customWidth="1"/>
    <col min="1533" max="1533" width="8" style="93" bestFit="1" customWidth="1"/>
    <col min="1534" max="1534" width="8.625" style="93" customWidth="1"/>
    <col min="1535" max="1535" width="6.75" style="93" customWidth="1"/>
    <col min="1536" max="1536" width="7" style="93" customWidth="1"/>
    <col min="1537" max="1537" width="8.5" style="93" customWidth="1"/>
    <col min="1538" max="1539" width="7" style="93" customWidth="1"/>
    <col min="1540" max="1540" width="8.5" style="93" customWidth="1"/>
    <col min="1541" max="1542" width="7" style="93" customWidth="1"/>
    <col min="1543" max="1543" width="8.125" style="93" customWidth="1"/>
    <col min="1544" max="1545" width="7" style="93" customWidth="1"/>
    <col min="1546" max="1546" width="8.125" style="93" customWidth="1"/>
    <col min="1547" max="1547" width="8.875" style="93" customWidth="1"/>
    <col min="1548" max="1548" width="7.5" style="93" customWidth="1"/>
    <col min="1549" max="1551" width="9.5" style="93" customWidth="1"/>
    <col min="1552" max="1552" width="8.75" style="93" customWidth="1"/>
    <col min="1553" max="1553" width="7" style="93" customWidth="1"/>
    <col min="1554" max="1558" width="10.875" style="93" customWidth="1"/>
    <col min="1559" max="1757" width="7" style="93"/>
    <col min="1758" max="1758" width="3.25" style="93" customWidth="1"/>
    <col min="1759" max="1759" width="7" style="93" customWidth="1"/>
    <col min="1760" max="1760" width="8.75" style="93" customWidth="1"/>
    <col min="1761" max="1761" width="6.25" style="93" customWidth="1"/>
    <col min="1762" max="1763" width="6.5" style="93" customWidth="1"/>
    <col min="1764" max="1764" width="8.75" style="93" customWidth="1"/>
    <col min="1765" max="1765" width="6.875" style="93" customWidth="1"/>
    <col min="1766" max="1766" width="7.625" style="93" customWidth="1"/>
    <col min="1767" max="1767" width="7.75" style="93" customWidth="1"/>
    <col min="1768" max="1768" width="7.875" style="93" customWidth="1"/>
    <col min="1769" max="1769" width="8.125" style="93" customWidth="1"/>
    <col min="1770" max="1771" width="8.25" style="93" customWidth="1"/>
    <col min="1772" max="1775" width="8.125" style="93" customWidth="1"/>
    <col min="1776" max="1777" width="7.25" style="93" customWidth="1"/>
    <col min="1778" max="1778" width="6.5" style="93" customWidth="1"/>
    <col min="1779" max="1779" width="7.625" style="93" customWidth="1"/>
    <col min="1780" max="1780" width="7.125" style="93" customWidth="1"/>
    <col min="1781" max="1781" width="6.625" style="93" customWidth="1"/>
    <col min="1782" max="1782" width="7.25" style="93" customWidth="1"/>
    <col min="1783" max="1783" width="6.75" style="93" customWidth="1"/>
    <col min="1784" max="1784" width="6.75" style="93" bestFit="1" customWidth="1"/>
    <col min="1785" max="1785" width="7.375" style="93" customWidth="1"/>
    <col min="1786" max="1786" width="7.5" style="93" customWidth="1"/>
    <col min="1787" max="1787" width="8.875" style="93" customWidth="1"/>
    <col min="1788" max="1788" width="7.5" style="93" bestFit="1" customWidth="1"/>
    <col min="1789" max="1789" width="8" style="93" bestFit="1" customWidth="1"/>
    <col min="1790" max="1790" width="8.625" style="93" customWidth="1"/>
    <col min="1791" max="1791" width="6.75" style="93" customWidth="1"/>
    <col min="1792" max="1792" width="7" style="93" customWidth="1"/>
    <col min="1793" max="1793" width="8.5" style="93" customWidth="1"/>
    <col min="1794" max="1795" width="7" style="93" customWidth="1"/>
    <col min="1796" max="1796" width="8.5" style="93" customWidth="1"/>
    <col min="1797" max="1798" width="7" style="93" customWidth="1"/>
    <col min="1799" max="1799" width="8.125" style="93" customWidth="1"/>
    <col min="1800" max="1801" width="7" style="93" customWidth="1"/>
    <col min="1802" max="1802" width="8.125" style="93" customWidth="1"/>
    <col min="1803" max="1803" width="8.875" style="93" customWidth="1"/>
    <col min="1804" max="1804" width="7.5" style="93" customWidth="1"/>
    <col min="1805" max="1807" width="9.5" style="93" customWidth="1"/>
    <col min="1808" max="1808" width="8.75" style="93" customWidth="1"/>
    <col min="1809" max="1809" width="7" style="93" customWidth="1"/>
    <col min="1810" max="1814" width="10.875" style="93" customWidth="1"/>
    <col min="1815" max="2013" width="7" style="93"/>
    <col min="2014" max="2014" width="3.25" style="93" customWidth="1"/>
    <col min="2015" max="2015" width="7" style="93" customWidth="1"/>
    <col min="2016" max="2016" width="8.75" style="93" customWidth="1"/>
    <col min="2017" max="2017" width="6.25" style="93" customWidth="1"/>
    <col min="2018" max="2019" width="6.5" style="93" customWidth="1"/>
    <col min="2020" max="2020" width="8.75" style="93" customWidth="1"/>
    <col min="2021" max="2021" width="6.875" style="93" customWidth="1"/>
    <col min="2022" max="2022" width="7.625" style="93" customWidth="1"/>
    <col min="2023" max="2023" width="7.75" style="93" customWidth="1"/>
    <col min="2024" max="2024" width="7.875" style="93" customWidth="1"/>
    <col min="2025" max="2025" width="8.125" style="93" customWidth="1"/>
    <col min="2026" max="2027" width="8.25" style="93" customWidth="1"/>
    <col min="2028" max="2031" width="8.125" style="93" customWidth="1"/>
    <col min="2032" max="2033" width="7.25" style="93" customWidth="1"/>
    <col min="2034" max="2034" width="6.5" style="93" customWidth="1"/>
    <col min="2035" max="2035" width="7.625" style="93" customWidth="1"/>
    <col min="2036" max="2036" width="7.125" style="93" customWidth="1"/>
    <col min="2037" max="2037" width="6.625" style="93" customWidth="1"/>
    <col min="2038" max="2038" width="7.25" style="93" customWidth="1"/>
    <col min="2039" max="2039" width="6.75" style="93" customWidth="1"/>
    <col min="2040" max="2040" width="6.75" style="93" bestFit="1" customWidth="1"/>
    <col min="2041" max="2041" width="7.375" style="93" customWidth="1"/>
    <col min="2042" max="2042" width="7.5" style="93" customWidth="1"/>
    <col min="2043" max="2043" width="8.875" style="93" customWidth="1"/>
    <col min="2044" max="2044" width="7.5" style="93" bestFit="1" customWidth="1"/>
    <col min="2045" max="2045" width="8" style="93" bestFit="1" customWidth="1"/>
    <col min="2046" max="2046" width="8.625" style="93" customWidth="1"/>
    <col min="2047" max="2047" width="6.75" style="93" customWidth="1"/>
    <col min="2048" max="2048" width="7" style="93" customWidth="1"/>
    <col min="2049" max="2049" width="8.5" style="93" customWidth="1"/>
    <col min="2050" max="2051" width="7" style="93" customWidth="1"/>
    <col min="2052" max="2052" width="8.5" style="93" customWidth="1"/>
    <col min="2053" max="2054" width="7" style="93" customWidth="1"/>
    <col min="2055" max="2055" width="8.125" style="93" customWidth="1"/>
    <col min="2056" max="2057" width="7" style="93" customWidth="1"/>
    <col min="2058" max="2058" width="8.125" style="93" customWidth="1"/>
    <col min="2059" max="2059" width="8.875" style="93" customWidth="1"/>
    <col min="2060" max="2060" width="7.5" style="93" customWidth="1"/>
    <col min="2061" max="2063" width="9.5" style="93" customWidth="1"/>
    <col min="2064" max="2064" width="8.75" style="93" customWidth="1"/>
    <col min="2065" max="2065" width="7" style="93" customWidth="1"/>
    <col min="2066" max="2070" width="10.875" style="93" customWidth="1"/>
    <col min="2071" max="2269" width="7" style="93"/>
    <col min="2270" max="2270" width="3.25" style="93" customWidth="1"/>
    <col min="2271" max="2271" width="7" style="93" customWidth="1"/>
    <col min="2272" max="2272" width="8.75" style="93" customWidth="1"/>
    <col min="2273" max="2273" width="6.25" style="93" customWidth="1"/>
    <col min="2274" max="2275" width="6.5" style="93" customWidth="1"/>
    <col min="2276" max="2276" width="8.75" style="93" customWidth="1"/>
    <col min="2277" max="2277" width="6.875" style="93" customWidth="1"/>
    <col min="2278" max="2278" width="7.625" style="93" customWidth="1"/>
    <col min="2279" max="2279" width="7.75" style="93" customWidth="1"/>
    <col min="2280" max="2280" width="7.875" style="93" customWidth="1"/>
    <col min="2281" max="2281" width="8.125" style="93" customWidth="1"/>
    <col min="2282" max="2283" width="8.25" style="93" customWidth="1"/>
    <col min="2284" max="2287" width="8.125" style="93" customWidth="1"/>
    <col min="2288" max="2289" width="7.25" style="93" customWidth="1"/>
    <col min="2290" max="2290" width="6.5" style="93" customWidth="1"/>
    <col min="2291" max="2291" width="7.625" style="93" customWidth="1"/>
    <col min="2292" max="2292" width="7.125" style="93" customWidth="1"/>
    <col min="2293" max="2293" width="6.625" style="93" customWidth="1"/>
    <col min="2294" max="2294" width="7.25" style="93" customWidth="1"/>
    <col min="2295" max="2295" width="6.75" style="93" customWidth="1"/>
    <col min="2296" max="2296" width="6.75" style="93" bestFit="1" customWidth="1"/>
    <col min="2297" max="2297" width="7.375" style="93" customWidth="1"/>
    <col min="2298" max="2298" width="7.5" style="93" customWidth="1"/>
    <col min="2299" max="2299" width="8.875" style="93" customWidth="1"/>
    <col min="2300" max="2300" width="7.5" style="93" bestFit="1" customWidth="1"/>
    <col min="2301" max="2301" width="8" style="93" bestFit="1" customWidth="1"/>
    <col min="2302" max="2302" width="8.625" style="93" customWidth="1"/>
    <col min="2303" max="2303" width="6.75" style="93" customWidth="1"/>
    <col min="2304" max="2304" width="7" style="93" customWidth="1"/>
    <col min="2305" max="2305" width="8.5" style="93" customWidth="1"/>
    <col min="2306" max="2307" width="7" style="93" customWidth="1"/>
    <col min="2308" max="2308" width="8.5" style="93" customWidth="1"/>
    <col min="2309" max="2310" width="7" style="93" customWidth="1"/>
    <col min="2311" max="2311" width="8.125" style="93" customWidth="1"/>
    <col min="2312" max="2313" width="7" style="93" customWidth="1"/>
    <col min="2314" max="2314" width="8.125" style="93" customWidth="1"/>
    <col min="2315" max="2315" width="8.875" style="93" customWidth="1"/>
    <col min="2316" max="2316" width="7.5" style="93" customWidth="1"/>
    <col min="2317" max="2319" width="9.5" style="93" customWidth="1"/>
    <col min="2320" max="2320" width="8.75" style="93" customWidth="1"/>
    <col min="2321" max="2321" width="7" style="93" customWidth="1"/>
    <col min="2322" max="2326" width="10.875" style="93" customWidth="1"/>
    <col min="2327" max="2525" width="7" style="93"/>
    <col min="2526" max="2526" width="3.25" style="93" customWidth="1"/>
    <col min="2527" max="2527" width="7" style="93" customWidth="1"/>
    <col min="2528" max="2528" width="8.75" style="93" customWidth="1"/>
    <col min="2529" max="2529" width="6.25" style="93" customWidth="1"/>
    <col min="2530" max="2531" width="6.5" style="93" customWidth="1"/>
    <col min="2532" max="2532" width="8.75" style="93" customWidth="1"/>
    <col min="2533" max="2533" width="6.875" style="93" customWidth="1"/>
    <col min="2534" max="2534" width="7.625" style="93" customWidth="1"/>
    <col min="2535" max="2535" width="7.75" style="93" customWidth="1"/>
    <col min="2536" max="2536" width="7.875" style="93" customWidth="1"/>
    <col min="2537" max="2537" width="8.125" style="93" customWidth="1"/>
    <col min="2538" max="2539" width="8.25" style="93" customWidth="1"/>
    <col min="2540" max="2543" width="8.125" style="93" customWidth="1"/>
    <col min="2544" max="2545" width="7.25" style="93" customWidth="1"/>
    <col min="2546" max="2546" width="6.5" style="93" customWidth="1"/>
    <col min="2547" max="2547" width="7.625" style="93" customWidth="1"/>
    <col min="2548" max="2548" width="7.125" style="93" customWidth="1"/>
    <col min="2549" max="2549" width="6.625" style="93" customWidth="1"/>
    <col min="2550" max="2550" width="7.25" style="93" customWidth="1"/>
    <col min="2551" max="2551" width="6.75" style="93" customWidth="1"/>
    <col min="2552" max="2552" width="6.75" style="93" bestFit="1" customWidth="1"/>
    <col min="2553" max="2553" width="7.375" style="93" customWidth="1"/>
    <col min="2554" max="2554" width="7.5" style="93" customWidth="1"/>
    <col min="2555" max="2555" width="8.875" style="93" customWidth="1"/>
    <col min="2556" max="2556" width="7.5" style="93" bestFit="1" customWidth="1"/>
    <col min="2557" max="2557" width="8" style="93" bestFit="1" customWidth="1"/>
    <col min="2558" max="2558" width="8.625" style="93" customWidth="1"/>
    <col min="2559" max="2559" width="6.75" style="93" customWidth="1"/>
    <col min="2560" max="2560" width="7" style="93" customWidth="1"/>
    <col min="2561" max="2561" width="8.5" style="93" customWidth="1"/>
    <col min="2562" max="2563" width="7" style="93" customWidth="1"/>
    <col min="2564" max="2564" width="8.5" style="93" customWidth="1"/>
    <col min="2565" max="2566" width="7" style="93" customWidth="1"/>
    <col min="2567" max="2567" width="8.125" style="93" customWidth="1"/>
    <col min="2568" max="2569" width="7" style="93" customWidth="1"/>
    <col min="2570" max="2570" width="8.125" style="93" customWidth="1"/>
    <col min="2571" max="2571" width="8.875" style="93" customWidth="1"/>
    <col min="2572" max="2572" width="7.5" style="93" customWidth="1"/>
    <col min="2573" max="2575" width="9.5" style="93" customWidth="1"/>
    <col min="2576" max="2576" width="8.75" style="93" customWidth="1"/>
    <col min="2577" max="2577" width="7" style="93" customWidth="1"/>
    <col min="2578" max="2582" width="10.875" style="93" customWidth="1"/>
    <col min="2583" max="2781" width="7" style="93"/>
    <col min="2782" max="2782" width="3.25" style="93" customWidth="1"/>
    <col min="2783" max="2783" width="7" style="93" customWidth="1"/>
    <col min="2784" max="2784" width="8.75" style="93" customWidth="1"/>
    <col min="2785" max="2785" width="6.25" style="93" customWidth="1"/>
    <col min="2786" max="2787" width="6.5" style="93" customWidth="1"/>
    <col min="2788" max="2788" width="8.75" style="93" customWidth="1"/>
    <col min="2789" max="2789" width="6.875" style="93" customWidth="1"/>
    <col min="2790" max="2790" width="7.625" style="93" customWidth="1"/>
    <col min="2791" max="2791" width="7.75" style="93" customWidth="1"/>
    <col min="2792" max="2792" width="7.875" style="93" customWidth="1"/>
    <col min="2793" max="2793" width="8.125" style="93" customWidth="1"/>
    <col min="2794" max="2795" width="8.25" style="93" customWidth="1"/>
    <col min="2796" max="2799" width="8.125" style="93" customWidth="1"/>
    <col min="2800" max="2801" width="7.25" style="93" customWidth="1"/>
    <col min="2802" max="2802" width="6.5" style="93" customWidth="1"/>
    <col min="2803" max="2803" width="7.625" style="93" customWidth="1"/>
    <col min="2804" max="2804" width="7.125" style="93" customWidth="1"/>
    <col min="2805" max="2805" width="6.625" style="93" customWidth="1"/>
    <col min="2806" max="2806" width="7.25" style="93" customWidth="1"/>
    <col min="2807" max="2807" width="6.75" style="93" customWidth="1"/>
    <col min="2808" max="2808" width="6.75" style="93" bestFit="1" customWidth="1"/>
    <col min="2809" max="2809" width="7.375" style="93" customWidth="1"/>
    <col min="2810" max="2810" width="7.5" style="93" customWidth="1"/>
    <col min="2811" max="2811" width="8.875" style="93" customWidth="1"/>
    <col min="2812" max="2812" width="7.5" style="93" bestFit="1" customWidth="1"/>
    <col min="2813" max="2813" width="8" style="93" bestFit="1" customWidth="1"/>
    <col min="2814" max="2814" width="8.625" style="93" customWidth="1"/>
    <col min="2815" max="2815" width="6.75" style="93" customWidth="1"/>
    <col min="2816" max="2816" width="7" style="93" customWidth="1"/>
    <col min="2817" max="2817" width="8.5" style="93" customWidth="1"/>
    <col min="2818" max="2819" width="7" style="93" customWidth="1"/>
    <col min="2820" max="2820" width="8.5" style="93" customWidth="1"/>
    <col min="2821" max="2822" width="7" style="93" customWidth="1"/>
    <col min="2823" max="2823" width="8.125" style="93" customWidth="1"/>
    <col min="2824" max="2825" width="7" style="93" customWidth="1"/>
    <col min="2826" max="2826" width="8.125" style="93" customWidth="1"/>
    <col min="2827" max="2827" width="8.875" style="93" customWidth="1"/>
    <col min="2828" max="2828" width="7.5" style="93" customWidth="1"/>
    <col min="2829" max="2831" width="9.5" style="93" customWidth="1"/>
    <col min="2832" max="2832" width="8.75" style="93" customWidth="1"/>
    <col min="2833" max="2833" width="7" style="93" customWidth="1"/>
    <col min="2834" max="2838" width="10.875" style="93" customWidth="1"/>
    <col min="2839" max="3037" width="7" style="93"/>
    <col min="3038" max="3038" width="3.25" style="93" customWidth="1"/>
    <col min="3039" max="3039" width="7" style="93" customWidth="1"/>
    <col min="3040" max="3040" width="8.75" style="93" customWidth="1"/>
    <col min="3041" max="3041" width="6.25" style="93" customWidth="1"/>
    <col min="3042" max="3043" width="6.5" style="93" customWidth="1"/>
    <col min="3044" max="3044" width="8.75" style="93" customWidth="1"/>
    <col min="3045" max="3045" width="6.875" style="93" customWidth="1"/>
    <col min="3046" max="3046" width="7.625" style="93" customWidth="1"/>
    <col min="3047" max="3047" width="7.75" style="93" customWidth="1"/>
    <col min="3048" max="3048" width="7.875" style="93" customWidth="1"/>
    <col min="3049" max="3049" width="8.125" style="93" customWidth="1"/>
    <col min="3050" max="3051" width="8.25" style="93" customWidth="1"/>
    <col min="3052" max="3055" width="8.125" style="93" customWidth="1"/>
    <col min="3056" max="3057" width="7.25" style="93" customWidth="1"/>
    <col min="3058" max="3058" width="6.5" style="93" customWidth="1"/>
    <col min="3059" max="3059" width="7.625" style="93" customWidth="1"/>
    <col min="3060" max="3060" width="7.125" style="93" customWidth="1"/>
    <col min="3061" max="3061" width="6.625" style="93" customWidth="1"/>
    <col min="3062" max="3062" width="7.25" style="93" customWidth="1"/>
    <col min="3063" max="3063" width="6.75" style="93" customWidth="1"/>
    <col min="3064" max="3064" width="6.75" style="93" bestFit="1" customWidth="1"/>
    <col min="3065" max="3065" width="7.375" style="93" customWidth="1"/>
    <col min="3066" max="3066" width="7.5" style="93" customWidth="1"/>
    <col min="3067" max="3067" width="8.875" style="93" customWidth="1"/>
    <col min="3068" max="3068" width="7.5" style="93" bestFit="1" customWidth="1"/>
    <col min="3069" max="3069" width="8" style="93" bestFit="1" customWidth="1"/>
    <col min="3070" max="3070" width="8.625" style="93" customWidth="1"/>
    <col min="3071" max="3071" width="6.75" style="93" customWidth="1"/>
    <col min="3072" max="3072" width="7" style="93" customWidth="1"/>
    <col min="3073" max="3073" width="8.5" style="93" customWidth="1"/>
    <col min="3074" max="3075" width="7" style="93" customWidth="1"/>
    <col min="3076" max="3076" width="8.5" style="93" customWidth="1"/>
    <col min="3077" max="3078" width="7" style="93" customWidth="1"/>
    <col min="3079" max="3079" width="8.125" style="93" customWidth="1"/>
    <col min="3080" max="3081" width="7" style="93" customWidth="1"/>
    <col min="3082" max="3082" width="8.125" style="93" customWidth="1"/>
    <col min="3083" max="3083" width="8.875" style="93" customWidth="1"/>
    <col min="3084" max="3084" width="7.5" style="93" customWidth="1"/>
    <col min="3085" max="3087" width="9.5" style="93" customWidth="1"/>
    <col min="3088" max="3088" width="8.75" style="93" customWidth="1"/>
    <col min="3089" max="3089" width="7" style="93" customWidth="1"/>
    <col min="3090" max="3094" width="10.875" style="93" customWidth="1"/>
    <col min="3095" max="3293" width="7" style="93"/>
    <col min="3294" max="3294" width="3.25" style="93" customWidth="1"/>
    <col min="3295" max="3295" width="7" style="93" customWidth="1"/>
    <col min="3296" max="3296" width="8.75" style="93" customWidth="1"/>
    <col min="3297" max="3297" width="6.25" style="93" customWidth="1"/>
    <col min="3298" max="3299" width="6.5" style="93" customWidth="1"/>
    <col min="3300" max="3300" width="8.75" style="93" customWidth="1"/>
    <col min="3301" max="3301" width="6.875" style="93" customWidth="1"/>
    <col min="3302" max="3302" width="7.625" style="93" customWidth="1"/>
    <col min="3303" max="3303" width="7.75" style="93" customWidth="1"/>
    <col min="3304" max="3304" width="7.875" style="93" customWidth="1"/>
    <col min="3305" max="3305" width="8.125" style="93" customWidth="1"/>
    <col min="3306" max="3307" width="8.25" style="93" customWidth="1"/>
    <col min="3308" max="3311" width="8.125" style="93" customWidth="1"/>
    <col min="3312" max="3313" width="7.25" style="93" customWidth="1"/>
    <col min="3314" max="3314" width="6.5" style="93" customWidth="1"/>
    <col min="3315" max="3315" width="7.625" style="93" customWidth="1"/>
    <col min="3316" max="3316" width="7.125" style="93" customWidth="1"/>
    <col min="3317" max="3317" width="6.625" style="93" customWidth="1"/>
    <col min="3318" max="3318" width="7.25" style="93" customWidth="1"/>
    <col min="3319" max="3319" width="6.75" style="93" customWidth="1"/>
    <col min="3320" max="3320" width="6.75" style="93" bestFit="1" customWidth="1"/>
    <col min="3321" max="3321" width="7.375" style="93" customWidth="1"/>
    <col min="3322" max="3322" width="7.5" style="93" customWidth="1"/>
    <col min="3323" max="3323" width="8.875" style="93" customWidth="1"/>
    <col min="3324" max="3324" width="7.5" style="93" bestFit="1" customWidth="1"/>
    <col min="3325" max="3325" width="8" style="93" bestFit="1" customWidth="1"/>
    <col min="3326" max="3326" width="8.625" style="93" customWidth="1"/>
    <col min="3327" max="3327" width="6.75" style="93" customWidth="1"/>
    <col min="3328" max="3328" width="7" style="93" customWidth="1"/>
    <col min="3329" max="3329" width="8.5" style="93" customWidth="1"/>
    <col min="3330" max="3331" width="7" style="93" customWidth="1"/>
    <col min="3332" max="3332" width="8.5" style="93" customWidth="1"/>
    <col min="3333" max="3334" width="7" style="93" customWidth="1"/>
    <col min="3335" max="3335" width="8.125" style="93" customWidth="1"/>
    <col min="3336" max="3337" width="7" style="93" customWidth="1"/>
    <col min="3338" max="3338" width="8.125" style="93" customWidth="1"/>
    <col min="3339" max="3339" width="8.875" style="93" customWidth="1"/>
    <col min="3340" max="3340" width="7.5" style="93" customWidth="1"/>
    <col min="3341" max="3343" width="9.5" style="93" customWidth="1"/>
    <col min="3344" max="3344" width="8.75" style="93" customWidth="1"/>
    <col min="3345" max="3345" width="7" style="93" customWidth="1"/>
    <col min="3346" max="3350" width="10.875" style="93" customWidth="1"/>
    <col min="3351" max="3549" width="7" style="93"/>
    <col min="3550" max="3550" width="3.25" style="93" customWidth="1"/>
    <col min="3551" max="3551" width="7" style="93" customWidth="1"/>
    <col min="3552" max="3552" width="8.75" style="93" customWidth="1"/>
    <col min="3553" max="3553" width="6.25" style="93" customWidth="1"/>
    <col min="3554" max="3555" width="6.5" style="93" customWidth="1"/>
    <col min="3556" max="3556" width="8.75" style="93" customWidth="1"/>
    <col min="3557" max="3557" width="6.875" style="93" customWidth="1"/>
    <col min="3558" max="3558" width="7.625" style="93" customWidth="1"/>
    <col min="3559" max="3559" width="7.75" style="93" customWidth="1"/>
    <col min="3560" max="3560" width="7.875" style="93" customWidth="1"/>
    <col min="3561" max="3561" width="8.125" style="93" customWidth="1"/>
    <col min="3562" max="3563" width="8.25" style="93" customWidth="1"/>
    <col min="3564" max="3567" width="8.125" style="93" customWidth="1"/>
    <col min="3568" max="3569" width="7.25" style="93" customWidth="1"/>
    <col min="3570" max="3570" width="6.5" style="93" customWidth="1"/>
    <col min="3571" max="3571" width="7.625" style="93" customWidth="1"/>
    <col min="3572" max="3572" width="7.125" style="93" customWidth="1"/>
    <col min="3573" max="3573" width="6.625" style="93" customWidth="1"/>
    <col min="3574" max="3574" width="7.25" style="93" customWidth="1"/>
    <col min="3575" max="3575" width="6.75" style="93" customWidth="1"/>
    <col min="3576" max="3576" width="6.75" style="93" bestFit="1" customWidth="1"/>
    <col min="3577" max="3577" width="7.375" style="93" customWidth="1"/>
    <col min="3578" max="3578" width="7.5" style="93" customWidth="1"/>
    <col min="3579" max="3579" width="8.875" style="93" customWidth="1"/>
    <col min="3580" max="3580" width="7.5" style="93" bestFit="1" customWidth="1"/>
    <col min="3581" max="3581" width="8" style="93" bestFit="1" customWidth="1"/>
    <col min="3582" max="3582" width="8.625" style="93" customWidth="1"/>
    <col min="3583" max="3583" width="6.75" style="93" customWidth="1"/>
    <col min="3584" max="3584" width="7" style="93" customWidth="1"/>
    <col min="3585" max="3585" width="8.5" style="93" customWidth="1"/>
    <col min="3586" max="3587" width="7" style="93" customWidth="1"/>
    <col min="3588" max="3588" width="8.5" style="93" customWidth="1"/>
    <col min="3589" max="3590" width="7" style="93" customWidth="1"/>
    <col min="3591" max="3591" width="8.125" style="93" customWidth="1"/>
    <col min="3592" max="3593" width="7" style="93" customWidth="1"/>
    <col min="3594" max="3594" width="8.125" style="93" customWidth="1"/>
    <col min="3595" max="3595" width="8.875" style="93" customWidth="1"/>
    <col min="3596" max="3596" width="7.5" style="93" customWidth="1"/>
    <col min="3597" max="3599" width="9.5" style="93" customWidth="1"/>
    <col min="3600" max="3600" width="8.75" style="93" customWidth="1"/>
    <col min="3601" max="3601" width="7" style="93" customWidth="1"/>
    <col min="3602" max="3606" width="10.875" style="93" customWidth="1"/>
    <col min="3607" max="3805" width="7" style="93"/>
    <col min="3806" max="3806" width="3.25" style="93" customWidth="1"/>
    <col min="3807" max="3807" width="7" style="93" customWidth="1"/>
    <col min="3808" max="3808" width="8.75" style="93" customWidth="1"/>
    <col min="3809" max="3809" width="6.25" style="93" customWidth="1"/>
    <col min="3810" max="3811" width="6.5" style="93" customWidth="1"/>
    <col min="3812" max="3812" width="8.75" style="93" customWidth="1"/>
    <col min="3813" max="3813" width="6.875" style="93" customWidth="1"/>
    <col min="3814" max="3814" width="7.625" style="93" customWidth="1"/>
    <col min="3815" max="3815" width="7.75" style="93" customWidth="1"/>
    <col min="3816" max="3816" width="7.875" style="93" customWidth="1"/>
    <col min="3817" max="3817" width="8.125" style="93" customWidth="1"/>
    <col min="3818" max="3819" width="8.25" style="93" customWidth="1"/>
    <col min="3820" max="3823" width="8.125" style="93" customWidth="1"/>
    <col min="3824" max="3825" width="7.25" style="93" customWidth="1"/>
    <col min="3826" max="3826" width="6.5" style="93" customWidth="1"/>
    <col min="3827" max="3827" width="7.625" style="93" customWidth="1"/>
    <col min="3828" max="3828" width="7.125" style="93" customWidth="1"/>
    <col min="3829" max="3829" width="6.625" style="93" customWidth="1"/>
    <col min="3830" max="3830" width="7.25" style="93" customWidth="1"/>
    <col min="3831" max="3831" width="6.75" style="93" customWidth="1"/>
    <col min="3832" max="3832" width="6.75" style="93" bestFit="1" customWidth="1"/>
    <col min="3833" max="3833" width="7.375" style="93" customWidth="1"/>
    <col min="3834" max="3834" width="7.5" style="93" customWidth="1"/>
    <col min="3835" max="3835" width="8.875" style="93" customWidth="1"/>
    <col min="3836" max="3836" width="7.5" style="93" bestFit="1" customWidth="1"/>
    <col min="3837" max="3837" width="8" style="93" bestFit="1" customWidth="1"/>
    <col min="3838" max="3838" width="8.625" style="93" customWidth="1"/>
    <col min="3839" max="3839" width="6.75" style="93" customWidth="1"/>
    <col min="3840" max="3840" width="7" style="93" customWidth="1"/>
    <col min="3841" max="3841" width="8.5" style="93" customWidth="1"/>
    <col min="3842" max="3843" width="7" style="93" customWidth="1"/>
    <col min="3844" max="3844" width="8.5" style="93" customWidth="1"/>
    <col min="3845" max="3846" width="7" style="93" customWidth="1"/>
    <col min="3847" max="3847" width="8.125" style="93" customWidth="1"/>
    <col min="3848" max="3849" width="7" style="93" customWidth="1"/>
    <col min="3850" max="3850" width="8.125" style="93" customWidth="1"/>
    <col min="3851" max="3851" width="8.875" style="93" customWidth="1"/>
    <col min="3852" max="3852" width="7.5" style="93" customWidth="1"/>
    <col min="3853" max="3855" width="9.5" style="93" customWidth="1"/>
    <col min="3856" max="3856" width="8.75" style="93" customWidth="1"/>
    <col min="3857" max="3857" width="7" style="93" customWidth="1"/>
    <col min="3858" max="3862" width="10.875" style="93" customWidth="1"/>
    <col min="3863" max="4061" width="7" style="93"/>
    <col min="4062" max="4062" width="3.25" style="93" customWidth="1"/>
    <col min="4063" max="4063" width="7" style="93" customWidth="1"/>
    <col min="4064" max="4064" width="8.75" style="93" customWidth="1"/>
    <col min="4065" max="4065" width="6.25" style="93" customWidth="1"/>
    <col min="4066" max="4067" width="6.5" style="93" customWidth="1"/>
    <col min="4068" max="4068" width="8.75" style="93" customWidth="1"/>
    <col min="4069" max="4069" width="6.875" style="93" customWidth="1"/>
    <col min="4070" max="4070" width="7.625" style="93" customWidth="1"/>
    <col min="4071" max="4071" width="7.75" style="93" customWidth="1"/>
    <col min="4072" max="4072" width="7.875" style="93" customWidth="1"/>
    <col min="4073" max="4073" width="8.125" style="93" customWidth="1"/>
    <col min="4074" max="4075" width="8.25" style="93" customWidth="1"/>
    <col min="4076" max="4079" width="8.125" style="93" customWidth="1"/>
    <col min="4080" max="4081" width="7.25" style="93" customWidth="1"/>
    <col min="4082" max="4082" width="6.5" style="93" customWidth="1"/>
    <col min="4083" max="4083" width="7.625" style="93" customWidth="1"/>
    <col min="4084" max="4084" width="7.125" style="93" customWidth="1"/>
    <col min="4085" max="4085" width="6.625" style="93" customWidth="1"/>
    <col min="4086" max="4086" width="7.25" style="93" customWidth="1"/>
    <col min="4087" max="4087" width="6.75" style="93" customWidth="1"/>
    <col min="4088" max="4088" width="6.75" style="93" bestFit="1" customWidth="1"/>
    <col min="4089" max="4089" width="7.375" style="93" customWidth="1"/>
    <col min="4090" max="4090" width="7.5" style="93" customWidth="1"/>
    <col min="4091" max="4091" width="8.875" style="93" customWidth="1"/>
    <col min="4092" max="4092" width="7.5" style="93" bestFit="1" customWidth="1"/>
    <col min="4093" max="4093" width="8" style="93" bestFit="1" customWidth="1"/>
    <col min="4094" max="4094" width="8.625" style="93" customWidth="1"/>
    <col min="4095" max="4095" width="6.75" style="93" customWidth="1"/>
    <col min="4096" max="4096" width="7" style="93" customWidth="1"/>
    <col min="4097" max="4097" width="8.5" style="93" customWidth="1"/>
    <col min="4098" max="4099" width="7" style="93" customWidth="1"/>
    <col min="4100" max="4100" width="8.5" style="93" customWidth="1"/>
    <col min="4101" max="4102" width="7" style="93" customWidth="1"/>
    <col min="4103" max="4103" width="8.125" style="93" customWidth="1"/>
    <col min="4104" max="4105" width="7" style="93" customWidth="1"/>
    <col min="4106" max="4106" width="8.125" style="93" customWidth="1"/>
    <col min="4107" max="4107" width="8.875" style="93" customWidth="1"/>
    <col min="4108" max="4108" width="7.5" style="93" customWidth="1"/>
    <col min="4109" max="4111" width="9.5" style="93" customWidth="1"/>
    <col min="4112" max="4112" width="8.75" style="93" customWidth="1"/>
    <col min="4113" max="4113" width="7" style="93" customWidth="1"/>
    <col min="4114" max="4118" width="10.875" style="93" customWidth="1"/>
    <col min="4119" max="4317" width="7" style="93"/>
    <col min="4318" max="4318" width="3.25" style="93" customWidth="1"/>
    <col min="4319" max="4319" width="7" style="93" customWidth="1"/>
    <col min="4320" max="4320" width="8.75" style="93" customWidth="1"/>
    <col min="4321" max="4321" width="6.25" style="93" customWidth="1"/>
    <col min="4322" max="4323" width="6.5" style="93" customWidth="1"/>
    <col min="4324" max="4324" width="8.75" style="93" customWidth="1"/>
    <col min="4325" max="4325" width="6.875" style="93" customWidth="1"/>
    <col min="4326" max="4326" width="7.625" style="93" customWidth="1"/>
    <col min="4327" max="4327" width="7.75" style="93" customWidth="1"/>
    <col min="4328" max="4328" width="7.875" style="93" customWidth="1"/>
    <col min="4329" max="4329" width="8.125" style="93" customWidth="1"/>
    <col min="4330" max="4331" width="8.25" style="93" customWidth="1"/>
    <col min="4332" max="4335" width="8.125" style="93" customWidth="1"/>
    <col min="4336" max="4337" width="7.25" style="93" customWidth="1"/>
    <col min="4338" max="4338" width="6.5" style="93" customWidth="1"/>
    <col min="4339" max="4339" width="7.625" style="93" customWidth="1"/>
    <col min="4340" max="4340" width="7.125" style="93" customWidth="1"/>
    <col min="4341" max="4341" width="6.625" style="93" customWidth="1"/>
    <col min="4342" max="4342" width="7.25" style="93" customWidth="1"/>
    <col min="4343" max="4343" width="6.75" style="93" customWidth="1"/>
    <col min="4344" max="4344" width="6.75" style="93" bestFit="1" customWidth="1"/>
    <col min="4345" max="4345" width="7.375" style="93" customWidth="1"/>
    <col min="4346" max="4346" width="7.5" style="93" customWidth="1"/>
    <col min="4347" max="4347" width="8.875" style="93" customWidth="1"/>
    <col min="4348" max="4348" width="7.5" style="93" bestFit="1" customWidth="1"/>
    <col min="4349" max="4349" width="8" style="93" bestFit="1" customWidth="1"/>
    <col min="4350" max="4350" width="8.625" style="93" customWidth="1"/>
    <col min="4351" max="4351" width="6.75" style="93" customWidth="1"/>
    <col min="4352" max="4352" width="7" style="93" customWidth="1"/>
    <col min="4353" max="4353" width="8.5" style="93" customWidth="1"/>
    <col min="4354" max="4355" width="7" style="93" customWidth="1"/>
    <col min="4356" max="4356" width="8.5" style="93" customWidth="1"/>
    <col min="4357" max="4358" width="7" style="93" customWidth="1"/>
    <col min="4359" max="4359" width="8.125" style="93" customWidth="1"/>
    <col min="4360" max="4361" width="7" style="93" customWidth="1"/>
    <col min="4362" max="4362" width="8.125" style="93" customWidth="1"/>
    <col min="4363" max="4363" width="8.875" style="93" customWidth="1"/>
    <col min="4364" max="4364" width="7.5" style="93" customWidth="1"/>
    <col min="4365" max="4367" width="9.5" style="93" customWidth="1"/>
    <col min="4368" max="4368" width="8.75" style="93" customWidth="1"/>
    <col min="4369" max="4369" width="7" style="93" customWidth="1"/>
    <col min="4370" max="4374" width="10.875" style="93" customWidth="1"/>
    <col min="4375" max="4573" width="7" style="93"/>
    <col min="4574" max="4574" width="3.25" style="93" customWidth="1"/>
    <col min="4575" max="4575" width="7" style="93" customWidth="1"/>
    <col min="4576" max="4576" width="8.75" style="93" customWidth="1"/>
    <col min="4577" max="4577" width="6.25" style="93" customWidth="1"/>
    <col min="4578" max="4579" width="6.5" style="93" customWidth="1"/>
    <col min="4580" max="4580" width="8.75" style="93" customWidth="1"/>
    <col min="4581" max="4581" width="6.875" style="93" customWidth="1"/>
    <col min="4582" max="4582" width="7.625" style="93" customWidth="1"/>
    <col min="4583" max="4583" width="7.75" style="93" customWidth="1"/>
    <col min="4584" max="4584" width="7.875" style="93" customWidth="1"/>
    <col min="4585" max="4585" width="8.125" style="93" customWidth="1"/>
    <col min="4586" max="4587" width="8.25" style="93" customWidth="1"/>
    <col min="4588" max="4591" width="8.125" style="93" customWidth="1"/>
    <col min="4592" max="4593" width="7.25" style="93" customWidth="1"/>
    <col min="4594" max="4594" width="6.5" style="93" customWidth="1"/>
    <col min="4595" max="4595" width="7.625" style="93" customWidth="1"/>
    <col min="4596" max="4596" width="7.125" style="93" customWidth="1"/>
    <col min="4597" max="4597" width="6.625" style="93" customWidth="1"/>
    <col min="4598" max="4598" width="7.25" style="93" customWidth="1"/>
    <col min="4599" max="4599" width="6.75" style="93" customWidth="1"/>
    <col min="4600" max="4600" width="6.75" style="93" bestFit="1" customWidth="1"/>
    <col min="4601" max="4601" width="7.375" style="93" customWidth="1"/>
    <col min="4602" max="4602" width="7.5" style="93" customWidth="1"/>
    <col min="4603" max="4603" width="8.875" style="93" customWidth="1"/>
    <col min="4604" max="4604" width="7.5" style="93" bestFit="1" customWidth="1"/>
    <col min="4605" max="4605" width="8" style="93" bestFit="1" customWidth="1"/>
    <col min="4606" max="4606" width="8.625" style="93" customWidth="1"/>
    <col min="4607" max="4607" width="6.75" style="93" customWidth="1"/>
    <col min="4608" max="4608" width="7" style="93" customWidth="1"/>
    <col min="4609" max="4609" width="8.5" style="93" customWidth="1"/>
    <col min="4610" max="4611" width="7" style="93" customWidth="1"/>
    <col min="4612" max="4612" width="8.5" style="93" customWidth="1"/>
    <col min="4613" max="4614" width="7" style="93" customWidth="1"/>
    <col min="4615" max="4615" width="8.125" style="93" customWidth="1"/>
    <col min="4616" max="4617" width="7" style="93" customWidth="1"/>
    <col min="4618" max="4618" width="8.125" style="93" customWidth="1"/>
    <col min="4619" max="4619" width="8.875" style="93" customWidth="1"/>
    <col min="4620" max="4620" width="7.5" style="93" customWidth="1"/>
    <col min="4621" max="4623" width="9.5" style="93" customWidth="1"/>
    <col min="4624" max="4624" width="8.75" style="93" customWidth="1"/>
    <col min="4625" max="4625" width="7" style="93" customWidth="1"/>
    <col min="4626" max="4630" width="10.875" style="93" customWidth="1"/>
    <col min="4631" max="4829" width="7" style="93"/>
    <col min="4830" max="4830" width="3.25" style="93" customWidth="1"/>
    <col min="4831" max="4831" width="7" style="93" customWidth="1"/>
    <col min="4832" max="4832" width="8.75" style="93" customWidth="1"/>
    <col min="4833" max="4833" width="6.25" style="93" customWidth="1"/>
    <col min="4834" max="4835" width="6.5" style="93" customWidth="1"/>
    <col min="4836" max="4836" width="8.75" style="93" customWidth="1"/>
    <col min="4837" max="4837" width="6.875" style="93" customWidth="1"/>
    <col min="4838" max="4838" width="7.625" style="93" customWidth="1"/>
    <col min="4839" max="4839" width="7.75" style="93" customWidth="1"/>
    <col min="4840" max="4840" width="7.875" style="93" customWidth="1"/>
    <col min="4841" max="4841" width="8.125" style="93" customWidth="1"/>
    <col min="4842" max="4843" width="8.25" style="93" customWidth="1"/>
    <col min="4844" max="4847" width="8.125" style="93" customWidth="1"/>
    <col min="4848" max="4849" width="7.25" style="93" customWidth="1"/>
    <col min="4850" max="4850" width="6.5" style="93" customWidth="1"/>
    <col min="4851" max="4851" width="7.625" style="93" customWidth="1"/>
    <col min="4852" max="4852" width="7.125" style="93" customWidth="1"/>
    <col min="4853" max="4853" width="6.625" style="93" customWidth="1"/>
    <col min="4854" max="4854" width="7.25" style="93" customWidth="1"/>
    <col min="4855" max="4855" width="6.75" style="93" customWidth="1"/>
    <col min="4856" max="4856" width="6.75" style="93" bestFit="1" customWidth="1"/>
    <col min="4857" max="4857" width="7.375" style="93" customWidth="1"/>
    <col min="4858" max="4858" width="7.5" style="93" customWidth="1"/>
    <col min="4859" max="4859" width="8.875" style="93" customWidth="1"/>
    <col min="4860" max="4860" width="7.5" style="93" bestFit="1" customWidth="1"/>
    <col min="4861" max="4861" width="8" style="93" bestFit="1" customWidth="1"/>
    <col min="4862" max="4862" width="8.625" style="93" customWidth="1"/>
    <col min="4863" max="4863" width="6.75" style="93" customWidth="1"/>
    <col min="4864" max="4864" width="7" style="93" customWidth="1"/>
    <col min="4865" max="4865" width="8.5" style="93" customWidth="1"/>
    <col min="4866" max="4867" width="7" style="93" customWidth="1"/>
    <col min="4868" max="4868" width="8.5" style="93" customWidth="1"/>
    <col min="4869" max="4870" width="7" style="93" customWidth="1"/>
    <col min="4871" max="4871" width="8.125" style="93" customWidth="1"/>
    <col min="4872" max="4873" width="7" style="93" customWidth="1"/>
    <col min="4874" max="4874" width="8.125" style="93" customWidth="1"/>
    <col min="4875" max="4875" width="8.875" style="93" customWidth="1"/>
    <col min="4876" max="4876" width="7.5" style="93" customWidth="1"/>
    <col min="4877" max="4879" width="9.5" style="93" customWidth="1"/>
    <col min="4880" max="4880" width="8.75" style="93" customWidth="1"/>
    <col min="4881" max="4881" width="7" style="93" customWidth="1"/>
    <col min="4882" max="4886" width="10.875" style="93" customWidth="1"/>
    <col min="4887" max="5085" width="7" style="93"/>
    <col min="5086" max="5086" width="3.25" style="93" customWidth="1"/>
    <col min="5087" max="5087" width="7" style="93" customWidth="1"/>
    <col min="5088" max="5088" width="8.75" style="93" customWidth="1"/>
    <col min="5089" max="5089" width="6.25" style="93" customWidth="1"/>
    <col min="5090" max="5091" width="6.5" style="93" customWidth="1"/>
    <col min="5092" max="5092" width="8.75" style="93" customWidth="1"/>
    <col min="5093" max="5093" width="6.875" style="93" customWidth="1"/>
    <col min="5094" max="5094" width="7.625" style="93" customWidth="1"/>
    <col min="5095" max="5095" width="7.75" style="93" customWidth="1"/>
    <col min="5096" max="5096" width="7.875" style="93" customWidth="1"/>
    <col min="5097" max="5097" width="8.125" style="93" customWidth="1"/>
    <col min="5098" max="5099" width="8.25" style="93" customWidth="1"/>
    <col min="5100" max="5103" width="8.125" style="93" customWidth="1"/>
    <col min="5104" max="5105" width="7.25" style="93" customWidth="1"/>
    <col min="5106" max="5106" width="6.5" style="93" customWidth="1"/>
    <col min="5107" max="5107" width="7.625" style="93" customWidth="1"/>
    <col min="5108" max="5108" width="7.125" style="93" customWidth="1"/>
    <col min="5109" max="5109" width="6.625" style="93" customWidth="1"/>
    <col min="5110" max="5110" width="7.25" style="93" customWidth="1"/>
    <col min="5111" max="5111" width="6.75" style="93" customWidth="1"/>
    <col min="5112" max="5112" width="6.75" style="93" bestFit="1" customWidth="1"/>
    <col min="5113" max="5113" width="7.375" style="93" customWidth="1"/>
    <col min="5114" max="5114" width="7.5" style="93" customWidth="1"/>
    <col min="5115" max="5115" width="8.875" style="93" customWidth="1"/>
    <col min="5116" max="5116" width="7.5" style="93" bestFit="1" customWidth="1"/>
    <col min="5117" max="5117" width="8" style="93" bestFit="1" customWidth="1"/>
    <col min="5118" max="5118" width="8.625" style="93" customWidth="1"/>
    <col min="5119" max="5119" width="6.75" style="93" customWidth="1"/>
    <col min="5120" max="5120" width="7" style="93" customWidth="1"/>
    <col min="5121" max="5121" width="8.5" style="93" customWidth="1"/>
    <col min="5122" max="5123" width="7" style="93" customWidth="1"/>
    <col min="5124" max="5124" width="8.5" style="93" customWidth="1"/>
    <col min="5125" max="5126" width="7" style="93" customWidth="1"/>
    <col min="5127" max="5127" width="8.125" style="93" customWidth="1"/>
    <col min="5128" max="5129" width="7" style="93" customWidth="1"/>
    <col min="5130" max="5130" width="8.125" style="93" customWidth="1"/>
    <col min="5131" max="5131" width="8.875" style="93" customWidth="1"/>
    <col min="5132" max="5132" width="7.5" style="93" customWidth="1"/>
    <col min="5133" max="5135" width="9.5" style="93" customWidth="1"/>
    <col min="5136" max="5136" width="8.75" style="93" customWidth="1"/>
    <col min="5137" max="5137" width="7" style="93" customWidth="1"/>
    <col min="5138" max="5142" width="10.875" style="93" customWidth="1"/>
    <col min="5143" max="5341" width="7" style="93"/>
    <col min="5342" max="5342" width="3.25" style="93" customWidth="1"/>
    <col min="5343" max="5343" width="7" style="93" customWidth="1"/>
    <col min="5344" max="5344" width="8.75" style="93" customWidth="1"/>
    <col min="5345" max="5345" width="6.25" style="93" customWidth="1"/>
    <col min="5346" max="5347" width="6.5" style="93" customWidth="1"/>
    <col min="5348" max="5348" width="8.75" style="93" customWidth="1"/>
    <col min="5349" max="5349" width="6.875" style="93" customWidth="1"/>
    <col min="5350" max="5350" width="7.625" style="93" customWidth="1"/>
    <col min="5351" max="5351" width="7.75" style="93" customWidth="1"/>
    <col min="5352" max="5352" width="7.875" style="93" customWidth="1"/>
    <col min="5353" max="5353" width="8.125" style="93" customWidth="1"/>
    <col min="5354" max="5355" width="8.25" style="93" customWidth="1"/>
    <col min="5356" max="5359" width="8.125" style="93" customWidth="1"/>
    <col min="5360" max="5361" width="7.25" style="93" customWidth="1"/>
    <col min="5362" max="5362" width="6.5" style="93" customWidth="1"/>
    <col min="5363" max="5363" width="7.625" style="93" customWidth="1"/>
    <col min="5364" max="5364" width="7.125" style="93" customWidth="1"/>
    <col min="5365" max="5365" width="6.625" style="93" customWidth="1"/>
    <col min="5366" max="5366" width="7.25" style="93" customWidth="1"/>
    <col min="5367" max="5367" width="6.75" style="93" customWidth="1"/>
    <col min="5368" max="5368" width="6.75" style="93" bestFit="1" customWidth="1"/>
    <col min="5369" max="5369" width="7.375" style="93" customWidth="1"/>
    <col min="5370" max="5370" width="7.5" style="93" customWidth="1"/>
    <col min="5371" max="5371" width="8.875" style="93" customWidth="1"/>
    <col min="5372" max="5372" width="7.5" style="93" bestFit="1" customWidth="1"/>
    <col min="5373" max="5373" width="8" style="93" bestFit="1" customWidth="1"/>
    <col min="5374" max="5374" width="8.625" style="93" customWidth="1"/>
    <col min="5375" max="5375" width="6.75" style="93" customWidth="1"/>
    <col min="5376" max="5376" width="7" style="93" customWidth="1"/>
    <col min="5377" max="5377" width="8.5" style="93" customWidth="1"/>
    <col min="5378" max="5379" width="7" style="93" customWidth="1"/>
    <col min="5380" max="5380" width="8.5" style="93" customWidth="1"/>
    <col min="5381" max="5382" width="7" style="93" customWidth="1"/>
    <col min="5383" max="5383" width="8.125" style="93" customWidth="1"/>
    <col min="5384" max="5385" width="7" style="93" customWidth="1"/>
    <col min="5386" max="5386" width="8.125" style="93" customWidth="1"/>
    <col min="5387" max="5387" width="8.875" style="93" customWidth="1"/>
    <col min="5388" max="5388" width="7.5" style="93" customWidth="1"/>
    <col min="5389" max="5391" width="9.5" style="93" customWidth="1"/>
    <col min="5392" max="5392" width="8.75" style="93" customWidth="1"/>
    <col min="5393" max="5393" width="7" style="93" customWidth="1"/>
    <col min="5394" max="5398" width="10.875" style="93" customWidth="1"/>
    <col min="5399" max="5597" width="7" style="93"/>
    <col min="5598" max="5598" width="3.25" style="93" customWidth="1"/>
    <col min="5599" max="5599" width="7" style="93" customWidth="1"/>
    <col min="5600" max="5600" width="8.75" style="93" customWidth="1"/>
    <col min="5601" max="5601" width="6.25" style="93" customWidth="1"/>
    <col min="5602" max="5603" width="6.5" style="93" customWidth="1"/>
    <col min="5604" max="5604" width="8.75" style="93" customWidth="1"/>
    <col min="5605" max="5605" width="6.875" style="93" customWidth="1"/>
    <col min="5606" max="5606" width="7.625" style="93" customWidth="1"/>
    <col min="5607" max="5607" width="7.75" style="93" customWidth="1"/>
    <col min="5608" max="5608" width="7.875" style="93" customWidth="1"/>
    <col min="5609" max="5609" width="8.125" style="93" customWidth="1"/>
    <col min="5610" max="5611" width="8.25" style="93" customWidth="1"/>
    <col min="5612" max="5615" width="8.125" style="93" customWidth="1"/>
    <col min="5616" max="5617" width="7.25" style="93" customWidth="1"/>
    <col min="5618" max="5618" width="6.5" style="93" customWidth="1"/>
    <col min="5619" max="5619" width="7.625" style="93" customWidth="1"/>
    <col min="5620" max="5620" width="7.125" style="93" customWidth="1"/>
    <col min="5621" max="5621" width="6.625" style="93" customWidth="1"/>
    <col min="5622" max="5622" width="7.25" style="93" customWidth="1"/>
    <col min="5623" max="5623" width="6.75" style="93" customWidth="1"/>
    <col min="5624" max="5624" width="6.75" style="93" bestFit="1" customWidth="1"/>
    <col min="5625" max="5625" width="7.375" style="93" customWidth="1"/>
    <col min="5626" max="5626" width="7.5" style="93" customWidth="1"/>
    <col min="5627" max="5627" width="8.875" style="93" customWidth="1"/>
    <col min="5628" max="5628" width="7.5" style="93" bestFit="1" customWidth="1"/>
    <col min="5629" max="5629" width="8" style="93" bestFit="1" customWidth="1"/>
    <col min="5630" max="5630" width="8.625" style="93" customWidth="1"/>
    <col min="5631" max="5631" width="6.75" style="93" customWidth="1"/>
    <col min="5632" max="5632" width="7" style="93" customWidth="1"/>
    <col min="5633" max="5633" width="8.5" style="93" customWidth="1"/>
    <col min="5634" max="5635" width="7" style="93" customWidth="1"/>
    <col min="5636" max="5636" width="8.5" style="93" customWidth="1"/>
    <col min="5637" max="5638" width="7" style="93" customWidth="1"/>
    <col min="5639" max="5639" width="8.125" style="93" customWidth="1"/>
    <col min="5640" max="5641" width="7" style="93" customWidth="1"/>
    <col min="5642" max="5642" width="8.125" style="93" customWidth="1"/>
    <col min="5643" max="5643" width="8.875" style="93" customWidth="1"/>
    <col min="5644" max="5644" width="7.5" style="93" customWidth="1"/>
    <col min="5645" max="5647" width="9.5" style="93" customWidth="1"/>
    <col min="5648" max="5648" width="8.75" style="93" customWidth="1"/>
    <col min="5649" max="5649" width="7" style="93" customWidth="1"/>
    <col min="5650" max="5654" width="10.875" style="93" customWidth="1"/>
    <col min="5655" max="5853" width="7" style="93"/>
    <col min="5854" max="5854" width="3.25" style="93" customWidth="1"/>
    <col min="5855" max="5855" width="7" style="93" customWidth="1"/>
    <col min="5856" max="5856" width="8.75" style="93" customWidth="1"/>
    <col min="5857" max="5857" width="6.25" style="93" customWidth="1"/>
    <col min="5858" max="5859" width="6.5" style="93" customWidth="1"/>
    <col min="5860" max="5860" width="8.75" style="93" customWidth="1"/>
    <col min="5861" max="5861" width="6.875" style="93" customWidth="1"/>
    <col min="5862" max="5862" width="7.625" style="93" customWidth="1"/>
    <col min="5863" max="5863" width="7.75" style="93" customWidth="1"/>
    <col min="5864" max="5864" width="7.875" style="93" customWidth="1"/>
    <col min="5865" max="5865" width="8.125" style="93" customWidth="1"/>
    <col min="5866" max="5867" width="8.25" style="93" customWidth="1"/>
    <col min="5868" max="5871" width="8.125" style="93" customWidth="1"/>
    <col min="5872" max="5873" width="7.25" style="93" customWidth="1"/>
    <col min="5874" max="5874" width="6.5" style="93" customWidth="1"/>
    <col min="5875" max="5875" width="7.625" style="93" customWidth="1"/>
    <col min="5876" max="5876" width="7.125" style="93" customWidth="1"/>
    <col min="5877" max="5877" width="6.625" style="93" customWidth="1"/>
    <col min="5878" max="5878" width="7.25" style="93" customWidth="1"/>
    <col min="5879" max="5879" width="6.75" style="93" customWidth="1"/>
    <col min="5880" max="5880" width="6.75" style="93" bestFit="1" customWidth="1"/>
    <col min="5881" max="5881" width="7.375" style="93" customWidth="1"/>
    <col min="5882" max="5882" width="7.5" style="93" customWidth="1"/>
    <col min="5883" max="5883" width="8.875" style="93" customWidth="1"/>
    <col min="5884" max="5884" width="7.5" style="93" bestFit="1" customWidth="1"/>
    <col min="5885" max="5885" width="8" style="93" bestFit="1" customWidth="1"/>
    <col min="5886" max="5886" width="8.625" style="93" customWidth="1"/>
    <col min="5887" max="5887" width="6.75" style="93" customWidth="1"/>
    <col min="5888" max="5888" width="7" style="93" customWidth="1"/>
    <col min="5889" max="5889" width="8.5" style="93" customWidth="1"/>
    <col min="5890" max="5891" width="7" style="93" customWidth="1"/>
    <col min="5892" max="5892" width="8.5" style="93" customWidth="1"/>
    <col min="5893" max="5894" width="7" style="93" customWidth="1"/>
    <col min="5895" max="5895" width="8.125" style="93" customWidth="1"/>
    <col min="5896" max="5897" width="7" style="93" customWidth="1"/>
    <col min="5898" max="5898" width="8.125" style="93" customWidth="1"/>
    <col min="5899" max="5899" width="8.875" style="93" customWidth="1"/>
    <col min="5900" max="5900" width="7.5" style="93" customWidth="1"/>
    <col min="5901" max="5903" width="9.5" style="93" customWidth="1"/>
    <col min="5904" max="5904" width="8.75" style="93" customWidth="1"/>
    <col min="5905" max="5905" width="7" style="93" customWidth="1"/>
    <col min="5906" max="5910" width="10.875" style="93" customWidth="1"/>
    <col min="5911" max="6109" width="7" style="93"/>
    <col min="6110" max="6110" width="3.25" style="93" customWidth="1"/>
    <col min="6111" max="6111" width="7" style="93" customWidth="1"/>
    <col min="6112" max="6112" width="8.75" style="93" customWidth="1"/>
    <col min="6113" max="6113" width="6.25" style="93" customWidth="1"/>
    <col min="6114" max="6115" width="6.5" style="93" customWidth="1"/>
    <col min="6116" max="6116" width="8.75" style="93" customWidth="1"/>
    <col min="6117" max="6117" width="6.875" style="93" customWidth="1"/>
    <col min="6118" max="6118" width="7.625" style="93" customWidth="1"/>
    <col min="6119" max="6119" width="7.75" style="93" customWidth="1"/>
    <col min="6120" max="6120" width="7.875" style="93" customWidth="1"/>
    <col min="6121" max="6121" width="8.125" style="93" customWidth="1"/>
    <col min="6122" max="6123" width="8.25" style="93" customWidth="1"/>
    <col min="6124" max="6127" width="8.125" style="93" customWidth="1"/>
    <col min="6128" max="6129" width="7.25" style="93" customWidth="1"/>
    <col min="6130" max="6130" width="6.5" style="93" customWidth="1"/>
    <col min="6131" max="6131" width="7.625" style="93" customWidth="1"/>
    <col min="6132" max="6132" width="7.125" style="93" customWidth="1"/>
    <col min="6133" max="6133" width="6.625" style="93" customWidth="1"/>
    <col min="6134" max="6134" width="7.25" style="93" customWidth="1"/>
    <col min="6135" max="6135" width="6.75" style="93" customWidth="1"/>
    <col min="6136" max="6136" width="6.75" style="93" bestFit="1" customWidth="1"/>
    <col min="6137" max="6137" width="7.375" style="93" customWidth="1"/>
    <col min="6138" max="6138" width="7.5" style="93" customWidth="1"/>
    <col min="6139" max="6139" width="8.875" style="93" customWidth="1"/>
    <col min="6140" max="6140" width="7.5" style="93" bestFit="1" customWidth="1"/>
    <col min="6141" max="6141" width="8" style="93" bestFit="1" customWidth="1"/>
    <col min="6142" max="6142" width="8.625" style="93" customWidth="1"/>
    <col min="6143" max="6143" width="6.75" style="93" customWidth="1"/>
    <col min="6144" max="6144" width="7" style="93" customWidth="1"/>
    <col min="6145" max="6145" width="8.5" style="93" customWidth="1"/>
    <col min="6146" max="6147" width="7" style="93" customWidth="1"/>
    <col min="6148" max="6148" width="8.5" style="93" customWidth="1"/>
    <col min="6149" max="6150" width="7" style="93" customWidth="1"/>
    <col min="6151" max="6151" width="8.125" style="93" customWidth="1"/>
    <col min="6152" max="6153" width="7" style="93" customWidth="1"/>
    <col min="6154" max="6154" width="8.125" style="93" customWidth="1"/>
    <col min="6155" max="6155" width="8.875" style="93" customWidth="1"/>
    <col min="6156" max="6156" width="7.5" style="93" customWidth="1"/>
    <col min="6157" max="6159" width="9.5" style="93" customWidth="1"/>
    <col min="6160" max="6160" width="8.75" style="93" customWidth="1"/>
    <col min="6161" max="6161" width="7" style="93" customWidth="1"/>
    <col min="6162" max="6166" width="10.875" style="93" customWidth="1"/>
    <col min="6167" max="6365" width="7" style="93"/>
    <col min="6366" max="6366" width="3.25" style="93" customWidth="1"/>
    <col min="6367" max="6367" width="7" style="93" customWidth="1"/>
    <col min="6368" max="6368" width="8.75" style="93" customWidth="1"/>
    <col min="6369" max="6369" width="6.25" style="93" customWidth="1"/>
    <col min="6370" max="6371" width="6.5" style="93" customWidth="1"/>
    <col min="6372" max="6372" width="8.75" style="93" customWidth="1"/>
    <col min="6373" max="6373" width="6.875" style="93" customWidth="1"/>
    <col min="6374" max="6374" width="7.625" style="93" customWidth="1"/>
    <col min="6375" max="6375" width="7.75" style="93" customWidth="1"/>
    <col min="6376" max="6376" width="7.875" style="93" customWidth="1"/>
    <col min="6377" max="6377" width="8.125" style="93" customWidth="1"/>
    <col min="6378" max="6379" width="8.25" style="93" customWidth="1"/>
    <col min="6380" max="6383" width="8.125" style="93" customWidth="1"/>
    <col min="6384" max="6385" width="7.25" style="93" customWidth="1"/>
    <col min="6386" max="6386" width="6.5" style="93" customWidth="1"/>
    <col min="6387" max="6387" width="7.625" style="93" customWidth="1"/>
    <col min="6388" max="6388" width="7.125" style="93" customWidth="1"/>
    <col min="6389" max="6389" width="6.625" style="93" customWidth="1"/>
    <col min="6390" max="6390" width="7.25" style="93" customWidth="1"/>
    <col min="6391" max="6391" width="6.75" style="93" customWidth="1"/>
    <col min="6392" max="6392" width="6.75" style="93" bestFit="1" customWidth="1"/>
    <col min="6393" max="6393" width="7.375" style="93" customWidth="1"/>
    <col min="6394" max="6394" width="7.5" style="93" customWidth="1"/>
    <col min="6395" max="6395" width="8.875" style="93" customWidth="1"/>
    <col min="6396" max="6396" width="7.5" style="93" bestFit="1" customWidth="1"/>
    <col min="6397" max="6397" width="8" style="93" bestFit="1" customWidth="1"/>
    <col min="6398" max="6398" width="8.625" style="93" customWidth="1"/>
    <col min="6399" max="6399" width="6.75" style="93" customWidth="1"/>
    <col min="6400" max="6400" width="7" style="93" customWidth="1"/>
    <col min="6401" max="6401" width="8.5" style="93" customWidth="1"/>
    <col min="6402" max="6403" width="7" style="93" customWidth="1"/>
    <col min="6404" max="6404" width="8.5" style="93" customWidth="1"/>
    <col min="6405" max="6406" width="7" style="93" customWidth="1"/>
    <col min="6407" max="6407" width="8.125" style="93" customWidth="1"/>
    <col min="6408" max="6409" width="7" style="93" customWidth="1"/>
    <col min="6410" max="6410" width="8.125" style="93" customWidth="1"/>
    <col min="6411" max="6411" width="8.875" style="93" customWidth="1"/>
    <col min="6412" max="6412" width="7.5" style="93" customWidth="1"/>
    <col min="6413" max="6415" width="9.5" style="93" customWidth="1"/>
    <col min="6416" max="6416" width="8.75" style="93" customWidth="1"/>
    <col min="6417" max="6417" width="7" style="93" customWidth="1"/>
    <col min="6418" max="6422" width="10.875" style="93" customWidth="1"/>
    <col min="6423" max="6621" width="7" style="93"/>
    <col min="6622" max="6622" width="3.25" style="93" customWidth="1"/>
    <col min="6623" max="6623" width="7" style="93" customWidth="1"/>
    <col min="6624" max="6624" width="8.75" style="93" customWidth="1"/>
    <col min="6625" max="6625" width="6.25" style="93" customWidth="1"/>
    <col min="6626" max="6627" width="6.5" style="93" customWidth="1"/>
    <col min="6628" max="6628" width="8.75" style="93" customWidth="1"/>
    <col min="6629" max="6629" width="6.875" style="93" customWidth="1"/>
    <col min="6630" max="6630" width="7.625" style="93" customWidth="1"/>
    <col min="6631" max="6631" width="7.75" style="93" customWidth="1"/>
    <col min="6632" max="6632" width="7.875" style="93" customWidth="1"/>
    <col min="6633" max="6633" width="8.125" style="93" customWidth="1"/>
    <col min="6634" max="6635" width="8.25" style="93" customWidth="1"/>
    <col min="6636" max="6639" width="8.125" style="93" customWidth="1"/>
    <col min="6640" max="6641" width="7.25" style="93" customWidth="1"/>
    <col min="6642" max="6642" width="6.5" style="93" customWidth="1"/>
    <col min="6643" max="6643" width="7.625" style="93" customWidth="1"/>
    <col min="6644" max="6644" width="7.125" style="93" customWidth="1"/>
    <col min="6645" max="6645" width="6.625" style="93" customWidth="1"/>
    <col min="6646" max="6646" width="7.25" style="93" customWidth="1"/>
    <col min="6647" max="6647" width="6.75" style="93" customWidth="1"/>
    <col min="6648" max="6648" width="6.75" style="93" bestFit="1" customWidth="1"/>
    <col min="6649" max="6649" width="7.375" style="93" customWidth="1"/>
    <col min="6650" max="6650" width="7.5" style="93" customWidth="1"/>
    <col min="6651" max="6651" width="8.875" style="93" customWidth="1"/>
    <col min="6652" max="6652" width="7.5" style="93" bestFit="1" customWidth="1"/>
    <col min="6653" max="6653" width="8" style="93" bestFit="1" customWidth="1"/>
    <col min="6654" max="6654" width="8.625" style="93" customWidth="1"/>
    <col min="6655" max="6655" width="6.75" style="93" customWidth="1"/>
    <col min="6656" max="6656" width="7" style="93" customWidth="1"/>
    <col min="6657" max="6657" width="8.5" style="93" customWidth="1"/>
    <col min="6658" max="6659" width="7" style="93" customWidth="1"/>
    <col min="6660" max="6660" width="8.5" style="93" customWidth="1"/>
    <col min="6661" max="6662" width="7" style="93" customWidth="1"/>
    <col min="6663" max="6663" width="8.125" style="93" customWidth="1"/>
    <col min="6664" max="6665" width="7" style="93" customWidth="1"/>
    <col min="6666" max="6666" width="8.125" style="93" customWidth="1"/>
    <col min="6667" max="6667" width="8.875" style="93" customWidth="1"/>
    <col min="6668" max="6668" width="7.5" style="93" customWidth="1"/>
    <col min="6669" max="6671" width="9.5" style="93" customWidth="1"/>
    <col min="6672" max="6672" width="8.75" style="93" customWidth="1"/>
    <col min="6673" max="6673" width="7" style="93" customWidth="1"/>
    <col min="6674" max="6678" width="10.875" style="93" customWidth="1"/>
    <col min="6679" max="6877" width="7" style="93"/>
    <col min="6878" max="6878" width="3.25" style="93" customWidth="1"/>
    <col min="6879" max="6879" width="7" style="93" customWidth="1"/>
    <col min="6880" max="6880" width="8.75" style="93" customWidth="1"/>
    <col min="6881" max="6881" width="6.25" style="93" customWidth="1"/>
    <col min="6882" max="6883" width="6.5" style="93" customWidth="1"/>
    <col min="6884" max="6884" width="8.75" style="93" customWidth="1"/>
    <col min="6885" max="6885" width="6.875" style="93" customWidth="1"/>
    <col min="6886" max="6886" width="7.625" style="93" customWidth="1"/>
    <col min="6887" max="6887" width="7.75" style="93" customWidth="1"/>
    <col min="6888" max="6888" width="7.875" style="93" customWidth="1"/>
    <col min="6889" max="6889" width="8.125" style="93" customWidth="1"/>
    <col min="6890" max="6891" width="8.25" style="93" customWidth="1"/>
    <col min="6892" max="6895" width="8.125" style="93" customWidth="1"/>
    <col min="6896" max="6897" width="7.25" style="93" customWidth="1"/>
    <col min="6898" max="6898" width="6.5" style="93" customWidth="1"/>
    <col min="6899" max="6899" width="7.625" style="93" customWidth="1"/>
    <col min="6900" max="6900" width="7.125" style="93" customWidth="1"/>
    <col min="6901" max="6901" width="6.625" style="93" customWidth="1"/>
    <col min="6902" max="6902" width="7.25" style="93" customWidth="1"/>
    <col min="6903" max="6903" width="6.75" style="93" customWidth="1"/>
    <col min="6904" max="6904" width="6.75" style="93" bestFit="1" customWidth="1"/>
    <col min="6905" max="6905" width="7.375" style="93" customWidth="1"/>
    <col min="6906" max="6906" width="7.5" style="93" customWidth="1"/>
    <col min="6907" max="6907" width="8.875" style="93" customWidth="1"/>
    <col min="6908" max="6908" width="7.5" style="93" bestFit="1" customWidth="1"/>
    <col min="6909" max="6909" width="8" style="93" bestFit="1" customWidth="1"/>
    <col min="6910" max="6910" width="8.625" style="93" customWidth="1"/>
    <col min="6911" max="6911" width="6.75" style="93" customWidth="1"/>
    <col min="6912" max="6912" width="7" style="93" customWidth="1"/>
    <col min="6913" max="6913" width="8.5" style="93" customWidth="1"/>
    <col min="6914" max="6915" width="7" style="93" customWidth="1"/>
    <col min="6916" max="6916" width="8.5" style="93" customWidth="1"/>
    <col min="6917" max="6918" width="7" style="93" customWidth="1"/>
    <col min="6919" max="6919" width="8.125" style="93" customWidth="1"/>
    <col min="6920" max="6921" width="7" style="93" customWidth="1"/>
    <col min="6922" max="6922" width="8.125" style="93" customWidth="1"/>
    <col min="6923" max="6923" width="8.875" style="93" customWidth="1"/>
    <col min="6924" max="6924" width="7.5" style="93" customWidth="1"/>
    <col min="6925" max="6927" width="9.5" style="93" customWidth="1"/>
    <col min="6928" max="6928" width="8.75" style="93" customWidth="1"/>
    <col min="6929" max="6929" width="7" style="93" customWidth="1"/>
    <col min="6930" max="6934" width="10.875" style="93" customWidth="1"/>
    <col min="6935" max="7133" width="7" style="93"/>
    <col min="7134" max="7134" width="3.25" style="93" customWidth="1"/>
    <col min="7135" max="7135" width="7" style="93" customWidth="1"/>
    <col min="7136" max="7136" width="8.75" style="93" customWidth="1"/>
    <col min="7137" max="7137" width="6.25" style="93" customWidth="1"/>
    <col min="7138" max="7139" width="6.5" style="93" customWidth="1"/>
    <col min="7140" max="7140" width="8.75" style="93" customWidth="1"/>
    <col min="7141" max="7141" width="6.875" style="93" customWidth="1"/>
    <col min="7142" max="7142" width="7.625" style="93" customWidth="1"/>
    <col min="7143" max="7143" width="7.75" style="93" customWidth="1"/>
    <col min="7144" max="7144" width="7.875" style="93" customWidth="1"/>
    <col min="7145" max="7145" width="8.125" style="93" customWidth="1"/>
    <col min="7146" max="7147" width="8.25" style="93" customWidth="1"/>
    <col min="7148" max="7151" width="8.125" style="93" customWidth="1"/>
    <col min="7152" max="7153" width="7.25" style="93" customWidth="1"/>
    <col min="7154" max="7154" width="6.5" style="93" customWidth="1"/>
    <col min="7155" max="7155" width="7.625" style="93" customWidth="1"/>
    <col min="7156" max="7156" width="7.125" style="93" customWidth="1"/>
    <col min="7157" max="7157" width="6.625" style="93" customWidth="1"/>
    <col min="7158" max="7158" width="7.25" style="93" customWidth="1"/>
    <col min="7159" max="7159" width="6.75" style="93" customWidth="1"/>
    <col min="7160" max="7160" width="6.75" style="93" bestFit="1" customWidth="1"/>
    <col min="7161" max="7161" width="7.375" style="93" customWidth="1"/>
    <col min="7162" max="7162" width="7.5" style="93" customWidth="1"/>
    <col min="7163" max="7163" width="8.875" style="93" customWidth="1"/>
    <col min="7164" max="7164" width="7.5" style="93" bestFit="1" customWidth="1"/>
    <col min="7165" max="7165" width="8" style="93" bestFit="1" customWidth="1"/>
    <col min="7166" max="7166" width="8.625" style="93" customWidth="1"/>
    <col min="7167" max="7167" width="6.75" style="93" customWidth="1"/>
    <col min="7168" max="7168" width="7" style="93" customWidth="1"/>
    <col min="7169" max="7169" width="8.5" style="93" customWidth="1"/>
    <col min="7170" max="7171" width="7" style="93" customWidth="1"/>
    <col min="7172" max="7172" width="8.5" style="93" customWidth="1"/>
    <col min="7173" max="7174" width="7" style="93" customWidth="1"/>
    <col min="7175" max="7175" width="8.125" style="93" customWidth="1"/>
    <col min="7176" max="7177" width="7" style="93" customWidth="1"/>
    <col min="7178" max="7178" width="8.125" style="93" customWidth="1"/>
    <col min="7179" max="7179" width="8.875" style="93" customWidth="1"/>
    <col min="7180" max="7180" width="7.5" style="93" customWidth="1"/>
    <col min="7181" max="7183" width="9.5" style="93" customWidth="1"/>
    <col min="7184" max="7184" width="8.75" style="93" customWidth="1"/>
    <col min="7185" max="7185" width="7" style="93" customWidth="1"/>
    <col min="7186" max="7190" width="10.875" style="93" customWidth="1"/>
    <col min="7191" max="7389" width="7" style="93"/>
    <col min="7390" max="7390" width="3.25" style="93" customWidth="1"/>
    <col min="7391" max="7391" width="7" style="93" customWidth="1"/>
    <col min="7392" max="7392" width="8.75" style="93" customWidth="1"/>
    <col min="7393" max="7393" width="6.25" style="93" customWidth="1"/>
    <col min="7394" max="7395" width="6.5" style="93" customWidth="1"/>
    <col min="7396" max="7396" width="8.75" style="93" customWidth="1"/>
    <col min="7397" max="7397" width="6.875" style="93" customWidth="1"/>
    <col min="7398" max="7398" width="7.625" style="93" customWidth="1"/>
    <col min="7399" max="7399" width="7.75" style="93" customWidth="1"/>
    <col min="7400" max="7400" width="7.875" style="93" customWidth="1"/>
    <col min="7401" max="7401" width="8.125" style="93" customWidth="1"/>
    <col min="7402" max="7403" width="8.25" style="93" customWidth="1"/>
    <col min="7404" max="7407" width="8.125" style="93" customWidth="1"/>
    <col min="7408" max="7409" width="7.25" style="93" customWidth="1"/>
    <col min="7410" max="7410" width="6.5" style="93" customWidth="1"/>
    <col min="7411" max="7411" width="7.625" style="93" customWidth="1"/>
    <col min="7412" max="7412" width="7.125" style="93" customWidth="1"/>
    <col min="7413" max="7413" width="6.625" style="93" customWidth="1"/>
    <col min="7414" max="7414" width="7.25" style="93" customWidth="1"/>
    <col min="7415" max="7415" width="6.75" style="93" customWidth="1"/>
    <col min="7416" max="7416" width="6.75" style="93" bestFit="1" customWidth="1"/>
    <col min="7417" max="7417" width="7.375" style="93" customWidth="1"/>
    <col min="7418" max="7418" width="7.5" style="93" customWidth="1"/>
    <col min="7419" max="7419" width="8.875" style="93" customWidth="1"/>
    <col min="7420" max="7420" width="7.5" style="93" bestFit="1" customWidth="1"/>
    <col min="7421" max="7421" width="8" style="93" bestFit="1" customWidth="1"/>
    <col min="7422" max="7422" width="8.625" style="93" customWidth="1"/>
    <col min="7423" max="7423" width="6.75" style="93" customWidth="1"/>
    <col min="7424" max="7424" width="7" style="93" customWidth="1"/>
    <col min="7425" max="7425" width="8.5" style="93" customWidth="1"/>
    <col min="7426" max="7427" width="7" style="93" customWidth="1"/>
    <col min="7428" max="7428" width="8.5" style="93" customWidth="1"/>
    <col min="7429" max="7430" width="7" style="93" customWidth="1"/>
    <col min="7431" max="7431" width="8.125" style="93" customWidth="1"/>
    <col min="7432" max="7433" width="7" style="93" customWidth="1"/>
    <col min="7434" max="7434" width="8.125" style="93" customWidth="1"/>
    <col min="7435" max="7435" width="8.875" style="93" customWidth="1"/>
    <col min="7436" max="7436" width="7.5" style="93" customWidth="1"/>
    <col min="7437" max="7439" width="9.5" style="93" customWidth="1"/>
    <col min="7440" max="7440" width="8.75" style="93" customWidth="1"/>
    <col min="7441" max="7441" width="7" style="93" customWidth="1"/>
    <col min="7442" max="7446" width="10.875" style="93" customWidth="1"/>
    <col min="7447" max="7645" width="7" style="93"/>
    <col min="7646" max="7646" width="3.25" style="93" customWidth="1"/>
    <col min="7647" max="7647" width="7" style="93" customWidth="1"/>
    <col min="7648" max="7648" width="8.75" style="93" customWidth="1"/>
    <col min="7649" max="7649" width="6.25" style="93" customWidth="1"/>
    <col min="7650" max="7651" width="6.5" style="93" customWidth="1"/>
    <col min="7652" max="7652" width="8.75" style="93" customWidth="1"/>
    <col min="7653" max="7653" width="6.875" style="93" customWidth="1"/>
    <col min="7654" max="7654" width="7.625" style="93" customWidth="1"/>
    <col min="7655" max="7655" width="7.75" style="93" customWidth="1"/>
    <col min="7656" max="7656" width="7.875" style="93" customWidth="1"/>
    <col min="7657" max="7657" width="8.125" style="93" customWidth="1"/>
    <col min="7658" max="7659" width="8.25" style="93" customWidth="1"/>
    <col min="7660" max="7663" width="8.125" style="93" customWidth="1"/>
    <col min="7664" max="7665" width="7.25" style="93" customWidth="1"/>
    <col min="7666" max="7666" width="6.5" style="93" customWidth="1"/>
    <col min="7667" max="7667" width="7.625" style="93" customWidth="1"/>
    <col min="7668" max="7668" width="7.125" style="93" customWidth="1"/>
    <col min="7669" max="7669" width="6.625" style="93" customWidth="1"/>
    <col min="7670" max="7670" width="7.25" style="93" customWidth="1"/>
    <col min="7671" max="7671" width="6.75" style="93" customWidth="1"/>
    <col min="7672" max="7672" width="6.75" style="93" bestFit="1" customWidth="1"/>
    <col min="7673" max="7673" width="7.375" style="93" customWidth="1"/>
    <col min="7674" max="7674" width="7.5" style="93" customWidth="1"/>
    <col min="7675" max="7675" width="8.875" style="93" customWidth="1"/>
    <col min="7676" max="7676" width="7.5" style="93" bestFit="1" customWidth="1"/>
    <col min="7677" max="7677" width="8" style="93" bestFit="1" customWidth="1"/>
    <col min="7678" max="7678" width="8.625" style="93" customWidth="1"/>
    <col min="7679" max="7679" width="6.75" style="93" customWidth="1"/>
    <col min="7680" max="7680" width="7" style="93" customWidth="1"/>
    <col min="7681" max="7681" width="8.5" style="93" customWidth="1"/>
    <col min="7682" max="7683" width="7" style="93" customWidth="1"/>
    <col min="7684" max="7684" width="8.5" style="93" customWidth="1"/>
    <col min="7685" max="7686" width="7" style="93" customWidth="1"/>
    <col min="7687" max="7687" width="8.125" style="93" customWidth="1"/>
    <col min="7688" max="7689" width="7" style="93" customWidth="1"/>
    <col min="7690" max="7690" width="8.125" style="93" customWidth="1"/>
    <col min="7691" max="7691" width="8.875" style="93" customWidth="1"/>
    <col min="7692" max="7692" width="7.5" style="93" customWidth="1"/>
    <col min="7693" max="7695" width="9.5" style="93" customWidth="1"/>
    <col min="7696" max="7696" width="8.75" style="93" customWidth="1"/>
    <col min="7697" max="7697" width="7" style="93" customWidth="1"/>
    <col min="7698" max="7702" width="10.875" style="93" customWidth="1"/>
    <col min="7703" max="7901" width="7" style="93"/>
    <col min="7902" max="7902" width="3.25" style="93" customWidth="1"/>
    <col min="7903" max="7903" width="7" style="93" customWidth="1"/>
    <col min="7904" max="7904" width="8.75" style="93" customWidth="1"/>
    <col min="7905" max="7905" width="6.25" style="93" customWidth="1"/>
    <col min="7906" max="7907" width="6.5" style="93" customWidth="1"/>
    <col min="7908" max="7908" width="8.75" style="93" customWidth="1"/>
    <col min="7909" max="7909" width="6.875" style="93" customWidth="1"/>
    <col min="7910" max="7910" width="7.625" style="93" customWidth="1"/>
    <col min="7911" max="7911" width="7.75" style="93" customWidth="1"/>
    <col min="7912" max="7912" width="7.875" style="93" customWidth="1"/>
    <col min="7913" max="7913" width="8.125" style="93" customWidth="1"/>
    <col min="7914" max="7915" width="8.25" style="93" customWidth="1"/>
    <col min="7916" max="7919" width="8.125" style="93" customWidth="1"/>
    <col min="7920" max="7921" width="7.25" style="93" customWidth="1"/>
    <col min="7922" max="7922" width="6.5" style="93" customWidth="1"/>
    <col min="7923" max="7923" width="7.625" style="93" customWidth="1"/>
    <col min="7924" max="7924" width="7.125" style="93" customWidth="1"/>
    <col min="7925" max="7925" width="6.625" style="93" customWidth="1"/>
    <col min="7926" max="7926" width="7.25" style="93" customWidth="1"/>
    <col min="7927" max="7927" width="6.75" style="93" customWidth="1"/>
    <col min="7928" max="7928" width="6.75" style="93" bestFit="1" customWidth="1"/>
    <col min="7929" max="7929" width="7.375" style="93" customWidth="1"/>
    <col min="7930" max="7930" width="7.5" style="93" customWidth="1"/>
    <col min="7931" max="7931" width="8.875" style="93" customWidth="1"/>
    <col min="7932" max="7932" width="7.5" style="93" bestFit="1" customWidth="1"/>
    <col min="7933" max="7933" width="8" style="93" bestFit="1" customWidth="1"/>
    <col min="7934" max="7934" width="8.625" style="93" customWidth="1"/>
    <col min="7935" max="7935" width="6.75" style="93" customWidth="1"/>
    <col min="7936" max="7936" width="7" style="93" customWidth="1"/>
    <col min="7937" max="7937" width="8.5" style="93" customWidth="1"/>
    <col min="7938" max="7939" width="7" style="93" customWidth="1"/>
    <col min="7940" max="7940" width="8.5" style="93" customWidth="1"/>
    <col min="7941" max="7942" width="7" style="93" customWidth="1"/>
    <col min="7943" max="7943" width="8.125" style="93" customWidth="1"/>
    <col min="7944" max="7945" width="7" style="93" customWidth="1"/>
    <col min="7946" max="7946" width="8.125" style="93" customWidth="1"/>
    <col min="7947" max="7947" width="8.875" style="93" customWidth="1"/>
    <col min="7948" max="7948" width="7.5" style="93" customWidth="1"/>
    <col min="7949" max="7951" width="9.5" style="93" customWidth="1"/>
    <col min="7952" max="7952" width="8.75" style="93" customWidth="1"/>
    <col min="7953" max="7953" width="7" style="93" customWidth="1"/>
    <col min="7954" max="7958" width="10.875" style="93" customWidth="1"/>
    <col min="7959" max="8157" width="7" style="93"/>
    <col min="8158" max="8158" width="3.25" style="93" customWidth="1"/>
    <col min="8159" max="8159" width="7" style="93" customWidth="1"/>
    <col min="8160" max="8160" width="8.75" style="93" customWidth="1"/>
    <col min="8161" max="8161" width="6.25" style="93" customWidth="1"/>
    <col min="8162" max="8163" width="6.5" style="93" customWidth="1"/>
    <col min="8164" max="8164" width="8.75" style="93" customWidth="1"/>
    <col min="8165" max="8165" width="6.875" style="93" customWidth="1"/>
    <col min="8166" max="8166" width="7.625" style="93" customWidth="1"/>
    <col min="8167" max="8167" width="7.75" style="93" customWidth="1"/>
    <col min="8168" max="8168" width="7.875" style="93" customWidth="1"/>
    <col min="8169" max="8169" width="8.125" style="93" customWidth="1"/>
    <col min="8170" max="8171" width="8.25" style="93" customWidth="1"/>
    <col min="8172" max="8175" width="8.125" style="93" customWidth="1"/>
    <col min="8176" max="8177" width="7.25" style="93" customWidth="1"/>
    <col min="8178" max="8178" width="6.5" style="93" customWidth="1"/>
    <col min="8179" max="8179" width="7.625" style="93" customWidth="1"/>
    <col min="8180" max="8180" width="7.125" style="93" customWidth="1"/>
    <col min="8181" max="8181" width="6.625" style="93" customWidth="1"/>
    <col min="8182" max="8182" width="7.25" style="93" customWidth="1"/>
    <col min="8183" max="8183" width="6.75" style="93" customWidth="1"/>
    <col min="8184" max="8184" width="6.75" style="93" bestFit="1" customWidth="1"/>
    <col min="8185" max="8185" width="7.375" style="93" customWidth="1"/>
    <col min="8186" max="8186" width="7.5" style="93" customWidth="1"/>
    <col min="8187" max="8187" width="8.875" style="93" customWidth="1"/>
    <col min="8188" max="8188" width="7.5" style="93" bestFit="1" customWidth="1"/>
    <col min="8189" max="8189" width="8" style="93" bestFit="1" customWidth="1"/>
    <col min="8190" max="8190" width="8.625" style="93" customWidth="1"/>
    <col min="8191" max="8191" width="6.75" style="93" customWidth="1"/>
    <col min="8192" max="8192" width="7" style="93" customWidth="1"/>
    <col min="8193" max="8193" width="8.5" style="93" customWidth="1"/>
    <col min="8194" max="8195" width="7" style="93" customWidth="1"/>
    <col min="8196" max="8196" width="8.5" style="93" customWidth="1"/>
    <col min="8197" max="8198" width="7" style="93" customWidth="1"/>
    <col min="8199" max="8199" width="8.125" style="93" customWidth="1"/>
    <col min="8200" max="8201" width="7" style="93" customWidth="1"/>
    <col min="8202" max="8202" width="8.125" style="93" customWidth="1"/>
    <col min="8203" max="8203" width="8.875" style="93" customWidth="1"/>
    <col min="8204" max="8204" width="7.5" style="93" customWidth="1"/>
    <col min="8205" max="8207" width="9.5" style="93" customWidth="1"/>
    <col min="8208" max="8208" width="8.75" style="93" customWidth="1"/>
    <col min="8209" max="8209" width="7" style="93" customWidth="1"/>
    <col min="8210" max="8214" width="10.875" style="93" customWidth="1"/>
    <col min="8215" max="8413" width="7" style="93"/>
    <col min="8414" max="8414" width="3.25" style="93" customWidth="1"/>
    <col min="8415" max="8415" width="7" style="93" customWidth="1"/>
    <col min="8416" max="8416" width="8.75" style="93" customWidth="1"/>
    <col min="8417" max="8417" width="6.25" style="93" customWidth="1"/>
    <col min="8418" max="8419" width="6.5" style="93" customWidth="1"/>
    <col min="8420" max="8420" width="8.75" style="93" customWidth="1"/>
    <col min="8421" max="8421" width="6.875" style="93" customWidth="1"/>
    <col min="8422" max="8422" width="7.625" style="93" customWidth="1"/>
    <col min="8423" max="8423" width="7.75" style="93" customWidth="1"/>
    <col min="8424" max="8424" width="7.875" style="93" customWidth="1"/>
    <col min="8425" max="8425" width="8.125" style="93" customWidth="1"/>
    <col min="8426" max="8427" width="8.25" style="93" customWidth="1"/>
    <col min="8428" max="8431" width="8.125" style="93" customWidth="1"/>
    <col min="8432" max="8433" width="7.25" style="93" customWidth="1"/>
    <col min="8434" max="8434" width="6.5" style="93" customWidth="1"/>
    <col min="8435" max="8435" width="7.625" style="93" customWidth="1"/>
    <col min="8436" max="8436" width="7.125" style="93" customWidth="1"/>
    <col min="8437" max="8437" width="6.625" style="93" customWidth="1"/>
    <col min="8438" max="8438" width="7.25" style="93" customWidth="1"/>
    <col min="8439" max="8439" width="6.75" style="93" customWidth="1"/>
    <col min="8440" max="8440" width="6.75" style="93" bestFit="1" customWidth="1"/>
    <col min="8441" max="8441" width="7.375" style="93" customWidth="1"/>
    <col min="8442" max="8442" width="7.5" style="93" customWidth="1"/>
    <col min="8443" max="8443" width="8.875" style="93" customWidth="1"/>
    <col min="8444" max="8444" width="7.5" style="93" bestFit="1" customWidth="1"/>
    <col min="8445" max="8445" width="8" style="93" bestFit="1" customWidth="1"/>
    <col min="8446" max="8446" width="8.625" style="93" customWidth="1"/>
    <col min="8447" max="8447" width="6.75" style="93" customWidth="1"/>
    <col min="8448" max="8448" width="7" style="93" customWidth="1"/>
    <col min="8449" max="8449" width="8.5" style="93" customWidth="1"/>
    <col min="8450" max="8451" width="7" style="93" customWidth="1"/>
    <col min="8452" max="8452" width="8.5" style="93" customWidth="1"/>
    <col min="8453" max="8454" width="7" style="93" customWidth="1"/>
    <col min="8455" max="8455" width="8.125" style="93" customWidth="1"/>
    <col min="8456" max="8457" width="7" style="93" customWidth="1"/>
    <col min="8458" max="8458" width="8.125" style="93" customWidth="1"/>
    <col min="8459" max="8459" width="8.875" style="93" customWidth="1"/>
    <col min="8460" max="8460" width="7.5" style="93" customWidth="1"/>
    <col min="8461" max="8463" width="9.5" style="93" customWidth="1"/>
    <col min="8464" max="8464" width="8.75" style="93" customWidth="1"/>
    <col min="8465" max="8465" width="7" style="93" customWidth="1"/>
    <col min="8466" max="8470" width="10.875" style="93" customWidth="1"/>
    <col min="8471" max="8669" width="7" style="93"/>
    <col min="8670" max="8670" width="3.25" style="93" customWidth="1"/>
    <col min="8671" max="8671" width="7" style="93" customWidth="1"/>
    <col min="8672" max="8672" width="8.75" style="93" customWidth="1"/>
    <col min="8673" max="8673" width="6.25" style="93" customWidth="1"/>
    <col min="8674" max="8675" width="6.5" style="93" customWidth="1"/>
    <col min="8676" max="8676" width="8.75" style="93" customWidth="1"/>
    <col min="8677" max="8677" width="6.875" style="93" customWidth="1"/>
    <col min="8678" max="8678" width="7.625" style="93" customWidth="1"/>
    <col min="8679" max="8679" width="7.75" style="93" customWidth="1"/>
    <col min="8680" max="8680" width="7.875" style="93" customWidth="1"/>
    <col min="8681" max="8681" width="8.125" style="93" customWidth="1"/>
    <col min="8682" max="8683" width="8.25" style="93" customWidth="1"/>
    <col min="8684" max="8687" width="8.125" style="93" customWidth="1"/>
    <col min="8688" max="8689" width="7.25" style="93" customWidth="1"/>
    <col min="8690" max="8690" width="6.5" style="93" customWidth="1"/>
    <col min="8691" max="8691" width="7.625" style="93" customWidth="1"/>
    <col min="8692" max="8692" width="7.125" style="93" customWidth="1"/>
    <col min="8693" max="8693" width="6.625" style="93" customWidth="1"/>
    <col min="8694" max="8694" width="7.25" style="93" customWidth="1"/>
    <col min="8695" max="8695" width="6.75" style="93" customWidth="1"/>
    <col min="8696" max="8696" width="6.75" style="93" bestFit="1" customWidth="1"/>
    <col min="8697" max="8697" width="7.375" style="93" customWidth="1"/>
    <col min="8698" max="8698" width="7.5" style="93" customWidth="1"/>
    <col min="8699" max="8699" width="8.875" style="93" customWidth="1"/>
    <col min="8700" max="8700" width="7.5" style="93" bestFit="1" customWidth="1"/>
    <col min="8701" max="8701" width="8" style="93" bestFit="1" customWidth="1"/>
    <col min="8702" max="8702" width="8.625" style="93" customWidth="1"/>
    <col min="8703" max="8703" width="6.75" style="93" customWidth="1"/>
    <col min="8704" max="8704" width="7" style="93" customWidth="1"/>
    <col min="8705" max="8705" width="8.5" style="93" customWidth="1"/>
    <col min="8706" max="8707" width="7" style="93" customWidth="1"/>
    <col min="8708" max="8708" width="8.5" style="93" customWidth="1"/>
    <col min="8709" max="8710" width="7" style="93" customWidth="1"/>
    <col min="8711" max="8711" width="8.125" style="93" customWidth="1"/>
    <col min="8712" max="8713" width="7" style="93" customWidth="1"/>
    <col min="8714" max="8714" width="8.125" style="93" customWidth="1"/>
    <col min="8715" max="8715" width="8.875" style="93" customWidth="1"/>
    <col min="8716" max="8716" width="7.5" style="93" customWidth="1"/>
    <col min="8717" max="8719" width="9.5" style="93" customWidth="1"/>
    <col min="8720" max="8720" width="8.75" style="93" customWidth="1"/>
    <col min="8721" max="8721" width="7" style="93" customWidth="1"/>
    <col min="8722" max="8726" width="10.875" style="93" customWidth="1"/>
    <col min="8727" max="8925" width="7" style="93"/>
    <col min="8926" max="8926" width="3.25" style="93" customWidth="1"/>
    <col min="8927" max="8927" width="7" style="93" customWidth="1"/>
    <col min="8928" max="8928" width="8.75" style="93" customWidth="1"/>
    <col min="8929" max="8929" width="6.25" style="93" customWidth="1"/>
    <col min="8930" max="8931" width="6.5" style="93" customWidth="1"/>
    <col min="8932" max="8932" width="8.75" style="93" customWidth="1"/>
    <col min="8933" max="8933" width="6.875" style="93" customWidth="1"/>
    <col min="8934" max="8934" width="7.625" style="93" customWidth="1"/>
    <col min="8935" max="8935" width="7.75" style="93" customWidth="1"/>
    <col min="8936" max="8936" width="7.875" style="93" customWidth="1"/>
    <col min="8937" max="8937" width="8.125" style="93" customWidth="1"/>
    <col min="8938" max="8939" width="8.25" style="93" customWidth="1"/>
    <col min="8940" max="8943" width="8.125" style="93" customWidth="1"/>
    <col min="8944" max="8945" width="7.25" style="93" customWidth="1"/>
    <col min="8946" max="8946" width="6.5" style="93" customWidth="1"/>
    <col min="8947" max="8947" width="7.625" style="93" customWidth="1"/>
    <col min="8948" max="8948" width="7.125" style="93" customWidth="1"/>
    <col min="8949" max="8949" width="6.625" style="93" customWidth="1"/>
    <col min="8950" max="8950" width="7.25" style="93" customWidth="1"/>
    <col min="8951" max="8951" width="6.75" style="93" customWidth="1"/>
    <col min="8952" max="8952" width="6.75" style="93" bestFit="1" customWidth="1"/>
    <col min="8953" max="8953" width="7.375" style="93" customWidth="1"/>
    <col min="8954" max="8954" width="7.5" style="93" customWidth="1"/>
    <col min="8955" max="8955" width="8.875" style="93" customWidth="1"/>
    <col min="8956" max="8956" width="7.5" style="93" bestFit="1" customWidth="1"/>
    <col min="8957" max="8957" width="8" style="93" bestFit="1" customWidth="1"/>
    <col min="8958" max="8958" width="8.625" style="93" customWidth="1"/>
    <col min="8959" max="8959" width="6.75" style="93" customWidth="1"/>
    <col min="8960" max="8960" width="7" style="93" customWidth="1"/>
    <col min="8961" max="8961" width="8.5" style="93" customWidth="1"/>
    <col min="8962" max="8963" width="7" style="93" customWidth="1"/>
    <col min="8964" max="8964" width="8.5" style="93" customWidth="1"/>
    <col min="8965" max="8966" width="7" style="93" customWidth="1"/>
    <col min="8967" max="8967" width="8.125" style="93" customWidth="1"/>
    <col min="8968" max="8969" width="7" style="93" customWidth="1"/>
    <col min="8970" max="8970" width="8.125" style="93" customWidth="1"/>
    <col min="8971" max="8971" width="8.875" style="93" customWidth="1"/>
    <col min="8972" max="8972" width="7.5" style="93" customWidth="1"/>
    <col min="8973" max="8975" width="9.5" style="93" customWidth="1"/>
    <col min="8976" max="8976" width="8.75" style="93" customWidth="1"/>
    <col min="8977" max="8977" width="7" style="93" customWidth="1"/>
    <col min="8978" max="8982" width="10.875" style="93" customWidth="1"/>
    <col min="8983" max="9181" width="7" style="93"/>
    <col min="9182" max="9182" width="3.25" style="93" customWidth="1"/>
    <col min="9183" max="9183" width="7" style="93" customWidth="1"/>
    <col min="9184" max="9184" width="8.75" style="93" customWidth="1"/>
    <col min="9185" max="9185" width="6.25" style="93" customWidth="1"/>
    <col min="9186" max="9187" width="6.5" style="93" customWidth="1"/>
    <col min="9188" max="9188" width="8.75" style="93" customWidth="1"/>
    <col min="9189" max="9189" width="6.875" style="93" customWidth="1"/>
    <col min="9190" max="9190" width="7.625" style="93" customWidth="1"/>
    <col min="9191" max="9191" width="7.75" style="93" customWidth="1"/>
    <col min="9192" max="9192" width="7.875" style="93" customWidth="1"/>
    <col min="9193" max="9193" width="8.125" style="93" customWidth="1"/>
    <col min="9194" max="9195" width="8.25" style="93" customWidth="1"/>
    <col min="9196" max="9199" width="8.125" style="93" customWidth="1"/>
    <col min="9200" max="9201" width="7.25" style="93" customWidth="1"/>
    <col min="9202" max="9202" width="6.5" style="93" customWidth="1"/>
    <col min="9203" max="9203" width="7.625" style="93" customWidth="1"/>
    <col min="9204" max="9204" width="7.125" style="93" customWidth="1"/>
    <col min="9205" max="9205" width="6.625" style="93" customWidth="1"/>
    <col min="9206" max="9206" width="7.25" style="93" customWidth="1"/>
    <col min="9207" max="9207" width="6.75" style="93" customWidth="1"/>
    <col min="9208" max="9208" width="6.75" style="93" bestFit="1" customWidth="1"/>
    <col min="9209" max="9209" width="7.375" style="93" customWidth="1"/>
    <col min="9210" max="9210" width="7.5" style="93" customWidth="1"/>
    <col min="9211" max="9211" width="8.875" style="93" customWidth="1"/>
    <col min="9212" max="9212" width="7.5" style="93" bestFit="1" customWidth="1"/>
    <col min="9213" max="9213" width="8" style="93" bestFit="1" customWidth="1"/>
    <col min="9214" max="9214" width="8.625" style="93" customWidth="1"/>
    <col min="9215" max="9215" width="6.75" style="93" customWidth="1"/>
    <col min="9216" max="9216" width="7" style="93" customWidth="1"/>
    <col min="9217" max="9217" width="8.5" style="93" customWidth="1"/>
    <col min="9218" max="9219" width="7" style="93" customWidth="1"/>
    <col min="9220" max="9220" width="8.5" style="93" customWidth="1"/>
    <col min="9221" max="9222" width="7" style="93" customWidth="1"/>
    <col min="9223" max="9223" width="8.125" style="93" customWidth="1"/>
    <col min="9224" max="9225" width="7" style="93" customWidth="1"/>
    <col min="9226" max="9226" width="8.125" style="93" customWidth="1"/>
    <col min="9227" max="9227" width="8.875" style="93" customWidth="1"/>
    <col min="9228" max="9228" width="7.5" style="93" customWidth="1"/>
    <col min="9229" max="9231" width="9.5" style="93" customWidth="1"/>
    <col min="9232" max="9232" width="8.75" style="93" customWidth="1"/>
    <col min="9233" max="9233" width="7" style="93" customWidth="1"/>
    <col min="9234" max="9238" width="10.875" style="93" customWidth="1"/>
    <col min="9239" max="9437" width="7" style="93"/>
    <col min="9438" max="9438" width="3.25" style="93" customWidth="1"/>
    <col min="9439" max="9439" width="7" style="93" customWidth="1"/>
    <col min="9440" max="9440" width="8.75" style="93" customWidth="1"/>
    <col min="9441" max="9441" width="6.25" style="93" customWidth="1"/>
    <col min="9442" max="9443" width="6.5" style="93" customWidth="1"/>
    <col min="9444" max="9444" width="8.75" style="93" customWidth="1"/>
    <col min="9445" max="9445" width="6.875" style="93" customWidth="1"/>
    <col min="9446" max="9446" width="7.625" style="93" customWidth="1"/>
    <col min="9447" max="9447" width="7.75" style="93" customWidth="1"/>
    <col min="9448" max="9448" width="7.875" style="93" customWidth="1"/>
    <col min="9449" max="9449" width="8.125" style="93" customWidth="1"/>
    <col min="9450" max="9451" width="8.25" style="93" customWidth="1"/>
    <col min="9452" max="9455" width="8.125" style="93" customWidth="1"/>
    <col min="9456" max="9457" width="7.25" style="93" customWidth="1"/>
    <col min="9458" max="9458" width="6.5" style="93" customWidth="1"/>
    <col min="9459" max="9459" width="7.625" style="93" customWidth="1"/>
    <col min="9460" max="9460" width="7.125" style="93" customWidth="1"/>
    <col min="9461" max="9461" width="6.625" style="93" customWidth="1"/>
    <col min="9462" max="9462" width="7.25" style="93" customWidth="1"/>
    <col min="9463" max="9463" width="6.75" style="93" customWidth="1"/>
    <col min="9464" max="9464" width="6.75" style="93" bestFit="1" customWidth="1"/>
    <col min="9465" max="9465" width="7.375" style="93" customWidth="1"/>
    <col min="9466" max="9466" width="7.5" style="93" customWidth="1"/>
    <col min="9467" max="9467" width="8.875" style="93" customWidth="1"/>
    <col min="9468" max="9468" width="7.5" style="93" bestFit="1" customWidth="1"/>
    <col min="9469" max="9469" width="8" style="93" bestFit="1" customWidth="1"/>
    <col min="9470" max="9470" width="8.625" style="93" customWidth="1"/>
    <col min="9471" max="9471" width="6.75" style="93" customWidth="1"/>
    <col min="9472" max="9472" width="7" style="93" customWidth="1"/>
    <col min="9473" max="9473" width="8.5" style="93" customWidth="1"/>
    <col min="9474" max="9475" width="7" style="93" customWidth="1"/>
    <col min="9476" max="9476" width="8.5" style="93" customWidth="1"/>
    <col min="9477" max="9478" width="7" style="93" customWidth="1"/>
    <col min="9479" max="9479" width="8.125" style="93" customWidth="1"/>
    <col min="9480" max="9481" width="7" style="93" customWidth="1"/>
    <col min="9482" max="9482" width="8.125" style="93" customWidth="1"/>
    <col min="9483" max="9483" width="8.875" style="93" customWidth="1"/>
    <col min="9484" max="9484" width="7.5" style="93" customWidth="1"/>
    <col min="9485" max="9487" width="9.5" style="93" customWidth="1"/>
    <col min="9488" max="9488" width="8.75" style="93" customWidth="1"/>
    <col min="9489" max="9489" width="7" style="93" customWidth="1"/>
    <col min="9490" max="9494" width="10.875" style="93" customWidth="1"/>
    <col min="9495" max="9693" width="7" style="93"/>
    <col min="9694" max="9694" width="3.25" style="93" customWidth="1"/>
    <col min="9695" max="9695" width="7" style="93" customWidth="1"/>
    <col min="9696" max="9696" width="8.75" style="93" customWidth="1"/>
    <col min="9697" max="9697" width="6.25" style="93" customWidth="1"/>
    <col min="9698" max="9699" width="6.5" style="93" customWidth="1"/>
    <col min="9700" max="9700" width="8.75" style="93" customWidth="1"/>
    <col min="9701" max="9701" width="6.875" style="93" customWidth="1"/>
    <col min="9702" max="9702" width="7.625" style="93" customWidth="1"/>
    <col min="9703" max="9703" width="7.75" style="93" customWidth="1"/>
    <col min="9704" max="9704" width="7.875" style="93" customWidth="1"/>
    <col min="9705" max="9705" width="8.125" style="93" customWidth="1"/>
    <col min="9706" max="9707" width="8.25" style="93" customWidth="1"/>
    <col min="9708" max="9711" width="8.125" style="93" customWidth="1"/>
    <col min="9712" max="9713" width="7.25" style="93" customWidth="1"/>
    <col min="9714" max="9714" width="6.5" style="93" customWidth="1"/>
    <col min="9715" max="9715" width="7.625" style="93" customWidth="1"/>
    <col min="9716" max="9716" width="7.125" style="93" customWidth="1"/>
    <col min="9717" max="9717" width="6.625" style="93" customWidth="1"/>
    <col min="9718" max="9718" width="7.25" style="93" customWidth="1"/>
    <col min="9719" max="9719" width="6.75" style="93" customWidth="1"/>
    <col min="9720" max="9720" width="6.75" style="93" bestFit="1" customWidth="1"/>
    <col min="9721" max="9721" width="7.375" style="93" customWidth="1"/>
    <col min="9722" max="9722" width="7.5" style="93" customWidth="1"/>
    <col min="9723" max="9723" width="8.875" style="93" customWidth="1"/>
    <col min="9724" max="9724" width="7.5" style="93" bestFit="1" customWidth="1"/>
    <col min="9725" max="9725" width="8" style="93" bestFit="1" customWidth="1"/>
    <col min="9726" max="9726" width="8.625" style="93" customWidth="1"/>
    <col min="9727" max="9727" width="6.75" style="93" customWidth="1"/>
    <col min="9728" max="9728" width="7" style="93" customWidth="1"/>
    <col min="9729" max="9729" width="8.5" style="93" customWidth="1"/>
    <col min="9730" max="9731" width="7" style="93" customWidth="1"/>
    <col min="9732" max="9732" width="8.5" style="93" customWidth="1"/>
    <col min="9733" max="9734" width="7" style="93" customWidth="1"/>
    <col min="9735" max="9735" width="8.125" style="93" customWidth="1"/>
    <col min="9736" max="9737" width="7" style="93" customWidth="1"/>
    <col min="9738" max="9738" width="8.125" style="93" customWidth="1"/>
    <col min="9739" max="9739" width="8.875" style="93" customWidth="1"/>
    <col min="9740" max="9740" width="7.5" style="93" customWidth="1"/>
    <col min="9741" max="9743" width="9.5" style="93" customWidth="1"/>
    <col min="9744" max="9744" width="8.75" style="93" customWidth="1"/>
    <col min="9745" max="9745" width="7" style="93" customWidth="1"/>
    <col min="9746" max="9750" width="10.875" style="93" customWidth="1"/>
    <col min="9751" max="9949" width="7" style="93"/>
    <col min="9950" max="9950" width="3.25" style="93" customWidth="1"/>
    <col min="9951" max="9951" width="7" style="93" customWidth="1"/>
    <col min="9952" max="9952" width="8.75" style="93" customWidth="1"/>
    <col min="9953" max="9953" width="6.25" style="93" customWidth="1"/>
    <col min="9954" max="9955" width="6.5" style="93" customWidth="1"/>
    <col min="9956" max="9956" width="8.75" style="93" customWidth="1"/>
    <col min="9957" max="9957" width="6.875" style="93" customWidth="1"/>
    <col min="9958" max="9958" width="7.625" style="93" customWidth="1"/>
    <col min="9959" max="9959" width="7.75" style="93" customWidth="1"/>
    <col min="9960" max="9960" width="7.875" style="93" customWidth="1"/>
    <col min="9961" max="9961" width="8.125" style="93" customWidth="1"/>
    <col min="9962" max="9963" width="8.25" style="93" customWidth="1"/>
    <col min="9964" max="9967" width="8.125" style="93" customWidth="1"/>
    <col min="9968" max="9969" width="7.25" style="93" customWidth="1"/>
    <col min="9970" max="9970" width="6.5" style="93" customWidth="1"/>
    <col min="9971" max="9971" width="7.625" style="93" customWidth="1"/>
    <col min="9972" max="9972" width="7.125" style="93" customWidth="1"/>
    <col min="9973" max="9973" width="6.625" style="93" customWidth="1"/>
    <col min="9974" max="9974" width="7.25" style="93" customWidth="1"/>
    <col min="9975" max="9975" width="6.75" style="93" customWidth="1"/>
    <col min="9976" max="9976" width="6.75" style="93" bestFit="1" customWidth="1"/>
    <col min="9977" max="9977" width="7.375" style="93" customWidth="1"/>
    <col min="9978" max="9978" width="7.5" style="93" customWidth="1"/>
    <col min="9979" max="9979" width="8.875" style="93" customWidth="1"/>
    <col min="9980" max="9980" width="7.5" style="93" bestFit="1" customWidth="1"/>
    <col min="9981" max="9981" width="8" style="93" bestFit="1" customWidth="1"/>
    <col min="9982" max="9982" width="8.625" style="93" customWidth="1"/>
    <col min="9983" max="9983" width="6.75" style="93" customWidth="1"/>
    <col min="9984" max="9984" width="7" style="93" customWidth="1"/>
    <col min="9985" max="9985" width="8.5" style="93" customWidth="1"/>
    <col min="9986" max="9987" width="7" style="93" customWidth="1"/>
    <col min="9988" max="9988" width="8.5" style="93" customWidth="1"/>
    <col min="9989" max="9990" width="7" style="93" customWidth="1"/>
    <col min="9991" max="9991" width="8.125" style="93" customWidth="1"/>
    <col min="9992" max="9993" width="7" style="93" customWidth="1"/>
    <col min="9994" max="9994" width="8.125" style="93" customWidth="1"/>
    <col min="9995" max="9995" width="8.875" style="93" customWidth="1"/>
    <col min="9996" max="9996" width="7.5" style="93" customWidth="1"/>
    <col min="9997" max="9999" width="9.5" style="93" customWidth="1"/>
    <col min="10000" max="10000" width="8.75" style="93" customWidth="1"/>
    <col min="10001" max="10001" width="7" style="93" customWidth="1"/>
    <col min="10002" max="10006" width="10.875" style="93" customWidth="1"/>
    <col min="10007" max="10205" width="7" style="93"/>
    <col min="10206" max="10206" width="3.25" style="93" customWidth="1"/>
    <col min="10207" max="10207" width="7" style="93" customWidth="1"/>
    <col min="10208" max="10208" width="8.75" style="93" customWidth="1"/>
    <col min="10209" max="10209" width="6.25" style="93" customWidth="1"/>
    <col min="10210" max="10211" width="6.5" style="93" customWidth="1"/>
    <col min="10212" max="10212" width="8.75" style="93" customWidth="1"/>
    <col min="10213" max="10213" width="6.875" style="93" customWidth="1"/>
    <col min="10214" max="10214" width="7.625" style="93" customWidth="1"/>
    <col min="10215" max="10215" width="7.75" style="93" customWidth="1"/>
    <col min="10216" max="10216" width="7.875" style="93" customWidth="1"/>
    <col min="10217" max="10217" width="8.125" style="93" customWidth="1"/>
    <col min="10218" max="10219" width="8.25" style="93" customWidth="1"/>
    <col min="10220" max="10223" width="8.125" style="93" customWidth="1"/>
    <col min="10224" max="10225" width="7.25" style="93" customWidth="1"/>
    <col min="10226" max="10226" width="6.5" style="93" customWidth="1"/>
    <col min="10227" max="10227" width="7.625" style="93" customWidth="1"/>
    <col min="10228" max="10228" width="7.125" style="93" customWidth="1"/>
    <col min="10229" max="10229" width="6.625" style="93" customWidth="1"/>
    <col min="10230" max="10230" width="7.25" style="93" customWidth="1"/>
    <col min="10231" max="10231" width="6.75" style="93" customWidth="1"/>
    <col min="10232" max="10232" width="6.75" style="93" bestFit="1" customWidth="1"/>
    <col min="10233" max="10233" width="7.375" style="93" customWidth="1"/>
    <col min="10234" max="10234" width="7.5" style="93" customWidth="1"/>
    <col min="10235" max="10235" width="8.875" style="93" customWidth="1"/>
    <col min="10236" max="10236" width="7.5" style="93" bestFit="1" customWidth="1"/>
    <col min="10237" max="10237" width="8" style="93" bestFit="1" customWidth="1"/>
    <col min="10238" max="10238" width="8.625" style="93" customWidth="1"/>
    <col min="10239" max="10239" width="6.75" style="93" customWidth="1"/>
    <col min="10240" max="10240" width="7" style="93" customWidth="1"/>
    <col min="10241" max="10241" width="8.5" style="93" customWidth="1"/>
    <col min="10242" max="10243" width="7" style="93" customWidth="1"/>
    <col min="10244" max="10244" width="8.5" style="93" customWidth="1"/>
    <col min="10245" max="10246" width="7" style="93" customWidth="1"/>
    <col min="10247" max="10247" width="8.125" style="93" customWidth="1"/>
    <col min="10248" max="10249" width="7" style="93" customWidth="1"/>
    <col min="10250" max="10250" width="8.125" style="93" customWidth="1"/>
    <col min="10251" max="10251" width="8.875" style="93" customWidth="1"/>
    <col min="10252" max="10252" width="7.5" style="93" customWidth="1"/>
    <col min="10253" max="10255" width="9.5" style="93" customWidth="1"/>
    <col min="10256" max="10256" width="8.75" style="93" customWidth="1"/>
    <col min="10257" max="10257" width="7" style="93" customWidth="1"/>
    <col min="10258" max="10262" width="10.875" style="93" customWidth="1"/>
    <col min="10263" max="10461" width="7" style="93"/>
    <col min="10462" max="10462" width="3.25" style="93" customWidth="1"/>
    <col min="10463" max="10463" width="7" style="93" customWidth="1"/>
    <col min="10464" max="10464" width="8.75" style="93" customWidth="1"/>
    <col min="10465" max="10465" width="6.25" style="93" customWidth="1"/>
    <col min="10466" max="10467" width="6.5" style="93" customWidth="1"/>
    <col min="10468" max="10468" width="8.75" style="93" customWidth="1"/>
    <col min="10469" max="10469" width="6.875" style="93" customWidth="1"/>
    <col min="10470" max="10470" width="7.625" style="93" customWidth="1"/>
    <col min="10471" max="10471" width="7.75" style="93" customWidth="1"/>
    <col min="10472" max="10472" width="7.875" style="93" customWidth="1"/>
    <col min="10473" max="10473" width="8.125" style="93" customWidth="1"/>
    <col min="10474" max="10475" width="8.25" style="93" customWidth="1"/>
    <col min="10476" max="10479" width="8.125" style="93" customWidth="1"/>
    <col min="10480" max="10481" width="7.25" style="93" customWidth="1"/>
    <col min="10482" max="10482" width="6.5" style="93" customWidth="1"/>
    <col min="10483" max="10483" width="7.625" style="93" customWidth="1"/>
    <col min="10484" max="10484" width="7.125" style="93" customWidth="1"/>
    <col min="10485" max="10485" width="6.625" style="93" customWidth="1"/>
    <col min="10486" max="10486" width="7.25" style="93" customWidth="1"/>
    <col min="10487" max="10487" width="6.75" style="93" customWidth="1"/>
    <col min="10488" max="10488" width="6.75" style="93" bestFit="1" customWidth="1"/>
    <col min="10489" max="10489" width="7.375" style="93" customWidth="1"/>
    <col min="10490" max="10490" width="7.5" style="93" customWidth="1"/>
    <col min="10491" max="10491" width="8.875" style="93" customWidth="1"/>
    <col min="10492" max="10492" width="7.5" style="93" bestFit="1" customWidth="1"/>
    <col min="10493" max="10493" width="8" style="93" bestFit="1" customWidth="1"/>
    <col min="10494" max="10494" width="8.625" style="93" customWidth="1"/>
    <col min="10495" max="10495" width="6.75" style="93" customWidth="1"/>
    <col min="10496" max="10496" width="7" style="93" customWidth="1"/>
    <col min="10497" max="10497" width="8.5" style="93" customWidth="1"/>
    <col min="10498" max="10499" width="7" style="93" customWidth="1"/>
    <col min="10500" max="10500" width="8.5" style="93" customWidth="1"/>
    <col min="10501" max="10502" width="7" style="93" customWidth="1"/>
    <col min="10503" max="10503" width="8.125" style="93" customWidth="1"/>
    <col min="10504" max="10505" width="7" style="93" customWidth="1"/>
    <col min="10506" max="10506" width="8.125" style="93" customWidth="1"/>
    <col min="10507" max="10507" width="8.875" style="93" customWidth="1"/>
    <col min="10508" max="10508" width="7.5" style="93" customWidth="1"/>
    <col min="10509" max="10511" width="9.5" style="93" customWidth="1"/>
    <col min="10512" max="10512" width="8.75" style="93" customWidth="1"/>
    <col min="10513" max="10513" width="7" style="93" customWidth="1"/>
    <col min="10514" max="10518" width="10.875" style="93" customWidth="1"/>
    <col min="10519" max="10717" width="7" style="93"/>
    <col min="10718" max="10718" width="3.25" style="93" customWidth="1"/>
    <col min="10719" max="10719" width="7" style="93" customWidth="1"/>
    <col min="10720" max="10720" width="8.75" style="93" customWidth="1"/>
    <col min="10721" max="10721" width="6.25" style="93" customWidth="1"/>
    <col min="10722" max="10723" width="6.5" style="93" customWidth="1"/>
    <col min="10724" max="10724" width="8.75" style="93" customWidth="1"/>
    <col min="10725" max="10725" width="6.875" style="93" customWidth="1"/>
    <col min="10726" max="10726" width="7.625" style="93" customWidth="1"/>
    <col min="10727" max="10727" width="7.75" style="93" customWidth="1"/>
    <col min="10728" max="10728" width="7.875" style="93" customWidth="1"/>
    <col min="10729" max="10729" width="8.125" style="93" customWidth="1"/>
    <col min="10730" max="10731" width="8.25" style="93" customWidth="1"/>
    <col min="10732" max="10735" width="8.125" style="93" customWidth="1"/>
    <col min="10736" max="10737" width="7.25" style="93" customWidth="1"/>
    <col min="10738" max="10738" width="6.5" style="93" customWidth="1"/>
    <col min="10739" max="10739" width="7.625" style="93" customWidth="1"/>
    <col min="10740" max="10740" width="7.125" style="93" customWidth="1"/>
    <col min="10741" max="10741" width="6.625" style="93" customWidth="1"/>
    <col min="10742" max="10742" width="7.25" style="93" customWidth="1"/>
    <col min="10743" max="10743" width="6.75" style="93" customWidth="1"/>
    <col min="10744" max="10744" width="6.75" style="93" bestFit="1" customWidth="1"/>
    <col min="10745" max="10745" width="7.375" style="93" customWidth="1"/>
    <col min="10746" max="10746" width="7.5" style="93" customWidth="1"/>
    <col min="10747" max="10747" width="8.875" style="93" customWidth="1"/>
    <col min="10748" max="10748" width="7.5" style="93" bestFit="1" customWidth="1"/>
    <col min="10749" max="10749" width="8" style="93" bestFit="1" customWidth="1"/>
    <col min="10750" max="10750" width="8.625" style="93" customWidth="1"/>
    <col min="10751" max="10751" width="6.75" style="93" customWidth="1"/>
    <col min="10752" max="10752" width="7" style="93" customWidth="1"/>
    <col min="10753" max="10753" width="8.5" style="93" customWidth="1"/>
    <col min="10754" max="10755" width="7" style="93" customWidth="1"/>
    <col min="10756" max="10756" width="8.5" style="93" customWidth="1"/>
    <col min="10757" max="10758" width="7" style="93" customWidth="1"/>
    <col min="10759" max="10759" width="8.125" style="93" customWidth="1"/>
    <col min="10760" max="10761" width="7" style="93" customWidth="1"/>
    <col min="10762" max="10762" width="8.125" style="93" customWidth="1"/>
    <col min="10763" max="10763" width="8.875" style="93" customWidth="1"/>
    <col min="10764" max="10764" width="7.5" style="93" customWidth="1"/>
    <col min="10765" max="10767" width="9.5" style="93" customWidth="1"/>
    <col min="10768" max="10768" width="8.75" style="93" customWidth="1"/>
    <col min="10769" max="10769" width="7" style="93" customWidth="1"/>
    <col min="10770" max="10774" width="10.875" style="93" customWidth="1"/>
    <col min="10775" max="10973" width="7" style="93"/>
    <col min="10974" max="10974" width="3.25" style="93" customWidth="1"/>
    <col min="10975" max="10975" width="7" style="93" customWidth="1"/>
    <col min="10976" max="10976" width="8.75" style="93" customWidth="1"/>
    <col min="10977" max="10977" width="6.25" style="93" customWidth="1"/>
    <col min="10978" max="10979" width="6.5" style="93" customWidth="1"/>
    <col min="10980" max="10980" width="8.75" style="93" customWidth="1"/>
    <col min="10981" max="10981" width="6.875" style="93" customWidth="1"/>
    <col min="10982" max="10982" width="7.625" style="93" customWidth="1"/>
    <col min="10983" max="10983" width="7.75" style="93" customWidth="1"/>
    <col min="10984" max="10984" width="7.875" style="93" customWidth="1"/>
    <col min="10985" max="10985" width="8.125" style="93" customWidth="1"/>
    <col min="10986" max="10987" width="8.25" style="93" customWidth="1"/>
    <col min="10988" max="10991" width="8.125" style="93" customWidth="1"/>
    <col min="10992" max="10993" width="7.25" style="93" customWidth="1"/>
    <col min="10994" max="10994" width="6.5" style="93" customWidth="1"/>
    <col min="10995" max="10995" width="7.625" style="93" customWidth="1"/>
    <col min="10996" max="10996" width="7.125" style="93" customWidth="1"/>
    <col min="10997" max="10997" width="6.625" style="93" customWidth="1"/>
    <col min="10998" max="10998" width="7.25" style="93" customWidth="1"/>
    <col min="10999" max="10999" width="6.75" style="93" customWidth="1"/>
    <col min="11000" max="11000" width="6.75" style="93" bestFit="1" customWidth="1"/>
    <col min="11001" max="11001" width="7.375" style="93" customWidth="1"/>
    <col min="11002" max="11002" width="7.5" style="93" customWidth="1"/>
    <col min="11003" max="11003" width="8.875" style="93" customWidth="1"/>
    <col min="11004" max="11004" width="7.5" style="93" bestFit="1" customWidth="1"/>
    <col min="11005" max="11005" width="8" style="93" bestFit="1" customWidth="1"/>
    <col min="11006" max="11006" width="8.625" style="93" customWidth="1"/>
    <col min="11007" max="11007" width="6.75" style="93" customWidth="1"/>
    <col min="11008" max="11008" width="7" style="93" customWidth="1"/>
    <col min="11009" max="11009" width="8.5" style="93" customWidth="1"/>
    <col min="11010" max="11011" width="7" style="93" customWidth="1"/>
    <col min="11012" max="11012" width="8.5" style="93" customWidth="1"/>
    <col min="11013" max="11014" width="7" style="93" customWidth="1"/>
    <col min="11015" max="11015" width="8.125" style="93" customWidth="1"/>
    <col min="11016" max="11017" width="7" style="93" customWidth="1"/>
    <col min="11018" max="11018" width="8.125" style="93" customWidth="1"/>
    <col min="11019" max="11019" width="8.875" style="93" customWidth="1"/>
    <col min="11020" max="11020" width="7.5" style="93" customWidth="1"/>
    <col min="11021" max="11023" width="9.5" style="93" customWidth="1"/>
    <col min="11024" max="11024" width="8.75" style="93" customWidth="1"/>
    <col min="11025" max="11025" width="7" style="93" customWidth="1"/>
    <col min="11026" max="11030" width="10.875" style="93" customWidth="1"/>
    <col min="11031" max="11229" width="7" style="93"/>
    <col min="11230" max="11230" width="3.25" style="93" customWidth="1"/>
    <col min="11231" max="11231" width="7" style="93" customWidth="1"/>
    <col min="11232" max="11232" width="8.75" style="93" customWidth="1"/>
    <col min="11233" max="11233" width="6.25" style="93" customWidth="1"/>
    <col min="11234" max="11235" width="6.5" style="93" customWidth="1"/>
    <col min="11236" max="11236" width="8.75" style="93" customWidth="1"/>
    <col min="11237" max="11237" width="6.875" style="93" customWidth="1"/>
    <col min="11238" max="11238" width="7.625" style="93" customWidth="1"/>
    <col min="11239" max="11239" width="7.75" style="93" customWidth="1"/>
    <col min="11240" max="11240" width="7.875" style="93" customWidth="1"/>
    <col min="11241" max="11241" width="8.125" style="93" customWidth="1"/>
    <col min="11242" max="11243" width="8.25" style="93" customWidth="1"/>
    <col min="11244" max="11247" width="8.125" style="93" customWidth="1"/>
    <col min="11248" max="11249" width="7.25" style="93" customWidth="1"/>
    <col min="11250" max="11250" width="6.5" style="93" customWidth="1"/>
    <col min="11251" max="11251" width="7.625" style="93" customWidth="1"/>
    <col min="11252" max="11252" width="7.125" style="93" customWidth="1"/>
    <col min="11253" max="11253" width="6.625" style="93" customWidth="1"/>
    <col min="11254" max="11254" width="7.25" style="93" customWidth="1"/>
    <col min="11255" max="11255" width="6.75" style="93" customWidth="1"/>
    <col min="11256" max="11256" width="6.75" style="93" bestFit="1" customWidth="1"/>
    <col min="11257" max="11257" width="7.375" style="93" customWidth="1"/>
    <col min="11258" max="11258" width="7.5" style="93" customWidth="1"/>
    <col min="11259" max="11259" width="8.875" style="93" customWidth="1"/>
    <col min="11260" max="11260" width="7.5" style="93" bestFit="1" customWidth="1"/>
    <col min="11261" max="11261" width="8" style="93" bestFit="1" customWidth="1"/>
    <col min="11262" max="11262" width="8.625" style="93" customWidth="1"/>
    <col min="11263" max="11263" width="6.75" style="93" customWidth="1"/>
    <col min="11264" max="11264" width="7" style="93" customWidth="1"/>
    <col min="11265" max="11265" width="8.5" style="93" customWidth="1"/>
    <col min="11266" max="11267" width="7" style="93" customWidth="1"/>
    <col min="11268" max="11268" width="8.5" style="93" customWidth="1"/>
    <col min="11269" max="11270" width="7" style="93" customWidth="1"/>
    <col min="11271" max="11271" width="8.125" style="93" customWidth="1"/>
    <col min="11272" max="11273" width="7" style="93" customWidth="1"/>
    <col min="11274" max="11274" width="8.125" style="93" customWidth="1"/>
    <col min="11275" max="11275" width="8.875" style="93" customWidth="1"/>
    <col min="11276" max="11276" width="7.5" style="93" customWidth="1"/>
    <col min="11277" max="11279" width="9.5" style="93" customWidth="1"/>
    <col min="11280" max="11280" width="8.75" style="93" customWidth="1"/>
    <col min="11281" max="11281" width="7" style="93" customWidth="1"/>
    <col min="11282" max="11286" width="10.875" style="93" customWidth="1"/>
    <col min="11287" max="11485" width="7" style="93"/>
    <col min="11486" max="11486" width="3.25" style="93" customWidth="1"/>
    <col min="11487" max="11487" width="7" style="93" customWidth="1"/>
    <col min="11488" max="11488" width="8.75" style="93" customWidth="1"/>
    <col min="11489" max="11489" width="6.25" style="93" customWidth="1"/>
    <col min="11490" max="11491" width="6.5" style="93" customWidth="1"/>
    <col min="11492" max="11492" width="8.75" style="93" customWidth="1"/>
    <col min="11493" max="11493" width="6.875" style="93" customWidth="1"/>
    <col min="11494" max="11494" width="7.625" style="93" customWidth="1"/>
    <col min="11495" max="11495" width="7.75" style="93" customWidth="1"/>
    <col min="11496" max="11496" width="7.875" style="93" customWidth="1"/>
    <col min="11497" max="11497" width="8.125" style="93" customWidth="1"/>
    <col min="11498" max="11499" width="8.25" style="93" customWidth="1"/>
    <col min="11500" max="11503" width="8.125" style="93" customWidth="1"/>
    <col min="11504" max="11505" width="7.25" style="93" customWidth="1"/>
    <col min="11506" max="11506" width="6.5" style="93" customWidth="1"/>
    <col min="11507" max="11507" width="7.625" style="93" customWidth="1"/>
    <col min="11508" max="11508" width="7.125" style="93" customWidth="1"/>
    <col min="11509" max="11509" width="6.625" style="93" customWidth="1"/>
    <col min="11510" max="11510" width="7.25" style="93" customWidth="1"/>
    <col min="11511" max="11511" width="6.75" style="93" customWidth="1"/>
    <col min="11512" max="11512" width="6.75" style="93" bestFit="1" customWidth="1"/>
    <col min="11513" max="11513" width="7.375" style="93" customWidth="1"/>
    <col min="11514" max="11514" width="7.5" style="93" customWidth="1"/>
    <col min="11515" max="11515" width="8.875" style="93" customWidth="1"/>
    <col min="11516" max="11516" width="7.5" style="93" bestFit="1" customWidth="1"/>
    <col min="11517" max="11517" width="8" style="93" bestFit="1" customWidth="1"/>
    <col min="11518" max="11518" width="8.625" style="93" customWidth="1"/>
    <col min="11519" max="11519" width="6.75" style="93" customWidth="1"/>
    <col min="11520" max="11520" width="7" style="93" customWidth="1"/>
    <col min="11521" max="11521" width="8.5" style="93" customWidth="1"/>
    <col min="11522" max="11523" width="7" style="93" customWidth="1"/>
    <col min="11524" max="11524" width="8.5" style="93" customWidth="1"/>
    <col min="11525" max="11526" width="7" style="93" customWidth="1"/>
    <col min="11527" max="11527" width="8.125" style="93" customWidth="1"/>
    <col min="11528" max="11529" width="7" style="93" customWidth="1"/>
    <col min="11530" max="11530" width="8.125" style="93" customWidth="1"/>
    <col min="11531" max="11531" width="8.875" style="93" customWidth="1"/>
    <col min="11532" max="11532" width="7.5" style="93" customWidth="1"/>
    <col min="11533" max="11535" width="9.5" style="93" customWidth="1"/>
    <col min="11536" max="11536" width="8.75" style="93" customWidth="1"/>
    <col min="11537" max="11537" width="7" style="93" customWidth="1"/>
    <col min="11538" max="11542" width="10.875" style="93" customWidth="1"/>
    <col min="11543" max="11741" width="7" style="93"/>
    <col min="11742" max="11742" width="3.25" style="93" customWidth="1"/>
    <col min="11743" max="11743" width="7" style="93" customWidth="1"/>
    <col min="11744" max="11744" width="8.75" style="93" customWidth="1"/>
    <col min="11745" max="11745" width="6.25" style="93" customWidth="1"/>
    <col min="11746" max="11747" width="6.5" style="93" customWidth="1"/>
    <col min="11748" max="11748" width="8.75" style="93" customWidth="1"/>
    <col min="11749" max="11749" width="6.875" style="93" customWidth="1"/>
    <col min="11750" max="11750" width="7.625" style="93" customWidth="1"/>
    <col min="11751" max="11751" width="7.75" style="93" customWidth="1"/>
    <col min="11752" max="11752" width="7.875" style="93" customWidth="1"/>
    <col min="11753" max="11753" width="8.125" style="93" customWidth="1"/>
    <col min="11754" max="11755" width="8.25" style="93" customWidth="1"/>
    <col min="11756" max="11759" width="8.125" style="93" customWidth="1"/>
    <col min="11760" max="11761" width="7.25" style="93" customWidth="1"/>
    <col min="11762" max="11762" width="6.5" style="93" customWidth="1"/>
    <col min="11763" max="11763" width="7.625" style="93" customWidth="1"/>
    <col min="11764" max="11764" width="7.125" style="93" customWidth="1"/>
    <col min="11765" max="11765" width="6.625" style="93" customWidth="1"/>
    <col min="11766" max="11766" width="7.25" style="93" customWidth="1"/>
    <col min="11767" max="11767" width="6.75" style="93" customWidth="1"/>
    <col min="11768" max="11768" width="6.75" style="93" bestFit="1" customWidth="1"/>
    <col min="11769" max="11769" width="7.375" style="93" customWidth="1"/>
    <col min="11770" max="11770" width="7.5" style="93" customWidth="1"/>
    <col min="11771" max="11771" width="8.875" style="93" customWidth="1"/>
    <col min="11772" max="11772" width="7.5" style="93" bestFit="1" customWidth="1"/>
    <col min="11773" max="11773" width="8" style="93" bestFit="1" customWidth="1"/>
    <col min="11774" max="11774" width="8.625" style="93" customWidth="1"/>
    <col min="11775" max="11775" width="6.75" style="93" customWidth="1"/>
    <col min="11776" max="11776" width="7" style="93" customWidth="1"/>
    <col min="11777" max="11777" width="8.5" style="93" customWidth="1"/>
    <col min="11778" max="11779" width="7" style="93" customWidth="1"/>
    <col min="11780" max="11780" width="8.5" style="93" customWidth="1"/>
    <col min="11781" max="11782" width="7" style="93" customWidth="1"/>
    <col min="11783" max="11783" width="8.125" style="93" customWidth="1"/>
    <col min="11784" max="11785" width="7" style="93" customWidth="1"/>
    <col min="11786" max="11786" width="8.125" style="93" customWidth="1"/>
    <col min="11787" max="11787" width="8.875" style="93" customWidth="1"/>
    <col min="11788" max="11788" width="7.5" style="93" customWidth="1"/>
    <col min="11789" max="11791" width="9.5" style="93" customWidth="1"/>
    <col min="11792" max="11792" width="8.75" style="93" customWidth="1"/>
    <col min="11793" max="11793" width="7" style="93" customWidth="1"/>
    <col min="11794" max="11798" width="10.875" style="93" customWidth="1"/>
    <col min="11799" max="11997" width="7" style="93"/>
    <col min="11998" max="11998" width="3.25" style="93" customWidth="1"/>
    <col min="11999" max="11999" width="7" style="93" customWidth="1"/>
    <col min="12000" max="12000" width="8.75" style="93" customWidth="1"/>
    <col min="12001" max="12001" width="6.25" style="93" customWidth="1"/>
    <col min="12002" max="12003" width="6.5" style="93" customWidth="1"/>
    <col min="12004" max="12004" width="8.75" style="93" customWidth="1"/>
    <col min="12005" max="12005" width="6.875" style="93" customWidth="1"/>
    <col min="12006" max="12006" width="7.625" style="93" customWidth="1"/>
    <col min="12007" max="12007" width="7.75" style="93" customWidth="1"/>
    <col min="12008" max="12008" width="7.875" style="93" customWidth="1"/>
    <col min="12009" max="12009" width="8.125" style="93" customWidth="1"/>
    <col min="12010" max="12011" width="8.25" style="93" customWidth="1"/>
    <col min="12012" max="12015" width="8.125" style="93" customWidth="1"/>
    <col min="12016" max="12017" width="7.25" style="93" customWidth="1"/>
    <col min="12018" max="12018" width="6.5" style="93" customWidth="1"/>
    <col min="12019" max="12019" width="7.625" style="93" customWidth="1"/>
    <col min="12020" max="12020" width="7.125" style="93" customWidth="1"/>
    <col min="12021" max="12021" width="6.625" style="93" customWidth="1"/>
    <col min="12022" max="12022" width="7.25" style="93" customWidth="1"/>
    <col min="12023" max="12023" width="6.75" style="93" customWidth="1"/>
    <col min="12024" max="12024" width="6.75" style="93" bestFit="1" customWidth="1"/>
    <col min="12025" max="12025" width="7.375" style="93" customWidth="1"/>
    <col min="12026" max="12026" width="7.5" style="93" customWidth="1"/>
    <col min="12027" max="12027" width="8.875" style="93" customWidth="1"/>
    <col min="12028" max="12028" width="7.5" style="93" bestFit="1" customWidth="1"/>
    <col min="12029" max="12029" width="8" style="93" bestFit="1" customWidth="1"/>
    <col min="12030" max="12030" width="8.625" style="93" customWidth="1"/>
    <col min="12031" max="12031" width="6.75" style="93" customWidth="1"/>
    <col min="12032" max="12032" width="7" style="93" customWidth="1"/>
    <col min="12033" max="12033" width="8.5" style="93" customWidth="1"/>
    <col min="12034" max="12035" width="7" style="93" customWidth="1"/>
    <col min="12036" max="12036" width="8.5" style="93" customWidth="1"/>
    <col min="12037" max="12038" width="7" style="93" customWidth="1"/>
    <col min="12039" max="12039" width="8.125" style="93" customWidth="1"/>
    <col min="12040" max="12041" width="7" style="93" customWidth="1"/>
    <col min="12042" max="12042" width="8.125" style="93" customWidth="1"/>
    <col min="12043" max="12043" width="8.875" style="93" customWidth="1"/>
    <col min="12044" max="12044" width="7.5" style="93" customWidth="1"/>
    <col min="12045" max="12047" width="9.5" style="93" customWidth="1"/>
    <col min="12048" max="12048" width="8.75" style="93" customWidth="1"/>
    <col min="12049" max="12049" width="7" style="93" customWidth="1"/>
    <col min="12050" max="12054" width="10.875" style="93" customWidth="1"/>
    <col min="12055" max="12253" width="7" style="93"/>
    <col min="12254" max="12254" width="3.25" style="93" customWidth="1"/>
    <col min="12255" max="12255" width="7" style="93" customWidth="1"/>
    <col min="12256" max="12256" width="8.75" style="93" customWidth="1"/>
    <col min="12257" max="12257" width="6.25" style="93" customWidth="1"/>
    <col min="12258" max="12259" width="6.5" style="93" customWidth="1"/>
    <col min="12260" max="12260" width="8.75" style="93" customWidth="1"/>
    <col min="12261" max="12261" width="6.875" style="93" customWidth="1"/>
    <col min="12262" max="12262" width="7.625" style="93" customWidth="1"/>
    <col min="12263" max="12263" width="7.75" style="93" customWidth="1"/>
    <col min="12264" max="12264" width="7.875" style="93" customWidth="1"/>
    <col min="12265" max="12265" width="8.125" style="93" customWidth="1"/>
    <col min="12266" max="12267" width="8.25" style="93" customWidth="1"/>
    <col min="12268" max="12271" width="8.125" style="93" customWidth="1"/>
    <col min="12272" max="12273" width="7.25" style="93" customWidth="1"/>
    <col min="12274" max="12274" width="6.5" style="93" customWidth="1"/>
    <col min="12275" max="12275" width="7.625" style="93" customWidth="1"/>
    <col min="12276" max="12276" width="7.125" style="93" customWidth="1"/>
    <col min="12277" max="12277" width="6.625" style="93" customWidth="1"/>
    <col min="12278" max="12278" width="7.25" style="93" customWidth="1"/>
    <col min="12279" max="12279" width="6.75" style="93" customWidth="1"/>
    <col min="12280" max="12280" width="6.75" style="93" bestFit="1" customWidth="1"/>
    <col min="12281" max="12281" width="7.375" style="93" customWidth="1"/>
    <col min="12282" max="12282" width="7.5" style="93" customWidth="1"/>
    <col min="12283" max="12283" width="8.875" style="93" customWidth="1"/>
    <col min="12284" max="12284" width="7.5" style="93" bestFit="1" customWidth="1"/>
    <col min="12285" max="12285" width="8" style="93" bestFit="1" customWidth="1"/>
    <col min="12286" max="12286" width="8.625" style="93" customWidth="1"/>
    <col min="12287" max="12287" width="6.75" style="93" customWidth="1"/>
    <col min="12288" max="12288" width="7" style="93" customWidth="1"/>
    <col min="12289" max="12289" width="8.5" style="93" customWidth="1"/>
    <col min="12290" max="12291" width="7" style="93" customWidth="1"/>
    <col min="12292" max="12292" width="8.5" style="93" customWidth="1"/>
    <col min="12293" max="12294" width="7" style="93" customWidth="1"/>
    <col min="12295" max="12295" width="8.125" style="93" customWidth="1"/>
    <col min="12296" max="12297" width="7" style="93" customWidth="1"/>
    <col min="12298" max="12298" width="8.125" style="93" customWidth="1"/>
    <col min="12299" max="12299" width="8.875" style="93" customWidth="1"/>
    <col min="12300" max="12300" width="7.5" style="93" customWidth="1"/>
    <col min="12301" max="12303" width="9.5" style="93" customWidth="1"/>
    <col min="12304" max="12304" width="8.75" style="93" customWidth="1"/>
    <col min="12305" max="12305" width="7" style="93" customWidth="1"/>
    <col min="12306" max="12310" width="10.875" style="93" customWidth="1"/>
    <col min="12311" max="12509" width="7" style="93"/>
    <col min="12510" max="12510" width="3.25" style="93" customWidth="1"/>
    <col min="12511" max="12511" width="7" style="93" customWidth="1"/>
    <col min="12512" max="12512" width="8.75" style="93" customWidth="1"/>
    <col min="12513" max="12513" width="6.25" style="93" customWidth="1"/>
    <col min="12514" max="12515" width="6.5" style="93" customWidth="1"/>
    <col min="12516" max="12516" width="8.75" style="93" customWidth="1"/>
    <col min="12517" max="12517" width="6.875" style="93" customWidth="1"/>
    <col min="12518" max="12518" width="7.625" style="93" customWidth="1"/>
    <col min="12519" max="12519" width="7.75" style="93" customWidth="1"/>
    <col min="12520" max="12520" width="7.875" style="93" customWidth="1"/>
    <col min="12521" max="12521" width="8.125" style="93" customWidth="1"/>
    <col min="12522" max="12523" width="8.25" style="93" customWidth="1"/>
    <col min="12524" max="12527" width="8.125" style="93" customWidth="1"/>
    <col min="12528" max="12529" width="7.25" style="93" customWidth="1"/>
    <col min="12530" max="12530" width="6.5" style="93" customWidth="1"/>
    <col min="12531" max="12531" width="7.625" style="93" customWidth="1"/>
    <col min="12532" max="12532" width="7.125" style="93" customWidth="1"/>
    <col min="12533" max="12533" width="6.625" style="93" customWidth="1"/>
    <col min="12534" max="12534" width="7.25" style="93" customWidth="1"/>
    <col min="12535" max="12535" width="6.75" style="93" customWidth="1"/>
    <col min="12536" max="12536" width="6.75" style="93" bestFit="1" customWidth="1"/>
    <col min="12537" max="12537" width="7.375" style="93" customWidth="1"/>
    <col min="12538" max="12538" width="7.5" style="93" customWidth="1"/>
    <col min="12539" max="12539" width="8.875" style="93" customWidth="1"/>
    <col min="12540" max="12540" width="7.5" style="93" bestFit="1" customWidth="1"/>
    <col min="12541" max="12541" width="8" style="93" bestFit="1" customWidth="1"/>
    <col min="12542" max="12542" width="8.625" style="93" customWidth="1"/>
    <col min="12543" max="12543" width="6.75" style="93" customWidth="1"/>
    <col min="12544" max="12544" width="7" style="93" customWidth="1"/>
    <col min="12545" max="12545" width="8.5" style="93" customWidth="1"/>
    <col min="12546" max="12547" width="7" style="93" customWidth="1"/>
    <col min="12548" max="12548" width="8.5" style="93" customWidth="1"/>
    <col min="12549" max="12550" width="7" style="93" customWidth="1"/>
    <col min="12551" max="12551" width="8.125" style="93" customWidth="1"/>
    <col min="12552" max="12553" width="7" style="93" customWidth="1"/>
    <col min="12554" max="12554" width="8.125" style="93" customWidth="1"/>
    <col min="12555" max="12555" width="8.875" style="93" customWidth="1"/>
    <col min="12556" max="12556" width="7.5" style="93" customWidth="1"/>
    <col min="12557" max="12559" width="9.5" style="93" customWidth="1"/>
    <col min="12560" max="12560" width="8.75" style="93" customWidth="1"/>
    <col min="12561" max="12561" width="7" style="93" customWidth="1"/>
    <col min="12562" max="12566" width="10.875" style="93" customWidth="1"/>
    <col min="12567" max="12765" width="7" style="93"/>
    <col min="12766" max="12766" width="3.25" style="93" customWidth="1"/>
    <col min="12767" max="12767" width="7" style="93" customWidth="1"/>
    <col min="12768" max="12768" width="8.75" style="93" customWidth="1"/>
    <col min="12769" max="12769" width="6.25" style="93" customWidth="1"/>
    <col min="12770" max="12771" width="6.5" style="93" customWidth="1"/>
    <col min="12772" max="12772" width="8.75" style="93" customWidth="1"/>
    <col min="12773" max="12773" width="6.875" style="93" customWidth="1"/>
    <col min="12774" max="12774" width="7.625" style="93" customWidth="1"/>
    <col min="12775" max="12775" width="7.75" style="93" customWidth="1"/>
    <col min="12776" max="12776" width="7.875" style="93" customWidth="1"/>
    <col min="12777" max="12777" width="8.125" style="93" customWidth="1"/>
    <col min="12778" max="12779" width="8.25" style="93" customWidth="1"/>
    <col min="12780" max="12783" width="8.125" style="93" customWidth="1"/>
    <col min="12784" max="12785" width="7.25" style="93" customWidth="1"/>
    <col min="12786" max="12786" width="6.5" style="93" customWidth="1"/>
    <col min="12787" max="12787" width="7.625" style="93" customWidth="1"/>
    <col min="12788" max="12788" width="7.125" style="93" customWidth="1"/>
    <col min="12789" max="12789" width="6.625" style="93" customWidth="1"/>
    <col min="12790" max="12790" width="7.25" style="93" customWidth="1"/>
    <col min="12791" max="12791" width="6.75" style="93" customWidth="1"/>
    <col min="12792" max="12792" width="6.75" style="93" bestFit="1" customWidth="1"/>
    <col min="12793" max="12793" width="7.375" style="93" customWidth="1"/>
    <col min="12794" max="12794" width="7.5" style="93" customWidth="1"/>
    <col min="12795" max="12795" width="8.875" style="93" customWidth="1"/>
    <col min="12796" max="12796" width="7.5" style="93" bestFit="1" customWidth="1"/>
    <col min="12797" max="12797" width="8" style="93" bestFit="1" customWidth="1"/>
    <col min="12798" max="12798" width="8.625" style="93" customWidth="1"/>
    <col min="12799" max="12799" width="6.75" style="93" customWidth="1"/>
    <col min="12800" max="12800" width="7" style="93" customWidth="1"/>
    <col min="12801" max="12801" width="8.5" style="93" customWidth="1"/>
    <col min="12802" max="12803" width="7" style="93" customWidth="1"/>
    <col min="12804" max="12804" width="8.5" style="93" customWidth="1"/>
    <col min="12805" max="12806" width="7" style="93" customWidth="1"/>
    <col min="12807" max="12807" width="8.125" style="93" customWidth="1"/>
    <col min="12808" max="12809" width="7" style="93" customWidth="1"/>
    <col min="12810" max="12810" width="8.125" style="93" customWidth="1"/>
    <col min="12811" max="12811" width="8.875" style="93" customWidth="1"/>
    <col min="12812" max="12812" width="7.5" style="93" customWidth="1"/>
    <col min="12813" max="12815" width="9.5" style="93" customWidth="1"/>
    <col min="12816" max="12816" width="8.75" style="93" customWidth="1"/>
    <col min="12817" max="12817" width="7" style="93" customWidth="1"/>
    <col min="12818" max="12822" width="10.875" style="93" customWidth="1"/>
    <col min="12823" max="13021" width="7" style="93"/>
    <col min="13022" max="13022" width="3.25" style="93" customWidth="1"/>
    <col min="13023" max="13023" width="7" style="93" customWidth="1"/>
    <col min="13024" max="13024" width="8.75" style="93" customWidth="1"/>
    <col min="13025" max="13025" width="6.25" style="93" customWidth="1"/>
    <col min="13026" max="13027" width="6.5" style="93" customWidth="1"/>
    <col min="13028" max="13028" width="8.75" style="93" customWidth="1"/>
    <col min="13029" max="13029" width="6.875" style="93" customWidth="1"/>
    <col min="13030" max="13030" width="7.625" style="93" customWidth="1"/>
    <col min="13031" max="13031" width="7.75" style="93" customWidth="1"/>
    <col min="13032" max="13032" width="7.875" style="93" customWidth="1"/>
    <col min="13033" max="13033" width="8.125" style="93" customWidth="1"/>
    <col min="13034" max="13035" width="8.25" style="93" customWidth="1"/>
    <col min="13036" max="13039" width="8.125" style="93" customWidth="1"/>
    <col min="13040" max="13041" width="7.25" style="93" customWidth="1"/>
    <col min="13042" max="13042" width="6.5" style="93" customWidth="1"/>
    <col min="13043" max="13043" width="7.625" style="93" customWidth="1"/>
    <col min="13044" max="13044" width="7.125" style="93" customWidth="1"/>
    <col min="13045" max="13045" width="6.625" style="93" customWidth="1"/>
    <col min="13046" max="13046" width="7.25" style="93" customWidth="1"/>
    <col min="13047" max="13047" width="6.75" style="93" customWidth="1"/>
    <col min="13048" max="13048" width="6.75" style="93" bestFit="1" customWidth="1"/>
    <col min="13049" max="13049" width="7.375" style="93" customWidth="1"/>
    <col min="13050" max="13050" width="7.5" style="93" customWidth="1"/>
    <col min="13051" max="13051" width="8.875" style="93" customWidth="1"/>
    <col min="13052" max="13052" width="7.5" style="93" bestFit="1" customWidth="1"/>
    <col min="13053" max="13053" width="8" style="93" bestFit="1" customWidth="1"/>
    <col min="13054" max="13054" width="8.625" style="93" customWidth="1"/>
    <col min="13055" max="13055" width="6.75" style="93" customWidth="1"/>
    <col min="13056" max="13056" width="7" style="93" customWidth="1"/>
    <col min="13057" max="13057" width="8.5" style="93" customWidth="1"/>
    <col min="13058" max="13059" width="7" style="93" customWidth="1"/>
    <col min="13060" max="13060" width="8.5" style="93" customWidth="1"/>
    <col min="13061" max="13062" width="7" style="93" customWidth="1"/>
    <col min="13063" max="13063" width="8.125" style="93" customWidth="1"/>
    <col min="13064" max="13065" width="7" style="93" customWidth="1"/>
    <col min="13066" max="13066" width="8.125" style="93" customWidth="1"/>
    <col min="13067" max="13067" width="8.875" style="93" customWidth="1"/>
    <col min="13068" max="13068" width="7.5" style="93" customWidth="1"/>
    <col min="13069" max="13071" width="9.5" style="93" customWidth="1"/>
    <col min="13072" max="13072" width="8.75" style="93" customWidth="1"/>
    <col min="13073" max="13073" width="7" style="93" customWidth="1"/>
    <col min="13074" max="13078" width="10.875" style="93" customWidth="1"/>
    <col min="13079" max="13277" width="7" style="93"/>
    <col min="13278" max="13278" width="3.25" style="93" customWidth="1"/>
    <col min="13279" max="13279" width="7" style="93" customWidth="1"/>
    <col min="13280" max="13280" width="8.75" style="93" customWidth="1"/>
    <col min="13281" max="13281" width="6.25" style="93" customWidth="1"/>
    <col min="13282" max="13283" width="6.5" style="93" customWidth="1"/>
    <col min="13284" max="13284" width="8.75" style="93" customWidth="1"/>
    <col min="13285" max="13285" width="6.875" style="93" customWidth="1"/>
    <col min="13286" max="13286" width="7.625" style="93" customWidth="1"/>
    <col min="13287" max="13287" width="7.75" style="93" customWidth="1"/>
    <col min="13288" max="13288" width="7.875" style="93" customWidth="1"/>
    <col min="13289" max="13289" width="8.125" style="93" customWidth="1"/>
    <col min="13290" max="13291" width="8.25" style="93" customWidth="1"/>
    <col min="13292" max="13295" width="8.125" style="93" customWidth="1"/>
    <col min="13296" max="13297" width="7.25" style="93" customWidth="1"/>
    <col min="13298" max="13298" width="6.5" style="93" customWidth="1"/>
    <col min="13299" max="13299" width="7.625" style="93" customWidth="1"/>
    <col min="13300" max="13300" width="7.125" style="93" customWidth="1"/>
    <col min="13301" max="13301" width="6.625" style="93" customWidth="1"/>
    <col min="13302" max="13302" width="7.25" style="93" customWidth="1"/>
    <col min="13303" max="13303" width="6.75" style="93" customWidth="1"/>
    <col min="13304" max="13304" width="6.75" style="93" bestFit="1" customWidth="1"/>
    <col min="13305" max="13305" width="7.375" style="93" customWidth="1"/>
    <col min="13306" max="13306" width="7.5" style="93" customWidth="1"/>
    <col min="13307" max="13307" width="8.875" style="93" customWidth="1"/>
    <col min="13308" max="13308" width="7.5" style="93" bestFit="1" customWidth="1"/>
    <col min="13309" max="13309" width="8" style="93" bestFit="1" customWidth="1"/>
    <col min="13310" max="13310" width="8.625" style="93" customWidth="1"/>
    <col min="13311" max="13311" width="6.75" style="93" customWidth="1"/>
    <col min="13312" max="13312" width="7" style="93" customWidth="1"/>
    <col min="13313" max="13313" width="8.5" style="93" customWidth="1"/>
    <col min="13314" max="13315" width="7" style="93" customWidth="1"/>
    <col min="13316" max="13316" width="8.5" style="93" customWidth="1"/>
    <col min="13317" max="13318" width="7" style="93" customWidth="1"/>
    <col min="13319" max="13319" width="8.125" style="93" customWidth="1"/>
    <col min="13320" max="13321" width="7" style="93" customWidth="1"/>
    <col min="13322" max="13322" width="8.125" style="93" customWidth="1"/>
    <col min="13323" max="13323" width="8.875" style="93" customWidth="1"/>
    <col min="13324" max="13324" width="7.5" style="93" customWidth="1"/>
    <col min="13325" max="13327" width="9.5" style="93" customWidth="1"/>
    <col min="13328" max="13328" width="8.75" style="93" customWidth="1"/>
    <col min="13329" max="13329" width="7" style="93" customWidth="1"/>
    <col min="13330" max="13334" width="10.875" style="93" customWidth="1"/>
    <col min="13335" max="13533" width="7" style="93"/>
    <col min="13534" max="13534" width="3.25" style="93" customWidth="1"/>
    <col min="13535" max="13535" width="7" style="93" customWidth="1"/>
    <col min="13536" max="13536" width="8.75" style="93" customWidth="1"/>
    <col min="13537" max="13537" width="6.25" style="93" customWidth="1"/>
    <col min="13538" max="13539" width="6.5" style="93" customWidth="1"/>
    <col min="13540" max="13540" width="8.75" style="93" customWidth="1"/>
    <col min="13541" max="13541" width="6.875" style="93" customWidth="1"/>
    <col min="13542" max="13542" width="7.625" style="93" customWidth="1"/>
    <col min="13543" max="13543" width="7.75" style="93" customWidth="1"/>
    <col min="13544" max="13544" width="7.875" style="93" customWidth="1"/>
    <col min="13545" max="13545" width="8.125" style="93" customWidth="1"/>
    <col min="13546" max="13547" width="8.25" style="93" customWidth="1"/>
    <col min="13548" max="13551" width="8.125" style="93" customWidth="1"/>
    <col min="13552" max="13553" width="7.25" style="93" customWidth="1"/>
    <col min="13554" max="13554" width="6.5" style="93" customWidth="1"/>
    <col min="13555" max="13555" width="7.625" style="93" customWidth="1"/>
    <col min="13556" max="13556" width="7.125" style="93" customWidth="1"/>
    <col min="13557" max="13557" width="6.625" style="93" customWidth="1"/>
    <col min="13558" max="13558" width="7.25" style="93" customWidth="1"/>
    <col min="13559" max="13559" width="6.75" style="93" customWidth="1"/>
    <col min="13560" max="13560" width="6.75" style="93" bestFit="1" customWidth="1"/>
    <col min="13561" max="13561" width="7.375" style="93" customWidth="1"/>
    <col min="13562" max="13562" width="7.5" style="93" customWidth="1"/>
    <col min="13563" max="13563" width="8.875" style="93" customWidth="1"/>
    <col min="13564" max="13564" width="7.5" style="93" bestFit="1" customWidth="1"/>
    <col min="13565" max="13565" width="8" style="93" bestFit="1" customWidth="1"/>
    <col min="13566" max="13566" width="8.625" style="93" customWidth="1"/>
    <col min="13567" max="13567" width="6.75" style="93" customWidth="1"/>
    <col min="13568" max="13568" width="7" style="93" customWidth="1"/>
    <col min="13569" max="13569" width="8.5" style="93" customWidth="1"/>
    <col min="13570" max="13571" width="7" style="93" customWidth="1"/>
    <col min="13572" max="13572" width="8.5" style="93" customWidth="1"/>
    <col min="13573" max="13574" width="7" style="93" customWidth="1"/>
    <col min="13575" max="13575" width="8.125" style="93" customWidth="1"/>
    <col min="13576" max="13577" width="7" style="93" customWidth="1"/>
    <col min="13578" max="13578" width="8.125" style="93" customWidth="1"/>
    <col min="13579" max="13579" width="8.875" style="93" customWidth="1"/>
    <col min="13580" max="13580" width="7.5" style="93" customWidth="1"/>
    <col min="13581" max="13583" width="9.5" style="93" customWidth="1"/>
    <col min="13584" max="13584" width="8.75" style="93" customWidth="1"/>
    <col min="13585" max="13585" width="7" style="93" customWidth="1"/>
    <col min="13586" max="13590" width="10.875" style="93" customWidth="1"/>
    <col min="13591" max="13789" width="7" style="93"/>
    <col min="13790" max="13790" width="3.25" style="93" customWidth="1"/>
    <col min="13791" max="13791" width="7" style="93" customWidth="1"/>
    <col min="13792" max="13792" width="8.75" style="93" customWidth="1"/>
    <col min="13793" max="13793" width="6.25" style="93" customWidth="1"/>
    <col min="13794" max="13795" width="6.5" style="93" customWidth="1"/>
    <col min="13796" max="13796" width="8.75" style="93" customWidth="1"/>
    <col min="13797" max="13797" width="6.875" style="93" customWidth="1"/>
    <col min="13798" max="13798" width="7.625" style="93" customWidth="1"/>
    <col min="13799" max="13799" width="7.75" style="93" customWidth="1"/>
    <col min="13800" max="13800" width="7.875" style="93" customWidth="1"/>
    <col min="13801" max="13801" width="8.125" style="93" customWidth="1"/>
    <col min="13802" max="13803" width="8.25" style="93" customWidth="1"/>
    <col min="13804" max="13807" width="8.125" style="93" customWidth="1"/>
    <col min="13808" max="13809" width="7.25" style="93" customWidth="1"/>
    <col min="13810" max="13810" width="6.5" style="93" customWidth="1"/>
    <col min="13811" max="13811" width="7.625" style="93" customWidth="1"/>
    <col min="13812" max="13812" width="7.125" style="93" customWidth="1"/>
    <col min="13813" max="13813" width="6.625" style="93" customWidth="1"/>
    <col min="13814" max="13814" width="7.25" style="93" customWidth="1"/>
    <col min="13815" max="13815" width="6.75" style="93" customWidth="1"/>
    <col min="13816" max="13816" width="6.75" style="93" bestFit="1" customWidth="1"/>
    <col min="13817" max="13817" width="7.375" style="93" customWidth="1"/>
    <col min="13818" max="13818" width="7.5" style="93" customWidth="1"/>
    <col min="13819" max="13819" width="8.875" style="93" customWidth="1"/>
    <col min="13820" max="13820" width="7.5" style="93" bestFit="1" customWidth="1"/>
    <col min="13821" max="13821" width="8" style="93" bestFit="1" customWidth="1"/>
    <col min="13822" max="13822" width="8.625" style="93" customWidth="1"/>
    <col min="13823" max="13823" width="6.75" style="93" customWidth="1"/>
    <col min="13824" max="13824" width="7" style="93" customWidth="1"/>
    <col min="13825" max="13825" width="8.5" style="93" customWidth="1"/>
    <col min="13826" max="13827" width="7" style="93" customWidth="1"/>
    <col min="13828" max="13828" width="8.5" style="93" customWidth="1"/>
    <col min="13829" max="13830" width="7" style="93" customWidth="1"/>
    <col min="13831" max="13831" width="8.125" style="93" customWidth="1"/>
    <col min="13832" max="13833" width="7" style="93" customWidth="1"/>
    <col min="13834" max="13834" width="8.125" style="93" customWidth="1"/>
    <col min="13835" max="13835" width="8.875" style="93" customWidth="1"/>
    <col min="13836" max="13836" width="7.5" style="93" customWidth="1"/>
    <col min="13837" max="13839" width="9.5" style="93" customWidth="1"/>
    <col min="13840" max="13840" width="8.75" style="93" customWidth="1"/>
    <col min="13841" max="13841" width="7" style="93" customWidth="1"/>
    <col min="13842" max="13846" width="10.875" style="93" customWidth="1"/>
    <col min="13847" max="14045" width="7" style="93"/>
    <col min="14046" max="14046" width="3.25" style="93" customWidth="1"/>
    <col min="14047" max="14047" width="7" style="93" customWidth="1"/>
    <col min="14048" max="14048" width="8.75" style="93" customWidth="1"/>
    <col min="14049" max="14049" width="6.25" style="93" customWidth="1"/>
    <col min="14050" max="14051" width="6.5" style="93" customWidth="1"/>
    <col min="14052" max="14052" width="8.75" style="93" customWidth="1"/>
    <col min="14053" max="14053" width="6.875" style="93" customWidth="1"/>
    <col min="14054" max="14054" width="7.625" style="93" customWidth="1"/>
    <col min="14055" max="14055" width="7.75" style="93" customWidth="1"/>
    <col min="14056" max="14056" width="7.875" style="93" customWidth="1"/>
    <col min="14057" max="14057" width="8.125" style="93" customWidth="1"/>
    <col min="14058" max="14059" width="8.25" style="93" customWidth="1"/>
    <col min="14060" max="14063" width="8.125" style="93" customWidth="1"/>
    <col min="14064" max="14065" width="7.25" style="93" customWidth="1"/>
    <col min="14066" max="14066" width="6.5" style="93" customWidth="1"/>
    <col min="14067" max="14067" width="7.625" style="93" customWidth="1"/>
    <col min="14068" max="14068" width="7.125" style="93" customWidth="1"/>
    <col min="14069" max="14069" width="6.625" style="93" customWidth="1"/>
    <col min="14070" max="14070" width="7.25" style="93" customWidth="1"/>
    <col min="14071" max="14071" width="6.75" style="93" customWidth="1"/>
    <col min="14072" max="14072" width="6.75" style="93" bestFit="1" customWidth="1"/>
    <col min="14073" max="14073" width="7.375" style="93" customWidth="1"/>
    <col min="14074" max="14074" width="7.5" style="93" customWidth="1"/>
    <col min="14075" max="14075" width="8.875" style="93" customWidth="1"/>
    <col min="14076" max="14076" width="7.5" style="93" bestFit="1" customWidth="1"/>
    <col min="14077" max="14077" width="8" style="93" bestFit="1" customWidth="1"/>
    <col min="14078" max="14078" width="8.625" style="93" customWidth="1"/>
    <col min="14079" max="14079" width="6.75" style="93" customWidth="1"/>
    <col min="14080" max="14080" width="7" style="93" customWidth="1"/>
    <col min="14081" max="14081" width="8.5" style="93" customWidth="1"/>
    <col min="14082" max="14083" width="7" style="93" customWidth="1"/>
    <col min="14084" max="14084" width="8.5" style="93" customWidth="1"/>
    <col min="14085" max="14086" width="7" style="93" customWidth="1"/>
    <col min="14087" max="14087" width="8.125" style="93" customWidth="1"/>
    <col min="14088" max="14089" width="7" style="93" customWidth="1"/>
    <col min="14090" max="14090" width="8.125" style="93" customWidth="1"/>
    <col min="14091" max="14091" width="8.875" style="93" customWidth="1"/>
    <col min="14092" max="14092" width="7.5" style="93" customWidth="1"/>
    <col min="14093" max="14095" width="9.5" style="93" customWidth="1"/>
    <col min="14096" max="14096" width="8.75" style="93" customWidth="1"/>
    <col min="14097" max="14097" width="7" style="93" customWidth="1"/>
    <col min="14098" max="14102" width="10.875" style="93" customWidth="1"/>
    <col min="14103" max="14301" width="7" style="93"/>
    <col min="14302" max="14302" width="3.25" style="93" customWidth="1"/>
    <col min="14303" max="14303" width="7" style="93" customWidth="1"/>
    <col min="14304" max="14304" width="8.75" style="93" customWidth="1"/>
    <col min="14305" max="14305" width="6.25" style="93" customWidth="1"/>
    <col min="14306" max="14307" width="6.5" style="93" customWidth="1"/>
    <col min="14308" max="14308" width="8.75" style="93" customWidth="1"/>
    <col min="14309" max="14309" width="6.875" style="93" customWidth="1"/>
    <col min="14310" max="14310" width="7.625" style="93" customWidth="1"/>
    <col min="14311" max="14311" width="7.75" style="93" customWidth="1"/>
    <col min="14312" max="14312" width="7.875" style="93" customWidth="1"/>
    <col min="14313" max="14313" width="8.125" style="93" customWidth="1"/>
    <col min="14314" max="14315" width="8.25" style="93" customWidth="1"/>
    <col min="14316" max="14319" width="8.125" style="93" customWidth="1"/>
    <col min="14320" max="14321" width="7.25" style="93" customWidth="1"/>
    <col min="14322" max="14322" width="6.5" style="93" customWidth="1"/>
    <col min="14323" max="14323" width="7.625" style="93" customWidth="1"/>
    <col min="14324" max="14324" width="7.125" style="93" customWidth="1"/>
    <col min="14325" max="14325" width="6.625" style="93" customWidth="1"/>
    <col min="14326" max="14326" width="7.25" style="93" customWidth="1"/>
    <col min="14327" max="14327" width="6.75" style="93" customWidth="1"/>
    <col min="14328" max="14328" width="6.75" style="93" bestFit="1" customWidth="1"/>
    <col min="14329" max="14329" width="7.375" style="93" customWidth="1"/>
    <col min="14330" max="14330" width="7.5" style="93" customWidth="1"/>
    <col min="14331" max="14331" width="8.875" style="93" customWidth="1"/>
    <col min="14332" max="14332" width="7.5" style="93" bestFit="1" customWidth="1"/>
    <col min="14333" max="14333" width="8" style="93" bestFit="1" customWidth="1"/>
    <col min="14334" max="14334" width="8.625" style="93" customWidth="1"/>
    <col min="14335" max="14335" width="6.75" style="93" customWidth="1"/>
    <col min="14336" max="14336" width="7" style="93" customWidth="1"/>
    <col min="14337" max="14337" width="8.5" style="93" customWidth="1"/>
    <col min="14338" max="14339" width="7" style="93" customWidth="1"/>
    <col min="14340" max="14340" width="8.5" style="93" customWidth="1"/>
    <col min="14341" max="14342" width="7" style="93" customWidth="1"/>
    <col min="14343" max="14343" width="8.125" style="93" customWidth="1"/>
    <col min="14344" max="14345" width="7" style="93" customWidth="1"/>
    <col min="14346" max="14346" width="8.125" style="93" customWidth="1"/>
    <col min="14347" max="14347" width="8.875" style="93" customWidth="1"/>
    <col min="14348" max="14348" width="7.5" style="93" customWidth="1"/>
    <col min="14349" max="14351" width="9.5" style="93" customWidth="1"/>
    <col min="14352" max="14352" width="8.75" style="93" customWidth="1"/>
    <col min="14353" max="14353" width="7" style="93" customWidth="1"/>
    <col min="14354" max="14358" width="10.875" style="93" customWidth="1"/>
    <col min="14359" max="14557" width="7" style="93"/>
    <col min="14558" max="14558" width="3.25" style="93" customWidth="1"/>
    <col min="14559" max="14559" width="7" style="93" customWidth="1"/>
    <col min="14560" max="14560" width="8.75" style="93" customWidth="1"/>
    <col min="14561" max="14561" width="6.25" style="93" customWidth="1"/>
    <col min="14562" max="14563" width="6.5" style="93" customWidth="1"/>
    <col min="14564" max="14564" width="8.75" style="93" customWidth="1"/>
    <col min="14565" max="14565" width="6.875" style="93" customWidth="1"/>
    <col min="14566" max="14566" width="7.625" style="93" customWidth="1"/>
    <col min="14567" max="14567" width="7.75" style="93" customWidth="1"/>
    <col min="14568" max="14568" width="7.875" style="93" customWidth="1"/>
    <col min="14569" max="14569" width="8.125" style="93" customWidth="1"/>
    <col min="14570" max="14571" width="8.25" style="93" customWidth="1"/>
    <col min="14572" max="14575" width="8.125" style="93" customWidth="1"/>
    <col min="14576" max="14577" width="7.25" style="93" customWidth="1"/>
    <col min="14578" max="14578" width="6.5" style="93" customWidth="1"/>
    <col min="14579" max="14579" width="7.625" style="93" customWidth="1"/>
    <col min="14580" max="14580" width="7.125" style="93" customWidth="1"/>
    <col min="14581" max="14581" width="6.625" style="93" customWidth="1"/>
    <col min="14582" max="14582" width="7.25" style="93" customWidth="1"/>
    <col min="14583" max="14583" width="6.75" style="93" customWidth="1"/>
    <col min="14584" max="14584" width="6.75" style="93" bestFit="1" customWidth="1"/>
    <col min="14585" max="14585" width="7.375" style="93" customWidth="1"/>
    <col min="14586" max="14586" width="7.5" style="93" customWidth="1"/>
    <col min="14587" max="14587" width="8.875" style="93" customWidth="1"/>
    <col min="14588" max="14588" width="7.5" style="93" bestFit="1" customWidth="1"/>
    <col min="14589" max="14589" width="8" style="93" bestFit="1" customWidth="1"/>
    <col min="14590" max="14590" width="8.625" style="93" customWidth="1"/>
    <col min="14591" max="14591" width="6.75" style="93" customWidth="1"/>
    <col min="14592" max="14592" width="7" style="93" customWidth="1"/>
    <col min="14593" max="14593" width="8.5" style="93" customWidth="1"/>
    <col min="14594" max="14595" width="7" style="93" customWidth="1"/>
    <col min="14596" max="14596" width="8.5" style="93" customWidth="1"/>
    <col min="14597" max="14598" width="7" style="93" customWidth="1"/>
    <col min="14599" max="14599" width="8.125" style="93" customWidth="1"/>
    <col min="14600" max="14601" width="7" style="93" customWidth="1"/>
    <col min="14602" max="14602" width="8.125" style="93" customWidth="1"/>
    <col min="14603" max="14603" width="8.875" style="93" customWidth="1"/>
    <col min="14604" max="14604" width="7.5" style="93" customWidth="1"/>
    <col min="14605" max="14607" width="9.5" style="93" customWidth="1"/>
    <col min="14608" max="14608" width="8.75" style="93" customWidth="1"/>
    <col min="14609" max="14609" width="7" style="93" customWidth="1"/>
    <col min="14610" max="14614" width="10.875" style="93" customWidth="1"/>
    <col min="14615" max="14813" width="7" style="93"/>
    <col min="14814" max="14814" width="3.25" style="93" customWidth="1"/>
    <col min="14815" max="14815" width="7" style="93" customWidth="1"/>
    <col min="14816" max="14816" width="8.75" style="93" customWidth="1"/>
    <col min="14817" max="14817" width="6.25" style="93" customWidth="1"/>
    <col min="14818" max="14819" width="6.5" style="93" customWidth="1"/>
    <col min="14820" max="14820" width="8.75" style="93" customWidth="1"/>
    <col min="14821" max="14821" width="6.875" style="93" customWidth="1"/>
    <col min="14822" max="14822" width="7.625" style="93" customWidth="1"/>
    <col min="14823" max="14823" width="7.75" style="93" customWidth="1"/>
    <col min="14824" max="14824" width="7.875" style="93" customWidth="1"/>
    <col min="14825" max="14825" width="8.125" style="93" customWidth="1"/>
    <col min="14826" max="14827" width="8.25" style="93" customWidth="1"/>
    <col min="14828" max="14831" width="8.125" style="93" customWidth="1"/>
    <col min="14832" max="14833" width="7.25" style="93" customWidth="1"/>
    <col min="14834" max="14834" width="6.5" style="93" customWidth="1"/>
    <col min="14835" max="14835" width="7.625" style="93" customWidth="1"/>
    <col min="14836" max="14836" width="7.125" style="93" customWidth="1"/>
    <col min="14837" max="14837" width="6.625" style="93" customWidth="1"/>
    <col min="14838" max="14838" width="7.25" style="93" customWidth="1"/>
    <col min="14839" max="14839" width="6.75" style="93" customWidth="1"/>
    <col min="14840" max="14840" width="6.75" style="93" bestFit="1" customWidth="1"/>
    <col min="14841" max="14841" width="7.375" style="93" customWidth="1"/>
    <col min="14842" max="14842" width="7.5" style="93" customWidth="1"/>
    <col min="14843" max="14843" width="8.875" style="93" customWidth="1"/>
    <col min="14844" max="14844" width="7.5" style="93" bestFit="1" customWidth="1"/>
    <col min="14845" max="14845" width="8" style="93" bestFit="1" customWidth="1"/>
    <col min="14846" max="14846" width="8.625" style="93" customWidth="1"/>
    <col min="14847" max="14847" width="6.75" style="93" customWidth="1"/>
    <col min="14848" max="14848" width="7" style="93" customWidth="1"/>
    <col min="14849" max="14849" width="8.5" style="93" customWidth="1"/>
    <col min="14850" max="14851" width="7" style="93" customWidth="1"/>
    <col min="14852" max="14852" width="8.5" style="93" customWidth="1"/>
    <col min="14853" max="14854" width="7" style="93" customWidth="1"/>
    <col min="14855" max="14855" width="8.125" style="93" customWidth="1"/>
    <col min="14856" max="14857" width="7" style="93" customWidth="1"/>
    <col min="14858" max="14858" width="8.125" style="93" customWidth="1"/>
    <col min="14859" max="14859" width="8.875" style="93" customWidth="1"/>
    <col min="14860" max="14860" width="7.5" style="93" customWidth="1"/>
    <col min="14861" max="14863" width="9.5" style="93" customWidth="1"/>
    <col min="14864" max="14864" width="8.75" style="93" customWidth="1"/>
    <col min="14865" max="14865" width="7" style="93" customWidth="1"/>
    <col min="14866" max="14870" width="10.875" style="93" customWidth="1"/>
    <col min="14871" max="15069" width="7" style="93"/>
    <col min="15070" max="15070" width="3.25" style="93" customWidth="1"/>
    <col min="15071" max="15071" width="7" style="93" customWidth="1"/>
    <col min="15072" max="15072" width="8.75" style="93" customWidth="1"/>
    <col min="15073" max="15073" width="6.25" style="93" customWidth="1"/>
    <col min="15074" max="15075" width="6.5" style="93" customWidth="1"/>
    <col min="15076" max="15076" width="8.75" style="93" customWidth="1"/>
    <col min="15077" max="15077" width="6.875" style="93" customWidth="1"/>
    <col min="15078" max="15078" width="7.625" style="93" customWidth="1"/>
    <col min="15079" max="15079" width="7.75" style="93" customWidth="1"/>
    <col min="15080" max="15080" width="7.875" style="93" customWidth="1"/>
    <col min="15081" max="15081" width="8.125" style="93" customWidth="1"/>
    <col min="15082" max="15083" width="8.25" style="93" customWidth="1"/>
    <col min="15084" max="15087" width="8.125" style="93" customWidth="1"/>
    <col min="15088" max="15089" width="7.25" style="93" customWidth="1"/>
    <col min="15090" max="15090" width="6.5" style="93" customWidth="1"/>
    <col min="15091" max="15091" width="7.625" style="93" customWidth="1"/>
    <col min="15092" max="15092" width="7.125" style="93" customWidth="1"/>
    <col min="15093" max="15093" width="6.625" style="93" customWidth="1"/>
    <col min="15094" max="15094" width="7.25" style="93" customWidth="1"/>
    <col min="15095" max="15095" width="6.75" style="93" customWidth="1"/>
    <col min="15096" max="15096" width="6.75" style="93" bestFit="1" customWidth="1"/>
    <col min="15097" max="15097" width="7.375" style="93" customWidth="1"/>
    <col min="15098" max="15098" width="7.5" style="93" customWidth="1"/>
    <col min="15099" max="15099" width="8.875" style="93" customWidth="1"/>
    <col min="15100" max="15100" width="7.5" style="93" bestFit="1" customWidth="1"/>
    <col min="15101" max="15101" width="8" style="93" bestFit="1" customWidth="1"/>
    <col min="15102" max="15102" width="8.625" style="93" customWidth="1"/>
    <col min="15103" max="15103" width="6.75" style="93" customWidth="1"/>
    <col min="15104" max="15104" width="7" style="93" customWidth="1"/>
    <col min="15105" max="15105" width="8.5" style="93" customWidth="1"/>
    <col min="15106" max="15107" width="7" style="93" customWidth="1"/>
    <col min="15108" max="15108" width="8.5" style="93" customWidth="1"/>
    <col min="15109" max="15110" width="7" style="93" customWidth="1"/>
    <col min="15111" max="15111" width="8.125" style="93" customWidth="1"/>
    <col min="15112" max="15113" width="7" style="93" customWidth="1"/>
    <col min="15114" max="15114" width="8.125" style="93" customWidth="1"/>
    <col min="15115" max="15115" width="8.875" style="93" customWidth="1"/>
    <col min="15116" max="15116" width="7.5" style="93" customWidth="1"/>
    <col min="15117" max="15119" width="9.5" style="93" customWidth="1"/>
    <col min="15120" max="15120" width="8.75" style="93" customWidth="1"/>
    <col min="15121" max="15121" width="7" style="93" customWidth="1"/>
    <col min="15122" max="15126" width="10.875" style="93" customWidth="1"/>
    <col min="15127" max="15325" width="7" style="93"/>
    <col min="15326" max="15326" width="3.25" style="93" customWidth="1"/>
    <col min="15327" max="15327" width="7" style="93" customWidth="1"/>
    <col min="15328" max="15328" width="8.75" style="93" customWidth="1"/>
    <col min="15329" max="15329" width="6.25" style="93" customWidth="1"/>
    <col min="15330" max="15331" width="6.5" style="93" customWidth="1"/>
    <col min="15332" max="15332" width="8.75" style="93" customWidth="1"/>
    <col min="15333" max="15333" width="6.875" style="93" customWidth="1"/>
    <col min="15334" max="15334" width="7.625" style="93" customWidth="1"/>
    <col min="15335" max="15335" width="7.75" style="93" customWidth="1"/>
    <col min="15336" max="15336" width="7.875" style="93" customWidth="1"/>
    <col min="15337" max="15337" width="8.125" style="93" customWidth="1"/>
    <col min="15338" max="15339" width="8.25" style="93" customWidth="1"/>
    <col min="15340" max="15343" width="8.125" style="93" customWidth="1"/>
    <col min="15344" max="15345" width="7.25" style="93" customWidth="1"/>
    <col min="15346" max="15346" width="6.5" style="93" customWidth="1"/>
    <col min="15347" max="15347" width="7.625" style="93" customWidth="1"/>
    <col min="15348" max="15348" width="7.125" style="93" customWidth="1"/>
    <col min="15349" max="15349" width="6.625" style="93" customWidth="1"/>
    <col min="15350" max="15350" width="7.25" style="93" customWidth="1"/>
    <col min="15351" max="15351" width="6.75" style="93" customWidth="1"/>
    <col min="15352" max="15352" width="6.75" style="93" bestFit="1" customWidth="1"/>
    <col min="15353" max="15353" width="7.375" style="93" customWidth="1"/>
    <col min="15354" max="15354" width="7.5" style="93" customWidth="1"/>
    <col min="15355" max="15355" width="8.875" style="93" customWidth="1"/>
    <col min="15356" max="15356" width="7.5" style="93" bestFit="1" customWidth="1"/>
    <col min="15357" max="15357" width="8" style="93" bestFit="1" customWidth="1"/>
    <col min="15358" max="15358" width="8.625" style="93" customWidth="1"/>
    <col min="15359" max="15359" width="6.75" style="93" customWidth="1"/>
    <col min="15360" max="15360" width="7" style="93" customWidth="1"/>
    <col min="15361" max="15361" width="8.5" style="93" customWidth="1"/>
    <col min="15362" max="15363" width="7" style="93" customWidth="1"/>
    <col min="15364" max="15364" width="8.5" style="93" customWidth="1"/>
    <col min="15365" max="15366" width="7" style="93" customWidth="1"/>
    <col min="15367" max="15367" width="8.125" style="93" customWidth="1"/>
    <col min="15368" max="15369" width="7" style="93" customWidth="1"/>
    <col min="15370" max="15370" width="8.125" style="93" customWidth="1"/>
    <col min="15371" max="15371" width="8.875" style="93" customWidth="1"/>
    <col min="15372" max="15372" width="7.5" style="93" customWidth="1"/>
    <col min="15373" max="15375" width="9.5" style="93" customWidth="1"/>
    <col min="15376" max="15376" width="8.75" style="93" customWidth="1"/>
    <col min="15377" max="15377" width="7" style="93" customWidth="1"/>
    <col min="15378" max="15382" width="10.875" style="93" customWidth="1"/>
    <col min="15383" max="15581" width="7" style="93"/>
    <col min="15582" max="15582" width="3.25" style="93" customWidth="1"/>
    <col min="15583" max="15583" width="7" style="93" customWidth="1"/>
    <col min="15584" max="15584" width="8.75" style="93" customWidth="1"/>
    <col min="15585" max="15585" width="6.25" style="93" customWidth="1"/>
    <col min="15586" max="15587" width="6.5" style="93" customWidth="1"/>
    <col min="15588" max="15588" width="8.75" style="93" customWidth="1"/>
    <col min="15589" max="15589" width="6.875" style="93" customWidth="1"/>
    <col min="15590" max="15590" width="7.625" style="93" customWidth="1"/>
    <col min="15591" max="15591" width="7.75" style="93" customWidth="1"/>
    <col min="15592" max="15592" width="7.875" style="93" customWidth="1"/>
    <col min="15593" max="15593" width="8.125" style="93" customWidth="1"/>
    <col min="15594" max="15595" width="8.25" style="93" customWidth="1"/>
    <col min="15596" max="15599" width="8.125" style="93" customWidth="1"/>
    <col min="15600" max="15601" width="7.25" style="93" customWidth="1"/>
    <col min="15602" max="15602" width="6.5" style="93" customWidth="1"/>
    <col min="15603" max="15603" width="7.625" style="93" customWidth="1"/>
    <col min="15604" max="15604" width="7.125" style="93" customWidth="1"/>
    <col min="15605" max="15605" width="6.625" style="93" customWidth="1"/>
    <col min="15606" max="15606" width="7.25" style="93" customWidth="1"/>
    <col min="15607" max="15607" width="6.75" style="93" customWidth="1"/>
    <col min="15608" max="15608" width="6.75" style="93" bestFit="1" customWidth="1"/>
    <col min="15609" max="15609" width="7.375" style="93" customWidth="1"/>
    <col min="15610" max="15610" width="7.5" style="93" customWidth="1"/>
    <col min="15611" max="15611" width="8.875" style="93" customWidth="1"/>
    <col min="15612" max="15612" width="7.5" style="93" bestFit="1" customWidth="1"/>
    <col min="15613" max="15613" width="8" style="93" bestFit="1" customWidth="1"/>
    <col min="15614" max="15614" width="8.625" style="93" customWidth="1"/>
    <col min="15615" max="15615" width="6.75" style="93" customWidth="1"/>
    <col min="15616" max="15616" width="7" style="93" customWidth="1"/>
    <col min="15617" max="15617" width="8.5" style="93" customWidth="1"/>
    <col min="15618" max="15619" width="7" style="93" customWidth="1"/>
    <col min="15620" max="15620" width="8.5" style="93" customWidth="1"/>
    <col min="15621" max="15622" width="7" style="93" customWidth="1"/>
    <col min="15623" max="15623" width="8.125" style="93" customWidth="1"/>
    <col min="15624" max="15625" width="7" style="93" customWidth="1"/>
    <col min="15626" max="15626" width="8.125" style="93" customWidth="1"/>
    <col min="15627" max="15627" width="8.875" style="93" customWidth="1"/>
    <col min="15628" max="15628" width="7.5" style="93" customWidth="1"/>
    <col min="15629" max="15631" width="9.5" style="93" customWidth="1"/>
    <col min="15632" max="15632" width="8.75" style="93" customWidth="1"/>
    <col min="15633" max="15633" width="7" style="93" customWidth="1"/>
    <col min="15634" max="15638" width="10.875" style="93" customWidth="1"/>
    <col min="15639" max="15837" width="7" style="93"/>
    <col min="15838" max="15838" width="3.25" style="93" customWidth="1"/>
    <col min="15839" max="15839" width="7" style="93" customWidth="1"/>
    <col min="15840" max="15840" width="8.75" style="93" customWidth="1"/>
    <col min="15841" max="15841" width="6.25" style="93" customWidth="1"/>
    <col min="15842" max="15843" width="6.5" style="93" customWidth="1"/>
    <col min="15844" max="15844" width="8.75" style="93" customWidth="1"/>
    <col min="15845" max="15845" width="6.875" style="93" customWidth="1"/>
    <col min="15846" max="15846" width="7.625" style="93" customWidth="1"/>
    <col min="15847" max="15847" width="7.75" style="93" customWidth="1"/>
    <col min="15848" max="15848" width="7.875" style="93" customWidth="1"/>
    <col min="15849" max="15849" width="8.125" style="93" customWidth="1"/>
    <col min="15850" max="15851" width="8.25" style="93" customWidth="1"/>
    <col min="15852" max="15855" width="8.125" style="93" customWidth="1"/>
    <col min="15856" max="15857" width="7.25" style="93" customWidth="1"/>
    <col min="15858" max="15858" width="6.5" style="93" customWidth="1"/>
    <col min="15859" max="15859" width="7.625" style="93" customWidth="1"/>
    <col min="15860" max="15860" width="7.125" style="93" customWidth="1"/>
    <col min="15861" max="15861" width="6.625" style="93" customWidth="1"/>
    <col min="15862" max="15862" width="7.25" style="93" customWidth="1"/>
    <col min="15863" max="15863" width="6.75" style="93" customWidth="1"/>
    <col min="15864" max="15864" width="6.75" style="93" bestFit="1" customWidth="1"/>
    <col min="15865" max="15865" width="7.375" style="93" customWidth="1"/>
    <col min="15866" max="15866" width="7.5" style="93" customWidth="1"/>
    <col min="15867" max="15867" width="8.875" style="93" customWidth="1"/>
    <col min="15868" max="15868" width="7.5" style="93" bestFit="1" customWidth="1"/>
    <col min="15869" max="15869" width="8" style="93" bestFit="1" customWidth="1"/>
    <col min="15870" max="15870" width="8.625" style="93" customWidth="1"/>
    <col min="15871" max="15871" width="6.75" style="93" customWidth="1"/>
    <col min="15872" max="15872" width="7" style="93" customWidth="1"/>
    <col min="15873" max="15873" width="8.5" style="93" customWidth="1"/>
    <col min="15874" max="15875" width="7" style="93" customWidth="1"/>
    <col min="15876" max="15876" width="8.5" style="93" customWidth="1"/>
    <col min="15877" max="15878" width="7" style="93" customWidth="1"/>
    <col min="15879" max="15879" width="8.125" style="93" customWidth="1"/>
    <col min="15880" max="15881" width="7" style="93" customWidth="1"/>
    <col min="15882" max="15882" width="8.125" style="93" customWidth="1"/>
    <col min="15883" max="15883" width="8.875" style="93" customWidth="1"/>
    <col min="15884" max="15884" width="7.5" style="93" customWidth="1"/>
    <col min="15885" max="15887" width="9.5" style="93" customWidth="1"/>
    <col min="15888" max="15888" width="8.75" style="93" customWidth="1"/>
    <col min="15889" max="15889" width="7" style="93" customWidth="1"/>
    <col min="15890" max="15894" width="10.875" style="93" customWidth="1"/>
    <col min="15895" max="16093" width="7" style="93"/>
    <col min="16094" max="16094" width="3.25" style="93" customWidth="1"/>
    <col min="16095" max="16095" width="7" style="93" customWidth="1"/>
    <col min="16096" max="16096" width="8.75" style="93" customWidth="1"/>
    <col min="16097" max="16097" width="6.25" style="93" customWidth="1"/>
    <col min="16098" max="16099" width="6.5" style="93" customWidth="1"/>
    <col min="16100" max="16100" width="8.75" style="93" customWidth="1"/>
    <col min="16101" max="16101" width="6.875" style="93" customWidth="1"/>
    <col min="16102" max="16102" width="7.625" style="93" customWidth="1"/>
    <col min="16103" max="16103" width="7.75" style="93" customWidth="1"/>
    <col min="16104" max="16104" width="7.875" style="93" customWidth="1"/>
    <col min="16105" max="16105" width="8.125" style="93" customWidth="1"/>
    <col min="16106" max="16107" width="8.25" style="93" customWidth="1"/>
    <col min="16108" max="16111" width="8.125" style="93" customWidth="1"/>
    <col min="16112" max="16113" width="7.25" style="93" customWidth="1"/>
    <col min="16114" max="16114" width="6.5" style="93" customWidth="1"/>
    <col min="16115" max="16115" width="7.625" style="93" customWidth="1"/>
    <col min="16116" max="16116" width="7.125" style="93" customWidth="1"/>
    <col min="16117" max="16117" width="6.625" style="93" customWidth="1"/>
    <col min="16118" max="16118" width="7.25" style="93" customWidth="1"/>
    <col min="16119" max="16119" width="6.75" style="93" customWidth="1"/>
    <col min="16120" max="16120" width="6.75" style="93" bestFit="1" customWidth="1"/>
    <col min="16121" max="16121" width="7.375" style="93" customWidth="1"/>
    <col min="16122" max="16122" width="7.5" style="93" customWidth="1"/>
    <col min="16123" max="16123" width="8.875" style="93" customWidth="1"/>
    <col min="16124" max="16124" width="7.5" style="93" bestFit="1" customWidth="1"/>
    <col min="16125" max="16125" width="8" style="93" bestFit="1" customWidth="1"/>
    <col min="16126" max="16126" width="8.625" style="93" customWidth="1"/>
    <col min="16127" max="16127" width="6.75" style="93" customWidth="1"/>
    <col min="16128" max="16128" width="7" style="93" customWidth="1"/>
    <col min="16129" max="16129" width="8.5" style="93" customWidth="1"/>
    <col min="16130" max="16131" width="7" style="93" customWidth="1"/>
    <col min="16132" max="16132" width="8.5" style="93" customWidth="1"/>
    <col min="16133" max="16134" width="7" style="93" customWidth="1"/>
    <col min="16135" max="16135" width="8.125" style="93" customWidth="1"/>
    <col min="16136" max="16137" width="7" style="93" customWidth="1"/>
    <col min="16138" max="16138" width="8.125" style="93" customWidth="1"/>
    <col min="16139" max="16139" width="8.875" style="93" customWidth="1"/>
    <col min="16140" max="16140" width="7.5" style="93" customWidth="1"/>
    <col min="16141" max="16143" width="9.5" style="93" customWidth="1"/>
    <col min="16144" max="16144" width="8.75" style="93" customWidth="1"/>
    <col min="16145" max="16145" width="7" style="93" customWidth="1"/>
    <col min="16146" max="16150" width="10.875" style="93" customWidth="1"/>
    <col min="16151" max="16384" width="7" style="93"/>
  </cols>
  <sheetData>
    <row r="1" spans="1:45" s="687" customFormat="1">
      <c r="A1" s="685" t="s">
        <v>288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</row>
    <row r="2" spans="1:45" s="690" customFormat="1">
      <c r="A2" s="689"/>
      <c r="B2" s="689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9"/>
      <c r="AF2" s="88"/>
      <c r="AG2" s="88"/>
      <c r="AH2" s="88"/>
      <c r="AI2" s="88"/>
      <c r="AK2" s="88"/>
      <c r="AL2" s="88"/>
      <c r="AN2" s="690" t="s">
        <v>523</v>
      </c>
      <c r="AR2" s="686"/>
      <c r="AS2" s="692" t="s">
        <v>439</v>
      </c>
    </row>
    <row r="3" spans="1:45" s="91" customFormat="1">
      <c r="A3" s="640" t="s">
        <v>440</v>
      </c>
      <c r="B3" s="640"/>
      <c r="C3" s="90" t="s">
        <v>289</v>
      </c>
      <c r="D3" s="90" t="s">
        <v>290</v>
      </c>
      <c r="E3" s="90" t="s">
        <v>291</v>
      </c>
      <c r="F3" s="90" t="s">
        <v>292</v>
      </c>
      <c r="G3" s="90" t="s">
        <v>293</v>
      </c>
      <c r="H3" s="90" t="s">
        <v>294</v>
      </c>
      <c r="I3" s="90" t="s">
        <v>295</v>
      </c>
      <c r="J3" s="90" t="s">
        <v>296</v>
      </c>
      <c r="K3" s="90" t="s">
        <v>297</v>
      </c>
      <c r="L3" s="90" t="s">
        <v>298</v>
      </c>
      <c r="M3" s="90" t="s">
        <v>299</v>
      </c>
      <c r="N3" s="90" t="s">
        <v>300</v>
      </c>
      <c r="O3" s="90" t="s">
        <v>301</v>
      </c>
      <c r="P3" s="90" t="s">
        <v>302</v>
      </c>
      <c r="Q3" s="90" t="s">
        <v>303</v>
      </c>
      <c r="R3" s="90" t="s">
        <v>304</v>
      </c>
      <c r="S3" s="90" t="s">
        <v>305</v>
      </c>
      <c r="T3" s="90" t="s">
        <v>306</v>
      </c>
      <c r="U3" s="90" t="s">
        <v>307</v>
      </c>
      <c r="V3" s="90" t="s">
        <v>308</v>
      </c>
      <c r="W3" s="90" t="s">
        <v>309</v>
      </c>
      <c r="X3" s="90" t="s">
        <v>310</v>
      </c>
      <c r="Y3" s="90" t="s">
        <v>311</v>
      </c>
      <c r="Z3" s="90" t="s">
        <v>312</v>
      </c>
      <c r="AA3" s="90" t="s">
        <v>313</v>
      </c>
      <c r="AB3" s="90" t="s">
        <v>314</v>
      </c>
      <c r="AC3" s="90" t="s">
        <v>315</v>
      </c>
      <c r="AD3" s="90" t="s">
        <v>316</v>
      </c>
      <c r="AE3" s="682" t="s">
        <v>317</v>
      </c>
      <c r="AF3" s="90" t="s">
        <v>318</v>
      </c>
      <c r="AG3" s="90" t="s">
        <v>319</v>
      </c>
      <c r="AH3" s="90" t="s">
        <v>320</v>
      </c>
      <c r="AI3" s="90" t="s">
        <v>321</v>
      </c>
      <c r="AJ3" s="90" t="s">
        <v>322</v>
      </c>
      <c r="AK3" s="90" t="s">
        <v>414</v>
      </c>
      <c r="AL3" s="90" t="s">
        <v>415</v>
      </c>
      <c r="AM3" s="90" t="s">
        <v>452</v>
      </c>
      <c r="AN3" s="90" t="s">
        <v>527</v>
      </c>
      <c r="AO3" s="5" t="s">
        <v>530</v>
      </c>
      <c r="AP3" s="5" t="s">
        <v>574</v>
      </c>
      <c r="AQ3" s="5" t="s">
        <v>592</v>
      </c>
      <c r="AR3" s="693" t="s">
        <v>617</v>
      </c>
      <c r="AS3" s="693" t="s">
        <v>620</v>
      </c>
    </row>
    <row r="4" spans="1:45" s="82" customFormat="1">
      <c r="A4" s="643"/>
      <c r="B4" s="643"/>
      <c r="C4" s="253">
        <v>1980</v>
      </c>
      <c r="D4" s="253">
        <v>1981</v>
      </c>
      <c r="E4" s="253">
        <v>1982</v>
      </c>
      <c r="F4" s="253">
        <v>1983</v>
      </c>
      <c r="G4" s="253">
        <v>1984</v>
      </c>
      <c r="H4" s="253">
        <v>1985</v>
      </c>
      <c r="I4" s="253">
        <v>1986</v>
      </c>
      <c r="J4" s="253">
        <v>1987</v>
      </c>
      <c r="K4" s="253">
        <v>1988</v>
      </c>
      <c r="L4" s="253">
        <v>1989</v>
      </c>
      <c r="M4" s="253">
        <v>1990</v>
      </c>
      <c r="N4" s="253">
        <v>1991</v>
      </c>
      <c r="O4" s="253">
        <v>1992</v>
      </c>
      <c r="P4" s="253">
        <v>1993</v>
      </c>
      <c r="Q4" s="253">
        <v>1994</v>
      </c>
      <c r="R4" s="253">
        <v>1995</v>
      </c>
      <c r="S4" s="253">
        <v>1996</v>
      </c>
      <c r="T4" s="253">
        <v>1997</v>
      </c>
      <c r="U4" s="253">
        <v>1998</v>
      </c>
      <c r="V4" s="683">
        <v>1999</v>
      </c>
      <c r="W4" s="683">
        <v>2000</v>
      </c>
      <c r="X4" s="683">
        <v>2001</v>
      </c>
      <c r="Y4" s="683">
        <v>2002</v>
      </c>
      <c r="Z4" s="683">
        <v>2003</v>
      </c>
      <c r="AA4" s="683">
        <v>2004</v>
      </c>
      <c r="AB4" s="683">
        <v>2005</v>
      </c>
      <c r="AC4" s="683">
        <v>2006</v>
      </c>
      <c r="AD4" s="683">
        <v>2007</v>
      </c>
      <c r="AE4" s="683">
        <v>2008</v>
      </c>
      <c r="AF4" s="683">
        <v>2009</v>
      </c>
      <c r="AG4" s="683">
        <v>2010</v>
      </c>
      <c r="AH4" s="683">
        <v>2011</v>
      </c>
      <c r="AI4" s="683">
        <v>2012</v>
      </c>
      <c r="AJ4" s="683">
        <v>2013</v>
      </c>
      <c r="AK4" s="683">
        <v>2014</v>
      </c>
      <c r="AL4" s="683">
        <v>2015</v>
      </c>
      <c r="AM4" s="683">
        <v>2016</v>
      </c>
      <c r="AN4" s="683">
        <v>2017</v>
      </c>
      <c r="AO4" s="8">
        <v>2018</v>
      </c>
      <c r="AP4" s="8">
        <v>2019</v>
      </c>
      <c r="AQ4" s="8">
        <v>2020</v>
      </c>
      <c r="AR4" s="694">
        <v>2021</v>
      </c>
      <c r="AS4" s="694">
        <v>2022</v>
      </c>
    </row>
    <row r="5" spans="1:45" s="82" customFormat="1">
      <c r="A5" s="644" t="s">
        <v>323</v>
      </c>
      <c r="B5" s="644"/>
      <c r="C5" s="92">
        <f t="shared" ref="C5:AP5" si="0">RANK(C34,C7:C53,0)</f>
        <v>5</v>
      </c>
      <c r="D5" s="92">
        <f t="shared" si="0"/>
        <v>5</v>
      </c>
      <c r="E5" s="92">
        <f t="shared" si="0"/>
        <v>5</v>
      </c>
      <c r="F5" s="92">
        <f t="shared" si="0"/>
        <v>5</v>
      </c>
      <c r="G5" s="92">
        <f t="shared" si="0"/>
        <v>5</v>
      </c>
      <c r="H5" s="92">
        <f t="shared" si="0"/>
        <v>5</v>
      </c>
      <c r="I5" s="92">
        <f t="shared" si="0"/>
        <v>7</v>
      </c>
      <c r="J5" s="92">
        <f t="shared" si="0"/>
        <v>7</v>
      </c>
      <c r="K5" s="92">
        <f t="shared" si="0"/>
        <v>7</v>
      </c>
      <c r="L5" s="92">
        <f t="shared" si="0"/>
        <v>7</v>
      </c>
      <c r="M5" s="92">
        <f t="shared" si="0"/>
        <v>7</v>
      </c>
      <c r="N5" s="92">
        <f t="shared" si="0"/>
        <v>7</v>
      </c>
      <c r="O5" s="92">
        <f t="shared" si="0"/>
        <v>7</v>
      </c>
      <c r="P5" s="92">
        <f t="shared" si="0"/>
        <v>7</v>
      </c>
      <c r="Q5" s="92">
        <f t="shared" si="0"/>
        <v>7</v>
      </c>
      <c r="R5" s="92">
        <f t="shared" si="0"/>
        <v>7</v>
      </c>
      <c r="S5" s="92">
        <f t="shared" si="0"/>
        <v>7</v>
      </c>
      <c r="T5" s="92">
        <f t="shared" si="0"/>
        <v>7</v>
      </c>
      <c r="U5" s="92">
        <f t="shared" si="0"/>
        <v>7</v>
      </c>
      <c r="V5" s="92">
        <f t="shared" si="0"/>
        <v>7</v>
      </c>
      <c r="W5" s="92">
        <f t="shared" si="0"/>
        <v>7</v>
      </c>
      <c r="X5" s="92">
        <f t="shared" si="0"/>
        <v>7</v>
      </c>
      <c r="Y5" s="92">
        <f t="shared" si="0"/>
        <v>6</v>
      </c>
      <c r="Z5" s="92">
        <f t="shared" si="0"/>
        <v>6</v>
      </c>
      <c r="AA5" s="92">
        <f t="shared" si="0"/>
        <v>6</v>
      </c>
      <c r="AB5" s="92">
        <f t="shared" si="0"/>
        <v>6</v>
      </c>
      <c r="AC5" s="92">
        <f t="shared" si="0"/>
        <v>5</v>
      </c>
      <c r="AD5" s="92">
        <f t="shared" si="0"/>
        <v>5</v>
      </c>
      <c r="AE5" s="92">
        <f t="shared" si="0"/>
        <v>5</v>
      </c>
      <c r="AF5" s="92">
        <f t="shared" si="0"/>
        <v>5</v>
      </c>
      <c r="AG5" s="92">
        <f t="shared" si="0"/>
        <v>5</v>
      </c>
      <c r="AH5" s="92">
        <f t="shared" si="0"/>
        <v>5</v>
      </c>
      <c r="AI5" s="92">
        <f t="shared" si="0"/>
        <v>5</v>
      </c>
      <c r="AJ5" s="92">
        <f t="shared" si="0"/>
        <v>5</v>
      </c>
      <c r="AK5" s="92">
        <f t="shared" si="0"/>
        <v>5</v>
      </c>
      <c r="AL5" s="92">
        <f t="shared" si="0"/>
        <v>5</v>
      </c>
      <c r="AM5" s="681">
        <f t="shared" si="0"/>
        <v>5</v>
      </c>
      <c r="AN5" s="681">
        <f t="shared" si="0"/>
        <v>5</v>
      </c>
      <c r="AO5" s="681">
        <f t="shared" si="0"/>
        <v>5</v>
      </c>
      <c r="AP5" s="681">
        <f t="shared" si="0"/>
        <v>5</v>
      </c>
      <c r="AQ5" s="681">
        <f t="shared" ref="AQ5:AS5" si="1">RANK(AQ34,AQ7:AQ53,0)</f>
        <v>5</v>
      </c>
      <c r="AR5" s="681">
        <f t="shared" si="1"/>
        <v>5</v>
      </c>
      <c r="AS5" s="681">
        <f t="shared" si="1"/>
        <v>4</v>
      </c>
    </row>
    <row r="6" spans="1:45">
      <c r="A6" s="74"/>
      <c r="B6" s="75" t="s">
        <v>324</v>
      </c>
      <c r="C6" s="164">
        <v>214699798</v>
      </c>
      <c r="D6" s="164">
        <v>224711947</v>
      </c>
      <c r="E6" s="164">
        <v>229934044</v>
      </c>
      <c r="F6" s="164">
        <v>235526868</v>
      </c>
      <c r="G6" s="164">
        <v>253029814</v>
      </c>
      <c r="H6" s="164">
        <v>265320551</v>
      </c>
      <c r="I6" s="164">
        <v>254688643</v>
      </c>
      <c r="J6" s="164">
        <v>253515261</v>
      </c>
      <c r="K6" s="164">
        <v>274400736</v>
      </c>
      <c r="L6" s="164">
        <v>298893142</v>
      </c>
      <c r="M6" s="76">
        <v>323372603</v>
      </c>
      <c r="N6" s="76">
        <v>340834634.38999999</v>
      </c>
      <c r="O6" s="76">
        <v>329520639.30000001</v>
      </c>
      <c r="P6" s="76">
        <v>311199479.31999999</v>
      </c>
      <c r="Q6" s="76">
        <v>299027368.81</v>
      </c>
      <c r="R6" s="76">
        <v>306029558.89999998</v>
      </c>
      <c r="S6" s="76">
        <v>313068385.49000001</v>
      </c>
      <c r="T6" s="76">
        <v>323071830.85000002</v>
      </c>
      <c r="U6" s="76">
        <v>305839991.56999999</v>
      </c>
      <c r="V6" s="76">
        <v>291449554.13</v>
      </c>
      <c r="W6" s="77">
        <v>300477603.76999998</v>
      </c>
      <c r="X6" s="78">
        <v>286667405.67000002</v>
      </c>
      <c r="Y6" s="78">
        <v>269361805.44</v>
      </c>
      <c r="Z6" s="78">
        <v>273734436.38</v>
      </c>
      <c r="AA6" s="78">
        <v>284418266.43000001</v>
      </c>
      <c r="AB6" s="78">
        <v>295800300.07999998</v>
      </c>
      <c r="AC6" s="78">
        <v>314834621.32999998</v>
      </c>
      <c r="AD6" s="78">
        <v>336756634.93000001</v>
      </c>
      <c r="AE6" s="79">
        <v>335578825.36000001</v>
      </c>
      <c r="AF6" s="78">
        <v>265259031.08000001</v>
      </c>
      <c r="AG6" s="78">
        <v>289107683.25</v>
      </c>
      <c r="AH6" s="78">
        <v>284968752.97000003</v>
      </c>
      <c r="AI6" s="78">
        <v>288727639.38999999</v>
      </c>
      <c r="AJ6" s="80">
        <v>292092129.82999998</v>
      </c>
      <c r="AK6" s="81">
        <v>305139989.25999999</v>
      </c>
      <c r="AL6" s="286">
        <f t="shared" ref="AL6:AM6" si="2">SUM(AL7:AL53)</f>
        <v>313128562.79000002</v>
      </c>
      <c r="AM6" s="286">
        <f t="shared" si="2"/>
        <v>302185201</v>
      </c>
      <c r="AN6" s="286">
        <f>SUM(AN7:AN53)</f>
        <v>317247286</v>
      </c>
      <c r="AO6" s="81">
        <v>331809377</v>
      </c>
      <c r="AP6" s="372">
        <f>SUM(AP7:AP53)</f>
        <v>322533417.57999992</v>
      </c>
      <c r="AQ6" s="101">
        <v>302003273</v>
      </c>
      <c r="AR6" s="81">
        <v>330220006</v>
      </c>
      <c r="AS6" s="81">
        <v>361774867</v>
      </c>
    </row>
    <row r="7" spans="1:45">
      <c r="A7" s="94">
        <v>1</v>
      </c>
      <c r="B7" s="95" t="s">
        <v>325</v>
      </c>
      <c r="C7" s="165">
        <v>5129393</v>
      </c>
      <c r="D7" s="165">
        <v>5125825</v>
      </c>
      <c r="E7" s="165">
        <v>5138839</v>
      </c>
      <c r="F7" s="165">
        <v>5148919</v>
      </c>
      <c r="G7" s="165">
        <v>5145177</v>
      </c>
      <c r="H7" s="165">
        <v>5260740</v>
      </c>
      <c r="I7" s="165">
        <v>5021310</v>
      </c>
      <c r="J7" s="165">
        <v>4950863</v>
      </c>
      <c r="K7" s="165">
        <v>5187724</v>
      </c>
      <c r="L7" s="165">
        <v>5523570</v>
      </c>
      <c r="M7" s="96">
        <v>5932495</v>
      </c>
      <c r="N7" s="96">
        <v>6271294.9800000004</v>
      </c>
      <c r="O7" s="96">
        <v>6203293.0499999998</v>
      </c>
      <c r="P7" s="96">
        <v>6010726.9900000002</v>
      </c>
      <c r="Q7" s="96">
        <v>5961364.5599999996</v>
      </c>
      <c r="R7" s="96">
        <v>5966595.5499999998</v>
      </c>
      <c r="S7" s="96">
        <v>6159390.2599999998</v>
      </c>
      <c r="T7" s="96">
        <v>6135277.7000000002</v>
      </c>
      <c r="U7" s="96">
        <v>5880274.0700000003</v>
      </c>
      <c r="V7" s="96">
        <v>5713691.5199999996</v>
      </c>
      <c r="W7" s="97">
        <v>5917172.71</v>
      </c>
      <c r="X7" s="98">
        <v>5608286.6799999997</v>
      </c>
      <c r="Y7" s="98">
        <v>5347551.2699999996</v>
      </c>
      <c r="Z7" s="98">
        <v>5320407.5199999996</v>
      </c>
      <c r="AA7" s="98">
        <v>5262648.4000000004</v>
      </c>
      <c r="AB7" s="98">
        <v>5464682.1799999997</v>
      </c>
      <c r="AC7" s="98">
        <v>5749592.0599999996</v>
      </c>
      <c r="AD7" s="98">
        <v>5739595.0599999996</v>
      </c>
      <c r="AE7" s="99">
        <v>5917424.1399999997</v>
      </c>
      <c r="AF7" s="98">
        <v>5202550.91</v>
      </c>
      <c r="AG7" s="98">
        <v>5952864.2000000002</v>
      </c>
      <c r="AH7" s="98">
        <v>6052132.5099999998</v>
      </c>
      <c r="AI7" s="98">
        <v>6139425.4699999997</v>
      </c>
      <c r="AJ7" s="100">
        <v>6385147.4000000004</v>
      </c>
      <c r="AK7" s="101">
        <v>6672809.1799999997</v>
      </c>
      <c r="AL7" s="101">
        <v>6535855.4500000002</v>
      </c>
      <c r="AM7" s="292">
        <v>6057594</v>
      </c>
      <c r="AN7" s="288">
        <v>6103311</v>
      </c>
      <c r="AO7" s="101">
        <v>6327627</v>
      </c>
      <c r="AP7" s="101">
        <v>6048893.5</v>
      </c>
      <c r="AQ7" s="629">
        <v>5587227</v>
      </c>
      <c r="AR7" s="101">
        <v>6129256</v>
      </c>
      <c r="AS7" s="108">
        <v>6641259</v>
      </c>
    </row>
    <row r="8" spans="1:45">
      <c r="A8" s="94">
        <v>2</v>
      </c>
      <c r="B8" s="95" t="s">
        <v>326</v>
      </c>
      <c r="C8" s="165">
        <v>860389</v>
      </c>
      <c r="D8" s="165">
        <v>870530</v>
      </c>
      <c r="E8" s="165">
        <v>909505</v>
      </c>
      <c r="F8" s="165">
        <v>948369</v>
      </c>
      <c r="G8" s="165">
        <v>1007672</v>
      </c>
      <c r="H8" s="165">
        <v>1031736</v>
      </c>
      <c r="I8" s="165">
        <v>1014033</v>
      </c>
      <c r="J8" s="165">
        <v>1000409</v>
      </c>
      <c r="K8" s="165">
        <v>1073945</v>
      </c>
      <c r="L8" s="165">
        <v>1216095</v>
      </c>
      <c r="M8" s="96">
        <v>1271619</v>
      </c>
      <c r="N8" s="96">
        <v>1362546.49</v>
      </c>
      <c r="O8" s="96">
        <v>1343875.23</v>
      </c>
      <c r="P8" s="96">
        <v>1330342.99</v>
      </c>
      <c r="Q8" s="96">
        <v>1285240.3999999999</v>
      </c>
      <c r="R8" s="96">
        <v>1345916.7</v>
      </c>
      <c r="S8" s="96">
        <v>1404399.4</v>
      </c>
      <c r="T8" s="96">
        <v>1458960.58</v>
      </c>
      <c r="U8" s="96">
        <v>1402731.77</v>
      </c>
      <c r="V8" s="96">
        <v>1347945.03</v>
      </c>
      <c r="W8" s="97">
        <v>1374169.68</v>
      </c>
      <c r="X8" s="98">
        <v>1251843.1599999999</v>
      </c>
      <c r="Y8" s="98">
        <v>1193531.9099999999</v>
      </c>
      <c r="Z8" s="98">
        <v>1210825.6499999999</v>
      </c>
      <c r="AA8" s="98">
        <v>1264565.8899999999</v>
      </c>
      <c r="AB8" s="98">
        <v>1205148.02</v>
      </c>
      <c r="AC8" s="98">
        <v>1623612.33</v>
      </c>
      <c r="AD8" s="98">
        <v>1651106.34</v>
      </c>
      <c r="AE8" s="99">
        <v>1649446.4</v>
      </c>
      <c r="AF8" s="98">
        <v>1457403.16</v>
      </c>
      <c r="AG8" s="98">
        <v>1510719.28</v>
      </c>
      <c r="AH8" s="98">
        <v>1403203.26</v>
      </c>
      <c r="AI8" s="98">
        <v>1492347.03</v>
      </c>
      <c r="AJ8" s="100">
        <v>1520297.55</v>
      </c>
      <c r="AK8" s="101">
        <v>1595131.9</v>
      </c>
      <c r="AL8" s="101">
        <v>1702307.92</v>
      </c>
      <c r="AM8" s="292">
        <v>1807044</v>
      </c>
      <c r="AN8" s="289">
        <v>1911641</v>
      </c>
      <c r="AO8" s="101">
        <v>1779322</v>
      </c>
      <c r="AP8" s="101">
        <v>1727105.76</v>
      </c>
      <c r="AQ8" s="108">
        <v>1676471</v>
      </c>
      <c r="AR8" s="101">
        <v>1694693</v>
      </c>
      <c r="AS8" s="108">
        <v>1779068</v>
      </c>
    </row>
    <row r="9" spans="1:45">
      <c r="A9" s="94">
        <v>3</v>
      </c>
      <c r="B9" s="95" t="s">
        <v>327</v>
      </c>
      <c r="C9" s="165">
        <v>1074826</v>
      </c>
      <c r="D9" s="165">
        <v>1087610</v>
      </c>
      <c r="E9" s="165">
        <v>1125991</v>
      </c>
      <c r="F9" s="165">
        <v>1202999</v>
      </c>
      <c r="G9" s="165">
        <v>1413818</v>
      </c>
      <c r="H9" s="165">
        <v>1427762</v>
      </c>
      <c r="I9" s="165">
        <v>1482960</v>
      </c>
      <c r="J9" s="165">
        <v>1543404</v>
      </c>
      <c r="K9" s="165">
        <v>1690137</v>
      </c>
      <c r="L9" s="165">
        <v>1865654</v>
      </c>
      <c r="M9" s="96">
        <v>2004016</v>
      </c>
      <c r="N9" s="96">
        <v>2170429.02</v>
      </c>
      <c r="O9" s="96">
        <v>2164607.38</v>
      </c>
      <c r="P9" s="96">
        <v>2169331.13</v>
      </c>
      <c r="Q9" s="96">
        <v>2239363.31</v>
      </c>
      <c r="R9" s="96">
        <v>2314167.27</v>
      </c>
      <c r="S9" s="96">
        <v>2354249.84</v>
      </c>
      <c r="T9" s="96">
        <v>2498441.44</v>
      </c>
      <c r="U9" s="96">
        <v>2339742.89</v>
      </c>
      <c r="V9" s="96">
        <v>2305762.48</v>
      </c>
      <c r="W9" s="97">
        <v>2453958.19</v>
      </c>
      <c r="X9" s="98">
        <v>2263336.2999999998</v>
      </c>
      <c r="Y9" s="98">
        <v>2058254.64</v>
      </c>
      <c r="Z9" s="98">
        <v>2164855.35</v>
      </c>
      <c r="AA9" s="98">
        <v>2412545.44</v>
      </c>
      <c r="AB9" s="98">
        <v>2377008.7799999998</v>
      </c>
      <c r="AC9" s="98">
        <v>2474695.92</v>
      </c>
      <c r="AD9" s="98">
        <v>2633458.44</v>
      </c>
      <c r="AE9" s="99">
        <v>2528403.9500000002</v>
      </c>
      <c r="AF9" s="98">
        <v>2010170.37</v>
      </c>
      <c r="AG9" s="98">
        <v>2099077.17</v>
      </c>
      <c r="AH9" s="98">
        <v>1911916.86</v>
      </c>
      <c r="AI9" s="98">
        <v>2229564.7400000002</v>
      </c>
      <c r="AJ9" s="100">
        <v>2267151.35</v>
      </c>
      <c r="AK9" s="101">
        <v>2270696.19</v>
      </c>
      <c r="AL9" s="101">
        <v>2366977.9500000002</v>
      </c>
      <c r="AM9" s="292">
        <v>2371678</v>
      </c>
      <c r="AN9" s="289">
        <v>2490545</v>
      </c>
      <c r="AO9" s="101">
        <v>2727177</v>
      </c>
      <c r="AP9" s="101">
        <v>2626206.23</v>
      </c>
      <c r="AQ9" s="108">
        <v>2494299</v>
      </c>
      <c r="AR9" s="101">
        <v>2713266</v>
      </c>
      <c r="AS9" s="108">
        <v>3112393</v>
      </c>
    </row>
    <row r="10" spans="1:45">
      <c r="A10" s="94">
        <v>4</v>
      </c>
      <c r="B10" s="95" t="s">
        <v>328</v>
      </c>
      <c r="C10" s="165">
        <v>2246556</v>
      </c>
      <c r="D10" s="165">
        <v>2412884</v>
      </c>
      <c r="E10" s="165">
        <v>2453733</v>
      </c>
      <c r="F10" s="165">
        <v>2604512</v>
      </c>
      <c r="G10" s="165">
        <v>2808939</v>
      </c>
      <c r="H10" s="165">
        <v>2931285</v>
      </c>
      <c r="I10" s="165">
        <v>2950925</v>
      </c>
      <c r="J10" s="165">
        <v>3003109</v>
      </c>
      <c r="K10" s="165">
        <v>3163130</v>
      </c>
      <c r="L10" s="165">
        <v>3419973</v>
      </c>
      <c r="M10" s="96">
        <v>3733025</v>
      </c>
      <c r="N10" s="96">
        <v>3922844.04</v>
      </c>
      <c r="O10" s="96">
        <v>3859520.31</v>
      </c>
      <c r="P10" s="96">
        <v>3685873.46</v>
      </c>
      <c r="Q10" s="96">
        <v>3632992.17</v>
      </c>
      <c r="R10" s="96">
        <v>3663415.67</v>
      </c>
      <c r="S10" s="96">
        <v>3739761.85</v>
      </c>
      <c r="T10" s="96">
        <v>3869298.31</v>
      </c>
      <c r="U10" s="96">
        <v>3835788.19</v>
      </c>
      <c r="V10" s="96">
        <v>3749249.15</v>
      </c>
      <c r="W10" s="97">
        <v>3865117.52</v>
      </c>
      <c r="X10" s="98">
        <v>3658847.29</v>
      </c>
      <c r="Y10" s="98">
        <v>3436282.48</v>
      </c>
      <c r="Z10" s="98">
        <v>3430037.84</v>
      </c>
      <c r="AA10" s="98">
        <v>3513590.91</v>
      </c>
      <c r="AB10" s="98">
        <v>3570238.06</v>
      </c>
      <c r="AC10" s="98">
        <v>3818409.75</v>
      </c>
      <c r="AD10" s="98">
        <v>3551616.46</v>
      </c>
      <c r="AE10" s="99">
        <v>3538700.19</v>
      </c>
      <c r="AF10" s="98">
        <v>2944134.66</v>
      </c>
      <c r="AG10" s="98">
        <v>3568922.42</v>
      </c>
      <c r="AH10" s="98">
        <v>2767305.62</v>
      </c>
      <c r="AI10" s="98">
        <v>3424201.59</v>
      </c>
      <c r="AJ10" s="100">
        <v>3726535.01</v>
      </c>
      <c r="AK10" s="101">
        <v>3972171.48</v>
      </c>
      <c r="AL10" s="101">
        <v>4017070.44</v>
      </c>
      <c r="AM10" s="292">
        <v>4112832</v>
      </c>
      <c r="AN10" s="289">
        <v>4450476</v>
      </c>
      <c r="AO10" s="101">
        <v>4665553</v>
      </c>
      <c r="AP10" s="101">
        <v>4533565.1500000004</v>
      </c>
      <c r="AQ10" s="108">
        <v>4357999</v>
      </c>
      <c r="AR10" s="101">
        <v>5003379</v>
      </c>
      <c r="AS10" s="108">
        <v>5482949</v>
      </c>
    </row>
    <row r="11" spans="1:45">
      <c r="A11" s="94">
        <v>5</v>
      </c>
      <c r="B11" s="95" t="s">
        <v>329</v>
      </c>
      <c r="C11" s="165">
        <v>938226</v>
      </c>
      <c r="D11" s="165">
        <v>915557</v>
      </c>
      <c r="E11" s="165">
        <v>933775</v>
      </c>
      <c r="F11" s="165">
        <v>987163</v>
      </c>
      <c r="G11" s="165">
        <v>1106885</v>
      </c>
      <c r="H11" s="165">
        <v>1160377</v>
      </c>
      <c r="I11" s="165">
        <v>1129837</v>
      </c>
      <c r="J11" s="165">
        <v>1176340</v>
      </c>
      <c r="K11" s="165">
        <v>1291677</v>
      </c>
      <c r="L11" s="165">
        <v>1393554</v>
      </c>
      <c r="M11" s="96">
        <v>1502347</v>
      </c>
      <c r="N11" s="96">
        <v>1664637.04</v>
      </c>
      <c r="O11" s="96">
        <v>1586194.41</v>
      </c>
      <c r="P11" s="96">
        <v>1571261.56</v>
      </c>
      <c r="Q11" s="96">
        <v>1590186.86</v>
      </c>
      <c r="R11" s="96">
        <v>1673298.74</v>
      </c>
      <c r="S11" s="96">
        <v>1657985.69</v>
      </c>
      <c r="T11" s="96">
        <v>1734926.05</v>
      </c>
      <c r="U11" s="96">
        <v>1630289.08</v>
      </c>
      <c r="V11" s="96">
        <v>1620116.01</v>
      </c>
      <c r="W11" s="97">
        <v>1707029.32</v>
      </c>
      <c r="X11" s="98">
        <v>1493270.9</v>
      </c>
      <c r="Y11" s="98">
        <v>1335221.8799999999</v>
      </c>
      <c r="Z11" s="98">
        <v>1301400.1299999999</v>
      </c>
      <c r="AA11" s="98">
        <v>1400804.58</v>
      </c>
      <c r="AB11" s="98">
        <v>1402566.84</v>
      </c>
      <c r="AC11" s="98">
        <v>1585560.22</v>
      </c>
      <c r="AD11" s="98">
        <v>1661480.54</v>
      </c>
      <c r="AE11" s="99">
        <v>1555844.34</v>
      </c>
      <c r="AF11" s="98">
        <v>1184799.31</v>
      </c>
      <c r="AG11" s="98">
        <v>1317579.29</v>
      </c>
      <c r="AH11" s="98">
        <v>1210954.3400000001</v>
      </c>
      <c r="AI11" s="98">
        <v>1123641.76</v>
      </c>
      <c r="AJ11" s="100">
        <v>1106465.29</v>
      </c>
      <c r="AK11" s="101">
        <v>1214935.67</v>
      </c>
      <c r="AL11" s="101">
        <v>1224139.31</v>
      </c>
      <c r="AM11" s="292">
        <v>1235285</v>
      </c>
      <c r="AN11" s="289">
        <v>1373305</v>
      </c>
      <c r="AO11" s="101">
        <v>1335769</v>
      </c>
      <c r="AP11" s="101">
        <v>1286171.54</v>
      </c>
      <c r="AQ11" s="108">
        <v>1307827</v>
      </c>
      <c r="AR11" s="101">
        <v>1405723</v>
      </c>
      <c r="AS11" s="108">
        <v>1576122</v>
      </c>
    </row>
    <row r="12" spans="1:45">
      <c r="A12" s="94">
        <v>6</v>
      </c>
      <c r="B12" s="95" t="s">
        <v>330</v>
      </c>
      <c r="C12" s="165">
        <v>1253560</v>
      </c>
      <c r="D12" s="165">
        <v>1319697</v>
      </c>
      <c r="E12" s="165">
        <v>1349209</v>
      </c>
      <c r="F12" s="165">
        <v>1485824</v>
      </c>
      <c r="G12" s="165">
        <v>1739267</v>
      </c>
      <c r="H12" s="165">
        <v>1863971</v>
      </c>
      <c r="I12" s="165">
        <v>1875106</v>
      </c>
      <c r="J12" s="165">
        <v>1891211</v>
      </c>
      <c r="K12" s="165">
        <v>2054143</v>
      </c>
      <c r="L12" s="165">
        <v>2244887</v>
      </c>
      <c r="M12" s="96">
        <v>2487991</v>
      </c>
      <c r="N12" s="96">
        <v>2680346.4300000002</v>
      </c>
      <c r="O12" s="96">
        <v>2616173.5299999998</v>
      </c>
      <c r="P12" s="96">
        <v>2549151.83</v>
      </c>
      <c r="Q12" s="96">
        <v>2544837.66</v>
      </c>
      <c r="R12" s="96">
        <v>2621415.85</v>
      </c>
      <c r="S12" s="96">
        <v>2708246.99</v>
      </c>
      <c r="T12" s="96">
        <v>2863493.89</v>
      </c>
      <c r="U12" s="96">
        <v>2745932.82</v>
      </c>
      <c r="V12" s="96">
        <v>2745077.16</v>
      </c>
      <c r="W12" s="97">
        <v>2964890.62</v>
      </c>
      <c r="X12" s="98">
        <v>2670806.16</v>
      </c>
      <c r="Y12" s="98">
        <v>2717818.18</v>
      </c>
      <c r="Z12" s="98">
        <v>2787789.19</v>
      </c>
      <c r="AA12" s="98">
        <v>2940137.48</v>
      </c>
      <c r="AB12" s="98">
        <v>2869202.57</v>
      </c>
      <c r="AC12" s="98">
        <v>3021169.07</v>
      </c>
      <c r="AD12" s="98">
        <v>3206128.35</v>
      </c>
      <c r="AE12" s="99">
        <v>3116989.44</v>
      </c>
      <c r="AF12" s="98">
        <v>2391488.88</v>
      </c>
      <c r="AG12" s="98">
        <v>2755903.19</v>
      </c>
      <c r="AH12" s="98">
        <v>2639906.84</v>
      </c>
      <c r="AI12" s="98">
        <v>2396586.0699999998</v>
      </c>
      <c r="AJ12" s="100">
        <v>2395796.1</v>
      </c>
      <c r="AK12" s="101">
        <v>2608073.5099999998</v>
      </c>
      <c r="AL12" s="101">
        <v>2550976.59</v>
      </c>
      <c r="AM12" s="292">
        <v>2663410</v>
      </c>
      <c r="AN12" s="289">
        <v>2887891</v>
      </c>
      <c r="AO12" s="101">
        <v>2865359</v>
      </c>
      <c r="AP12" s="101">
        <v>2845633.02</v>
      </c>
      <c r="AQ12" s="108">
        <v>2832284</v>
      </c>
      <c r="AR12" s="101">
        <v>3023933</v>
      </c>
      <c r="AS12" s="108">
        <v>3145698</v>
      </c>
    </row>
    <row r="13" spans="1:45">
      <c r="A13" s="94">
        <v>7</v>
      </c>
      <c r="B13" s="95" t="s">
        <v>331</v>
      </c>
      <c r="C13" s="165">
        <v>2454928</v>
      </c>
      <c r="D13" s="165">
        <v>2599342</v>
      </c>
      <c r="E13" s="165">
        <v>2692655</v>
      </c>
      <c r="F13" s="165">
        <v>2885572</v>
      </c>
      <c r="G13" s="165">
        <v>3310997</v>
      </c>
      <c r="H13" s="165">
        <v>3586666</v>
      </c>
      <c r="I13" s="165">
        <v>3571961</v>
      </c>
      <c r="J13" s="165">
        <v>3634564</v>
      </c>
      <c r="K13" s="165">
        <v>3988797</v>
      </c>
      <c r="L13" s="165">
        <v>4428459</v>
      </c>
      <c r="M13" s="96">
        <v>4815835</v>
      </c>
      <c r="N13" s="96">
        <v>5299669.18</v>
      </c>
      <c r="O13" s="96">
        <v>5124706.25</v>
      </c>
      <c r="P13" s="96">
        <v>4806856.7300000004</v>
      </c>
      <c r="Q13" s="96">
        <v>4852244.6399999997</v>
      </c>
      <c r="R13" s="96">
        <v>5186844.03</v>
      </c>
      <c r="S13" s="96">
        <v>5577527.4699999997</v>
      </c>
      <c r="T13" s="96">
        <v>5906704.8300000001</v>
      </c>
      <c r="U13" s="96">
        <v>5530860.9100000001</v>
      </c>
      <c r="V13" s="96">
        <v>5389683.3399999999</v>
      </c>
      <c r="W13" s="97">
        <v>5708715.7800000003</v>
      </c>
      <c r="X13" s="98">
        <v>5373390.8200000003</v>
      </c>
      <c r="Y13" s="98">
        <v>5155135.1100000003</v>
      </c>
      <c r="Z13" s="98">
        <v>5220418.75</v>
      </c>
      <c r="AA13" s="98">
        <v>5485297.25</v>
      </c>
      <c r="AB13" s="98">
        <v>5568576.5199999996</v>
      </c>
      <c r="AC13" s="98">
        <v>5914656.2699999996</v>
      </c>
      <c r="AD13" s="98">
        <v>6180557.7400000002</v>
      </c>
      <c r="AE13" s="99">
        <v>5984494.8700000001</v>
      </c>
      <c r="AF13" s="98">
        <v>4724529</v>
      </c>
      <c r="AG13" s="98">
        <v>5095711.12</v>
      </c>
      <c r="AH13" s="98">
        <v>4320879.91</v>
      </c>
      <c r="AI13" s="98">
        <v>4552605.1500000004</v>
      </c>
      <c r="AJ13" s="100">
        <v>4762508.08</v>
      </c>
      <c r="AK13" s="101">
        <v>5098999.2699999996</v>
      </c>
      <c r="AL13" s="101">
        <v>4915725.6500000004</v>
      </c>
      <c r="AM13" s="292">
        <v>4977861</v>
      </c>
      <c r="AN13" s="289">
        <v>5101600</v>
      </c>
      <c r="AO13" s="101">
        <v>5246465</v>
      </c>
      <c r="AP13" s="101">
        <v>5088965.7</v>
      </c>
      <c r="AQ13" s="108">
        <v>4766985</v>
      </c>
      <c r="AR13" s="101">
        <v>5162740</v>
      </c>
      <c r="AS13" s="108">
        <v>5499351</v>
      </c>
    </row>
    <row r="14" spans="1:45">
      <c r="A14" s="94">
        <v>8</v>
      </c>
      <c r="B14" s="95" t="s">
        <v>332</v>
      </c>
      <c r="C14" s="165">
        <v>6348299</v>
      </c>
      <c r="D14" s="165">
        <v>6745647</v>
      </c>
      <c r="E14" s="165">
        <v>7000411</v>
      </c>
      <c r="F14" s="165">
        <v>7161389</v>
      </c>
      <c r="G14" s="165">
        <v>7986829</v>
      </c>
      <c r="H14" s="165">
        <v>8382048</v>
      </c>
      <c r="I14" s="165">
        <v>7990993</v>
      </c>
      <c r="J14" s="165">
        <v>8151992</v>
      </c>
      <c r="K14" s="165">
        <v>9039520</v>
      </c>
      <c r="L14" s="165">
        <v>9959721</v>
      </c>
      <c r="M14" s="96">
        <v>10788186</v>
      </c>
      <c r="N14" s="96">
        <v>11555766.08</v>
      </c>
      <c r="O14" s="96">
        <v>11261268.810000001</v>
      </c>
      <c r="P14" s="96">
        <v>10825002.91</v>
      </c>
      <c r="Q14" s="96">
        <v>10690184.74</v>
      </c>
      <c r="R14" s="96">
        <v>10982807.619999999</v>
      </c>
      <c r="S14" s="96">
        <v>11203784.050000001</v>
      </c>
      <c r="T14" s="96">
        <v>11750286.16</v>
      </c>
      <c r="U14" s="96">
        <v>11106935.91</v>
      </c>
      <c r="V14" s="96">
        <v>10525098.85</v>
      </c>
      <c r="W14" s="97">
        <v>10735973.1</v>
      </c>
      <c r="X14" s="98">
        <v>10275321.33</v>
      </c>
      <c r="Y14" s="98">
        <v>9960714.5199999996</v>
      </c>
      <c r="Z14" s="98">
        <v>10072152.42</v>
      </c>
      <c r="AA14" s="98">
        <v>10437338.48</v>
      </c>
      <c r="AB14" s="98">
        <v>10798151.949999999</v>
      </c>
      <c r="AC14" s="98">
        <v>11491770.380000001</v>
      </c>
      <c r="AD14" s="98">
        <v>12744078.619999999</v>
      </c>
      <c r="AE14" s="99">
        <v>12310244.41</v>
      </c>
      <c r="AF14" s="98">
        <v>9779424.7699999996</v>
      </c>
      <c r="AG14" s="98">
        <v>10845754.039999999</v>
      </c>
      <c r="AH14" s="98">
        <v>10536766.6</v>
      </c>
      <c r="AI14" s="98">
        <v>11097743.66</v>
      </c>
      <c r="AJ14" s="100">
        <v>10901331.01</v>
      </c>
      <c r="AK14" s="101">
        <v>11408496.710000001</v>
      </c>
      <c r="AL14" s="101">
        <v>12037604.57</v>
      </c>
      <c r="AM14" s="292">
        <v>11208758</v>
      </c>
      <c r="AN14" s="289">
        <v>12252554</v>
      </c>
      <c r="AO14" s="101">
        <v>13036042</v>
      </c>
      <c r="AP14" s="101">
        <v>12581235.92</v>
      </c>
      <c r="AQ14" s="108">
        <v>12177310</v>
      </c>
      <c r="AR14" s="101">
        <v>13686852</v>
      </c>
      <c r="AS14" s="108">
        <v>14859573</v>
      </c>
    </row>
    <row r="15" spans="1:45">
      <c r="A15" s="94">
        <v>9</v>
      </c>
      <c r="B15" s="95" t="s">
        <v>333</v>
      </c>
      <c r="C15" s="165">
        <v>4637931</v>
      </c>
      <c r="D15" s="165">
        <v>4731130</v>
      </c>
      <c r="E15" s="165">
        <v>4978585</v>
      </c>
      <c r="F15" s="165">
        <v>5293542</v>
      </c>
      <c r="G15" s="165">
        <v>5716111</v>
      </c>
      <c r="H15" s="165">
        <v>6190782</v>
      </c>
      <c r="I15" s="165">
        <v>6085642</v>
      </c>
      <c r="J15" s="165">
        <v>6336630</v>
      </c>
      <c r="K15" s="165">
        <v>6881099</v>
      </c>
      <c r="L15" s="165">
        <v>7377090</v>
      </c>
      <c r="M15" s="96">
        <v>8145026</v>
      </c>
      <c r="N15" s="96">
        <v>8563125.0700000003</v>
      </c>
      <c r="O15" s="96">
        <v>8092017.8200000003</v>
      </c>
      <c r="P15" s="96">
        <v>7752080.5899999999</v>
      </c>
      <c r="Q15" s="96">
        <v>7533854.3499999996</v>
      </c>
      <c r="R15" s="96">
        <v>7931148.7999999998</v>
      </c>
      <c r="S15" s="96">
        <v>8202435.4299999997</v>
      </c>
      <c r="T15" s="96">
        <v>8544020.5999999996</v>
      </c>
      <c r="U15" s="96">
        <v>7966862.8799999999</v>
      </c>
      <c r="V15" s="96">
        <v>7578370.9800000004</v>
      </c>
      <c r="W15" s="97">
        <v>7664629.1399999997</v>
      </c>
      <c r="X15" s="98">
        <v>7503217.9900000002</v>
      </c>
      <c r="Y15" s="98">
        <v>7659207.8600000003</v>
      </c>
      <c r="Z15" s="98">
        <v>7704455.96</v>
      </c>
      <c r="AA15" s="98">
        <v>8041183.5700000003</v>
      </c>
      <c r="AB15" s="98">
        <v>8352186.2000000002</v>
      </c>
      <c r="AC15" s="98">
        <v>8727910.5199999996</v>
      </c>
      <c r="AD15" s="98">
        <v>9245342.5399999991</v>
      </c>
      <c r="AE15" s="99">
        <v>9279202.1999999993</v>
      </c>
      <c r="AF15" s="98">
        <v>7679672.4900000002</v>
      </c>
      <c r="AG15" s="98">
        <v>8459107.8399999999</v>
      </c>
      <c r="AH15" s="98">
        <v>7601984.0599999996</v>
      </c>
      <c r="AI15" s="98">
        <v>7434119.5199999996</v>
      </c>
      <c r="AJ15" s="100">
        <v>8179507.0700000003</v>
      </c>
      <c r="AK15" s="101">
        <v>8293779.8499999996</v>
      </c>
      <c r="AL15" s="101">
        <v>8802168.4399999995</v>
      </c>
      <c r="AM15" s="292">
        <v>8946775</v>
      </c>
      <c r="AN15" s="289">
        <v>9149523</v>
      </c>
      <c r="AO15" s="101">
        <v>9211118</v>
      </c>
      <c r="AP15" s="101">
        <v>8966421.5099999998</v>
      </c>
      <c r="AQ15" s="108">
        <v>8235252</v>
      </c>
      <c r="AR15" s="101">
        <v>8576125</v>
      </c>
      <c r="AS15" s="108">
        <v>9478322</v>
      </c>
    </row>
    <row r="16" spans="1:45">
      <c r="A16" s="94">
        <v>10</v>
      </c>
      <c r="B16" s="95" t="s">
        <v>334</v>
      </c>
      <c r="C16" s="165">
        <v>3865848</v>
      </c>
      <c r="D16" s="165">
        <v>4185371</v>
      </c>
      <c r="E16" s="165">
        <v>4584352</v>
      </c>
      <c r="F16" s="165">
        <v>4968551</v>
      </c>
      <c r="G16" s="165">
        <v>5776235</v>
      </c>
      <c r="H16" s="165">
        <v>6296273</v>
      </c>
      <c r="I16" s="165">
        <v>6146188</v>
      </c>
      <c r="J16" s="165">
        <v>6259569</v>
      </c>
      <c r="K16" s="165">
        <v>6815113</v>
      </c>
      <c r="L16" s="165">
        <v>7525802</v>
      </c>
      <c r="M16" s="96">
        <v>8106600</v>
      </c>
      <c r="N16" s="96">
        <v>8848140.5399999991</v>
      </c>
      <c r="O16" s="96">
        <v>8540748.4700000007</v>
      </c>
      <c r="P16" s="96">
        <v>8142733.6200000001</v>
      </c>
      <c r="Q16" s="96">
        <v>8073130.6299999999</v>
      </c>
      <c r="R16" s="96">
        <v>7848128.9900000002</v>
      </c>
      <c r="S16" s="96">
        <v>8037013.71</v>
      </c>
      <c r="T16" s="96">
        <v>8399881.2799999993</v>
      </c>
      <c r="U16" s="96">
        <v>8085088.4000000004</v>
      </c>
      <c r="V16" s="96">
        <v>8068210.2300000004</v>
      </c>
      <c r="W16" s="97">
        <v>8024947.0999999996</v>
      </c>
      <c r="X16" s="98">
        <v>7778619.3600000003</v>
      </c>
      <c r="Y16" s="98">
        <v>7229166.9400000004</v>
      </c>
      <c r="Z16" s="98">
        <v>7285549.54</v>
      </c>
      <c r="AA16" s="98">
        <v>7600404.3300000001</v>
      </c>
      <c r="AB16" s="98">
        <v>7739027.2999999998</v>
      </c>
      <c r="AC16" s="98">
        <v>7776059.3099999996</v>
      </c>
      <c r="AD16" s="98">
        <v>8144542.3499999996</v>
      </c>
      <c r="AE16" s="99">
        <v>8318403.4900000002</v>
      </c>
      <c r="AF16" s="98">
        <v>6706669.1299999999</v>
      </c>
      <c r="AG16" s="98">
        <v>7526827.4699999997</v>
      </c>
      <c r="AH16" s="98">
        <v>7383255.9699999997</v>
      </c>
      <c r="AI16" s="98">
        <v>7452662.5800000001</v>
      </c>
      <c r="AJ16" s="100">
        <v>7722700.8799999999</v>
      </c>
      <c r="AK16" s="101">
        <v>8363509.8600000003</v>
      </c>
      <c r="AL16" s="101">
        <v>9050379.7599999998</v>
      </c>
      <c r="AM16" s="292">
        <v>8699262</v>
      </c>
      <c r="AN16" s="289">
        <v>8969104</v>
      </c>
      <c r="AO16" s="101">
        <v>9136037</v>
      </c>
      <c r="AP16" s="101">
        <v>8981948.4000000004</v>
      </c>
      <c r="AQ16" s="108">
        <v>7888919</v>
      </c>
      <c r="AR16" s="101">
        <v>8383147</v>
      </c>
      <c r="AS16" s="108">
        <v>9562364</v>
      </c>
    </row>
    <row r="17" spans="1:45">
      <c r="A17" s="94">
        <v>11</v>
      </c>
      <c r="B17" s="95" t="s">
        <v>335</v>
      </c>
      <c r="C17" s="165">
        <v>9549050</v>
      </c>
      <c r="D17" s="165">
        <v>10108688</v>
      </c>
      <c r="E17" s="165">
        <v>10391961</v>
      </c>
      <c r="F17" s="165">
        <v>11026695</v>
      </c>
      <c r="G17" s="165">
        <v>12179874</v>
      </c>
      <c r="H17" s="165">
        <v>12828491</v>
      </c>
      <c r="I17" s="165">
        <v>12896097</v>
      </c>
      <c r="J17" s="165">
        <v>13179283</v>
      </c>
      <c r="K17" s="165">
        <v>14543857</v>
      </c>
      <c r="L17" s="165">
        <v>15749688</v>
      </c>
      <c r="M17" s="96">
        <v>16997615</v>
      </c>
      <c r="N17" s="96">
        <v>17811286.02</v>
      </c>
      <c r="O17" s="96">
        <v>16734993.890000001</v>
      </c>
      <c r="P17" s="96">
        <v>15681541.58</v>
      </c>
      <c r="Q17" s="96">
        <v>14749740.66</v>
      </c>
      <c r="R17" s="96">
        <v>15205348.42</v>
      </c>
      <c r="S17" s="96">
        <v>15315476.720000001</v>
      </c>
      <c r="T17" s="96">
        <v>15562216.140000001</v>
      </c>
      <c r="U17" s="96">
        <v>14700114.619999999</v>
      </c>
      <c r="V17" s="96">
        <v>13813407.92</v>
      </c>
      <c r="W17" s="97">
        <v>14474032.710000001</v>
      </c>
      <c r="X17" s="98">
        <v>13939813.060000001</v>
      </c>
      <c r="Y17" s="98">
        <v>12759873.810000001</v>
      </c>
      <c r="Z17" s="98">
        <v>13069107.529999999</v>
      </c>
      <c r="AA17" s="98">
        <v>13568986.58</v>
      </c>
      <c r="AB17" s="98">
        <v>13802092.470000001</v>
      </c>
      <c r="AC17" s="98">
        <v>14231620.880000001</v>
      </c>
      <c r="AD17" s="98">
        <v>14947550.390000001</v>
      </c>
      <c r="AE17" s="99">
        <v>14657670.310000001</v>
      </c>
      <c r="AF17" s="98">
        <v>11774761.33</v>
      </c>
      <c r="AG17" s="98">
        <v>12853155.34</v>
      </c>
      <c r="AH17" s="98">
        <v>12143720.76</v>
      </c>
      <c r="AI17" s="98">
        <v>12139338.140000001</v>
      </c>
      <c r="AJ17" s="100">
        <v>11787701.91</v>
      </c>
      <c r="AK17" s="101">
        <v>12390802.75</v>
      </c>
      <c r="AL17" s="101">
        <v>12760252.25</v>
      </c>
      <c r="AM17" s="292">
        <v>12682801</v>
      </c>
      <c r="AN17" s="289">
        <v>13420769</v>
      </c>
      <c r="AO17" s="101">
        <v>14147008</v>
      </c>
      <c r="AP17" s="101">
        <v>13758165.039999999</v>
      </c>
      <c r="AQ17" s="108">
        <v>12862957</v>
      </c>
      <c r="AR17" s="101">
        <v>14254002</v>
      </c>
      <c r="AS17" s="108">
        <v>14799788</v>
      </c>
    </row>
    <row r="18" spans="1:45">
      <c r="A18" s="94">
        <v>12</v>
      </c>
      <c r="B18" s="95" t="s">
        <v>336</v>
      </c>
      <c r="C18" s="165">
        <v>9898688</v>
      </c>
      <c r="D18" s="165">
        <v>10320202</v>
      </c>
      <c r="E18" s="165">
        <v>10420626</v>
      </c>
      <c r="F18" s="165">
        <v>10224285</v>
      </c>
      <c r="G18" s="165">
        <v>10653781</v>
      </c>
      <c r="H18" s="165">
        <v>11107536</v>
      </c>
      <c r="I18" s="165">
        <v>9809992</v>
      </c>
      <c r="J18" s="165">
        <v>9495239</v>
      </c>
      <c r="K18" s="165">
        <v>10288570</v>
      </c>
      <c r="L18" s="165">
        <v>11037501</v>
      </c>
      <c r="M18" s="96">
        <v>12187161</v>
      </c>
      <c r="N18" s="96">
        <v>12545889.039999999</v>
      </c>
      <c r="O18" s="96">
        <v>12135246.01</v>
      </c>
      <c r="P18" s="96">
        <v>11478006.539999999</v>
      </c>
      <c r="Q18" s="96">
        <v>11197705.65</v>
      </c>
      <c r="R18" s="96">
        <v>11594874.859999999</v>
      </c>
      <c r="S18" s="96">
        <v>12034324.32</v>
      </c>
      <c r="T18" s="96">
        <v>12758436.83</v>
      </c>
      <c r="U18" s="96">
        <v>11762205.9</v>
      </c>
      <c r="V18" s="96">
        <v>11117333.83</v>
      </c>
      <c r="W18" s="97">
        <v>11457331.15</v>
      </c>
      <c r="X18" s="98">
        <v>10885199.83</v>
      </c>
      <c r="Y18" s="98">
        <v>10534915.84</v>
      </c>
      <c r="Z18" s="98">
        <v>10888796.07</v>
      </c>
      <c r="AA18" s="98">
        <v>11257573.01</v>
      </c>
      <c r="AB18" s="98">
        <v>12112736.52</v>
      </c>
      <c r="AC18" s="98">
        <v>12971198.52</v>
      </c>
      <c r="AD18" s="98">
        <v>14318411.810000001</v>
      </c>
      <c r="AE18" s="99">
        <v>15463734.609999999</v>
      </c>
      <c r="AF18" s="98">
        <v>12345844.949999999</v>
      </c>
      <c r="AG18" s="98">
        <v>12380528.99</v>
      </c>
      <c r="AH18" s="98">
        <v>11886718.039999999</v>
      </c>
      <c r="AI18" s="98">
        <v>12388482.67</v>
      </c>
      <c r="AJ18" s="100">
        <v>13003297.4</v>
      </c>
      <c r="AK18" s="101">
        <v>13874329.82</v>
      </c>
      <c r="AL18" s="101">
        <v>12668824.310000001</v>
      </c>
      <c r="AM18" s="292">
        <v>11401976</v>
      </c>
      <c r="AN18" s="289">
        <v>12082476</v>
      </c>
      <c r="AO18" s="101">
        <v>13143167</v>
      </c>
      <c r="AP18" s="101">
        <v>12518315.640000001</v>
      </c>
      <c r="AQ18" s="108">
        <v>11926431</v>
      </c>
      <c r="AR18" s="101">
        <v>13096789</v>
      </c>
      <c r="AS18" s="108">
        <v>15892538</v>
      </c>
    </row>
    <row r="19" spans="1:45">
      <c r="A19" s="94">
        <v>13</v>
      </c>
      <c r="B19" s="95" t="s">
        <v>337</v>
      </c>
      <c r="C19" s="165">
        <v>17295270</v>
      </c>
      <c r="D19" s="165">
        <v>17572417</v>
      </c>
      <c r="E19" s="165">
        <v>17788997</v>
      </c>
      <c r="F19" s="165">
        <v>18206341</v>
      </c>
      <c r="G19" s="165">
        <v>19142674</v>
      </c>
      <c r="H19" s="165">
        <v>18977888</v>
      </c>
      <c r="I19" s="165">
        <v>18427323</v>
      </c>
      <c r="J19" s="165">
        <v>18456903</v>
      </c>
      <c r="K19" s="165">
        <v>19694075</v>
      </c>
      <c r="L19" s="165">
        <v>21355643</v>
      </c>
      <c r="M19" s="96">
        <v>22846260</v>
      </c>
      <c r="N19" s="96">
        <v>23277442.77</v>
      </c>
      <c r="O19" s="96">
        <v>21933509.199999999</v>
      </c>
      <c r="P19" s="96">
        <v>20212916.98</v>
      </c>
      <c r="Q19" s="96">
        <v>19376526.239999998</v>
      </c>
      <c r="R19" s="96">
        <v>19679155.210000001</v>
      </c>
      <c r="S19" s="96">
        <v>19671485.329999998</v>
      </c>
      <c r="T19" s="96">
        <v>20064271.109999999</v>
      </c>
      <c r="U19" s="96">
        <v>19432436.789999999</v>
      </c>
      <c r="V19" s="96">
        <v>18096581.940000001</v>
      </c>
      <c r="W19" s="97">
        <v>17959034</v>
      </c>
      <c r="X19" s="98">
        <v>16568629.689999999</v>
      </c>
      <c r="Y19" s="98">
        <v>11749814.960000001</v>
      </c>
      <c r="Z19" s="98">
        <v>11306063.279999999</v>
      </c>
      <c r="AA19" s="98">
        <v>11198997.41</v>
      </c>
      <c r="AB19" s="98">
        <v>10808196.9</v>
      </c>
      <c r="AC19" s="98">
        <v>10359659.23</v>
      </c>
      <c r="AD19" s="98">
        <v>10638260.25</v>
      </c>
      <c r="AE19" s="99">
        <v>10203864.65</v>
      </c>
      <c r="AF19" s="98">
        <v>8023647.0999999996</v>
      </c>
      <c r="AG19" s="98">
        <v>8242175.7800000003</v>
      </c>
      <c r="AH19" s="98">
        <v>8699292.25</v>
      </c>
      <c r="AI19" s="98">
        <v>8198209.29</v>
      </c>
      <c r="AJ19" s="100">
        <v>7851823.9500000002</v>
      </c>
      <c r="AK19" s="101">
        <v>8159350.6600000001</v>
      </c>
      <c r="AL19" s="101">
        <v>8374172.21</v>
      </c>
      <c r="AM19" s="292">
        <v>7784885</v>
      </c>
      <c r="AN19" s="289">
        <v>7574270</v>
      </c>
      <c r="AO19" s="101">
        <v>7577669</v>
      </c>
      <c r="AP19" s="101">
        <v>7160755.3899999997</v>
      </c>
      <c r="AQ19" s="108">
        <v>7080474</v>
      </c>
      <c r="AR19" s="101">
        <v>7622691</v>
      </c>
      <c r="AS19" s="108">
        <v>8283779</v>
      </c>
    </row>
    <row r="20" spans="1:45">
      <c r="A20" s="94">
        <v>14</v>
      </c>
      <c r="B20" s="95" t="s">
        <v>338</v>
      </c>
      <c r="C20" s="165">
        <v>20318010</v>
      </c>
      <c r="D20" s="165">
        <v>21836500</v>
      </c>
      <c r="E20" s="165">
        <v>22085103</v>
      </c>
      <c r="F20" s="165">
        <v>22402883</v>
      </c>
      <c r="G20" s="165">
        <v>23727730</v>
      </c>
      <c r="H20" s="165">
        <v>25003516</v>
      </c>
      <c r="I20" s="165">
        <v>22991046</v>
      </c>
      <c r="J20" s="165">
        <v>22566285</v>
      </c>
      <c r="K20" s="165">
        <v>23622316</v>
      </c>
      <c r="L20" s="165">
        <v>25798796</v>
      </c>
      <c r="M20" s="96">
        <v>28044836</v>
      </c>
      <c r="N20" s="96">
        <v>28846598.809999999</v>
      </c>
      <c r="O20" s="96">
        <v>27102164.800000001</v>
      </c>
      <c r="P20" s="96">
        <v>25275202.550000001</v>
      </c>
      <c r="Q20" s="96">
        <v>23800686.25</v>
      </c>
      <c r="R20" s="96">
        <v>24143814.809999999</v>
      </c>
      <c r="S20" s="96">
        <v>24416019.050000001</v>
      </c>
      <c r="T20" s="96">
        <v>24937381.309999999</v>
      </c>
      <c r="U20" s="96">
        <v>22979320.329999998</v>
      </c>
      <c r="V20" s="96">
        <v>21317676.23</v>
      </c>
      <c r="W20" s="97">
        <v>21727608.390000001</v>
      </c>
      <c r="X20" s="98">
        <v>19862447</v>
      </c>
      <c r="Y20" s="98">
        <v>17963705.530000001</v>
      </c>
      <c r="Z20" s="98">
        <v>18752201.059999999</v>
      </c>
      <c r="AA20" s="98">
        <v>18565988.969999999</v>
      </c>
      <c r="AB20" s="98">
        <v>19400192.350000001</v>
      </c>
      <c r="AC20" s="98">
        <v>20150219.649999999</v>
      </c>
      <c r="AD20" s="98">
        <v>20201157.960000001</v>
      </c>
      <c r="AE20" s="99">
        <v>19497482.890000001</v>
      </c>
      <c r="AF20" s="98">
        <v>14868385.4</v>
      </c>
      <c r="AG20" s="98">
        <v>17246683.109999999</v>
      </c>
      <c r="AH20" s="98">
        <v>17850593.809999999</v>
      </c>
      <c r="AI20" s="98">
        <v>17461301.789999999</v>
      </c>
      <c r="AJ20" s="100">
        <v>17226142.489999998</v>
      </c>
      <c r="AK20" s="101">
        <v>17721051.050000001</v>
      </c>
      <c r="AL20" s="101">
        <v>17477226.109999999</v>
      </c>
      <c r="AM20" s="292">
        <v>16288163</v>
      </c>
      <c r="AN20" s="289">
        <v>17907013</v>
      </c>
      <c r="AO20" s="101">
        <v>18443058</v>
      </c>
      <c r="AP20" s="101">
        <v>17746138.629999999</v>
      </c>
      <c r="AQ20" s="108">
        <v>15835278</v>
      </c>
      <c r="AR20" s="101">
        <v>17375178</v>
      </c>
      <c r="AS20" s="108">
        <v>18231778</v>
      </c>
    </row>
    <row r="21" spans="1:45">
      <c r="A21" s="94">
        <v>15</v>
      </c>
      <c r="B21" s="95" t="s">
        <v>339</v>
      </c>
      <c r="C21" s="165">
        <v>3397248</v>
      </c>
      <c r="D21" s="165">
        <v>3367186</v>
      </c>
      <c r="E21" s="165">
        <v>3453864</v>
      </c>
      <c r="F21" s="165">
        <v>3487588</v>
      </c>
      <c r="G21" s="165">
        <v>3713383</v>
      </c>
      <c r="H21" s="165">
        <v>3827059</v>
      </c>
      <c r="I21" s="165">
        <v>3750033</v>
      </c>
      <c r="J21" s="165">
        <v>3746367</v>
      </c>
      <c r="K21" s="165">
        <v>4083704</v>
      </c>
      <c r="L21" s="165">
        <v>4447473</v>
      </c>
      <c r="M21" s="96">
        <v>4836773</v>
      </c>
      <c r="N21" s="96">
        <v>5227483.05</v>
      </c>
      <c r="O21" s="96">
        <v>5065051.4400000004</v>
      </c>
      <c r="P21" s="96">
        <v>4836855.9000000004</v>
      </c>
      <c r="Q21" s="96">
        <v>4767816.53</v>
      </c>
      <c r="R21" s="96">
        <v>4880604.66</v>
      </c>
      <c r="S21" s="96">
        <v>5092281.3899999997</v>
      </c>
      <c r="T21" s="96">
        <v>5201529.0199999996</v>
      </c>
      <c r="U21" s="96">
        <v>4916940.3499999996</v>
      </c>
      <c r="V21" s="96">
        <v>4595237.05</v>
      </c>
      <c r="W21" s="97">
        <v>4671167.1399999997</v>
      </c>
      <c r="X21" s="98">
        <v>4382360.78</v>
      </c>
      <c r="Y21" s="98">
        <v>4206238.33</v>
      </c>
      <c r="Z21" s="98">
        <v>4353066.1500000004</v>
      </c>
      <c r="AA21" s="98">
        <v>4526493.66</v>
      </c>
      <c r="AB21" s="98">
        <v>4637785.16</v>
      </c>
      <c r="AC21" s="98">
        <v>4828124.7</v>
      </c>
      <c r="AD21" s="98">
        <v>5209244.0999999996</v>
      </c>
      <c r="AE21" s="99">
        <v>5195389.72</v>
      </c>
      <c r="AF21" s="98">
        <v>4144794.95</v>
      </c>
      <c r="AG21" s="98">
        <v>4328043.88</v>
      </c>
      <c r="AH21" s="98">
        <v>4341366.3</v>
      </c>
      <c r="AI21" s="98">
        <v>4366450.6500000004</v>
      </c>
      <c r="AJ21" s="100">
        <v>4405065.2</v>
      </c>
      <c r="AK21" s="101">
        <v>4642624.22</v>
      </c>
      <c r="AL21" s="101">
        <v>4779168.47</v>
      </c>
      <c r="AM21" s="292">
        <v>4693451</v>
      </c>
      <c r="AN21" s="289">
        <v>4835418</v>
      </c>
      <c r="AO21" s="101">
        <v>5067448</v>
      </c>
      <c r="AP21" s="101">
        <v>4958898.82</v>
      </c>
      <c r="AQ21" s="108">
        <v>4753251</v>
      </c>
      <c r="AR21" s="101">
        <v>5119366</v>
      </c>
      <c r="AS21" s="108">
        <v>5398331</v>
      </c>
    </row>
    <row r="22" spans="1:45">
      <c r="A22" s="94">
        <v>16</v>
      </c>
      <c r="B22" s="95" t="s">
        <v>340</v>
      </c>
      <c r="C22" s="165">
        <v>2597787</v>
      </c>
      <c r="D22" s="165">
        <v>2637918</v>
      </c>
      <c r="E22" s="165">
        <v>2693690</v>
      </c>
      <c r="F22" s="165">
        <v>2730810</v>
      </c>
      <c r="G22" s="165">
        <v>2859747</v>
      </c>
      <c r="H22" s="165">
        <v>2960947</v>
      </c>
      <c r="I22" s="165">
        <v>2889192</v>
      </c>
      <c r="J22" s="165">
        <v>2974486</v>
      </c>
      <c r="K22" s="165">
        <v>3255562</v>
      </c>
      <c r="L22" s="165">
        <v>3496393</v>
      </c>
      <c r="M22" s="96">
        <v>3748753</v>
      </c>
      <c r="N22" s="96">
        <v>3878797.76</v>
      </c>
      <c r="O22" s="96">
        <v>3779252.09</v>
      </c>
      <c r="P22" s="96">
        <v>3616201.49</v>
      </c>
      <c r="Q22" s="96">
        <v>3502854.69</v>
      </c>
      <c r="R22" s="96">
        <v>3603292.21</v>
      </c>
      <c r="S22" s="96">
        <v>3738843.37</v>
      </c>
      <c r="T22" s="96">
        <v>3866996.39</v>
      </c>
      <c r="U22" s="96">
        <v>3532222.93</v>
      </c>
      <c r="V22" s="96">
        <v>3352652.29</v>
      </c>
      <c r="W22" s="97">
        <v>3458883.65</v>
      </c>
      <c r="X22" s="98">
        <v>3317580.7</v>
      </c>
      <c r="Y22" s="98">
        <v>3225710.26</v>
      </c>
      <c r="Z22" s="98">
        <v>3404809.22</v>
      </c>
      <c r="AA22" s="98">
        <v>3510096.32</v>
      </c>
      <c r="AB22" s="98">
        <v>3589350.88</v>
      </c>
      <c r="AC22" s="98">
        <v>3725390.14</v>
      </c>
      <c r="AD22" s="98">
        <v>3960084.47</v>
      </c>
      <c r="AE22" s="99">
        <v>3940609.55</v>
      </c>
      <c r="AF22" s="98">
        <v>2868219.5</v>
      </c>
      <c r="AG22" s="98">
        <v>3223323.46</v>
      </c>
      <c r="AH22" s="98">
        <v>3365291.47</v>
      </c>
      <c r="AI22" s="98">
        <v>3312465.84</v>
      </c>
      <c r="AJ22" s="100">
        <v>3331417.51</v>
      </c>
      <c r="AK22" s="101">
        <v>3567222.86</v>
      </c>
      <c r="AL22" s="101">
        <v>3811625.1</v>
      </c>
      <c r="AM22" s="292">
        <v>3677049</v>
      </c>
      <c r="AN22" s="289">
        <v>3840696</v>
      </c>
      <c r="AO22" s="101">
        <v>4031985</v>
      </c>
      <c r="AP22" s="101">
        <v>3912395.06</v>
      </c>
      <c r="AQ22" s="108">
        <v>3651778</v>
      </c>
      <c r="AR22" s="101">
        <v>3904493</v>
      </c>
      <c r="AS22" s="108">
        <v>4126981</v>
      </c>
    </row>
    <row r="23" spans="1:45">
      <c r="A23" s="94">
        <v>17</v>
      </c>
      <c r="B23" s="95" t="s">
        <v>341</v>
      </c>
      <c r="C23" s="165">
        <v>1399819</v>
      </c>
      <c r="D23" s="165">
        <v>1455914</v>
      </c>
      <c r="E23" s="165">
        <v>1440127</v>
      </c>
      <c r="F23" s="165">
        <v>1474470</v>
      </c>
      <c r="G23" s="165">
        <v>1584444</v>
      </c>
      <c r="H23" s="165">
        <v>1677803</v>
      </c>
      <c r="I23" s="165">
        <v>1745023</v>
      </c>
      <c r="J23" s="165">
        <v>1772091</v>
      </c>
      <c r="K23" s="165">
        <v>1979188</v>
      </c>
      <c r="L23" s="165">
        <v>2223178</v>
      </c>
      <c r="M23" s="96">
        <v>2478535</v>
      </c>
      <c r="N23" s="96">
        <v>2627545.9700000002</v>
      </c>
      <c r="O23" s="96">
        <v>2563754.7799999998</v>
      </c>
      <c r="P23" s="96">
        <v>2428164.7599999998</v>
      </c>
      <c r="Q23" s="96">
        <v>2348065.9</v>
      </c>
      <c r="R23" s="96">
        <v>2429379.0699999998</v>
      </c>
      <c r="S23" s="96">
        <v>2579859.79</v>
      </c>
      <c r="T23" s="96">
        <v>2689951.62</v>
      </c>
      <c r="U23" s="96">
        <v>2578310.7000000002</v>
      </c>
      <c r="V23" s="96">
        <v>2475728.96</v>
      </c>
      <c r="W23" s="97">
        <v>2497579.9500000002</v>
      </c>
      <c r="X23" s="98">
        <v>2517010.4</v>
      </c>
      <c r="Y23" s="98">
        <v>2333518.21</v>
      </c>
      <c r="Z23" s="98">
        <v>2346909.44</v>
      </c>
      <c r="AA23" s="98">
        <v>2378450.16</v>
      </c>
      <c r="AB23" s="98">
        <v>2491257.42</v>
      </c>
      <c r="AC23" s="98">
        <v>2655294.84</v>
      </c>
      <c r="AD23" s="98">
        <v>2874274.76</v>
      </c>
      <c r="AE23" s="99">
        <v>2812633.7</v>
      </c>
      <c r="AF23" s="98">
        <v>2049140.46</v>
      </c>
      <c r="AG23" s="98">
        <v>2374221.04</v>
      </c>
      <c r="AH23" s="98">
        <v>2438194.77</v>
      </c>
      <c r="AI23" s="98">
        <v>2433356.1</v>
      </c>
      <c r="AJ23" s="100">
        <v>2424273</v>
      </c>
      <c r="AK23" s="101">
        <v>2601943.1800000002</v>
      </c>
      <c r="AL23" s="101">
        <v>2807216.72</v>
      </c>
      <c r="AM23" s="292">
        <v>2834897</v>
      </c>
      <c r="AN23" s="289">
        <v>3000723</v>
      </c>
      <c r="AO23" s="101">
        <v>3140915</v>
      </c>
      <c r="AP23" s="101">
        <v>3005895.4</v>
      </c>
      <c r="AQ23" s="108">
        <v>2626806</v>
      </c>
      <c r="AR23" s="101">
        <v>2801764</v>
      </c>
      <c r="AS23" s="108">
        <v>3069020</v>
      </c>
    </row>
    <row r="24" spans="1:45">
      <c r="A24" s="94">
        <v>18</v>
      </c>
      <c r="B24" s="95" t="s">
        <v>342</v>
      </c>
      <c r="C24" s="165">
        <v>1174791</v>
      </c>
      <c r="D24" s="165">
        <v>1243696</v>
      </c>
      <c r="E24" s="165">
        <v>1273280</v>
      </c>
      <c r="F24" s="165">
        <v>1342912</v>
      </c>
      <c r="G24" s="165">
        <v>1490260</v>
      </c>
      <c r="H24" s="165">
        <v>1591956</v>
      </c>
      <c r="I24" s="165">
        <v>1573976</v>
      </c>
      <c r="J24" s="165">
        <v>1582101</v>
      </c>
      <c r="K24" s="165">
        <v>1672687</v>
      </c>
      <c r="L24" s="165">
        <v>1819247</v>
      </c>
      <c r="M24" s="96">
        <v>1958822</v>
      </c>
      <c r="N24" s="96">
        <v>2128647.5</v>
      </c>
      <c r="O24" s="96">
        <v>2067519.79</v>
      </c>
      <c r="P24" s="96">
        <v>1925304.23</v>
      </c>
      <c r="Q24" s="96">
        <v>1858555.75</v>
      </c>
      <c r="R24" s="96">
        <v>1923465.61</v>
      </c>
      <c r="S24" s="96">
        <v>1959712.59</v>
      </c>
      <c r="T24" s="96">
        <v>2038257.69</v>
      </c>
      <c r="U24" s="96">
        <v>1943163.84</v>
      </c>
      <c r="V24" s="96">
        <v>1877132.13</v>
      </c>
      <c r="W24" s="97">
        <v>1974347.42</v>
      </c>
      <c r="X24" s="98">
        <v>1777052.95</v>
      </c>
      <c r="Y24" s="98">
        <v>1687094.09</v>
      </c>
      <c r="Z24" s="98">
        <v>1747551.79</v>
      </c>
      <c r="AA24" s="98">
        <v>1813318.62</v>
      </c>
      <c r="AB24" s="98">
        <v>1852261.2</v>
      </c>
      <c r="AC24" s="98">
        <v>2018200.51</v>
      </c>
      <c r="AD24" s="98">
        <v>2161224.4300000002</v>
      </c>
      <c r="AE24" s="99">
        <v>2095120.22</v>
      </c>
      <c r="AF24" s="98">
        <v>1673401</v>
      </c>
      <c r="AG24" s="98">
        <v>1807006.2</v>
      </c>
      <c r="AH24" s="98">
        <v>1912584.54</v>
      </c>
      <c r="AI24" s="98">
        <v>1934383.28</v>
      </c>
      <c r="AJ24" s="100">
        <v>1830135.36</v>
      </c>
      <c r="AK24" s="101">
        <v>1891829.38</v>
      </c>
      <c r="AL24" s="101">
        <v>2039260.74</v>
      </c>
      <c r="AM24" s="292">
        <v>2043665</v>
      </c>
      <c r="AN24" s="289">
        <v>2085278</v>
      </c>
      <c r="AO24" s="101">
        <v>2249443</v>
      </c>
      <c r="AP24" s="101">
        <v>2259075.9</v>
      </c>
      <c r="AQ24" s="108">
        <v>2143081</v>
      </c>
      <c r="AR24" s="101">
        <v>2395270</v>
      </c>
      <c r="AS24" s="108">
        <v>2562445</v>
      </c>
    </row>
    <row r="25" spans="1:45">
      <c r="A25" s="94">
        <v>19</v>
      </c>
      <c r="B25" s="95" t="s">
        <v>343</v>
      </c>
      <c r="C25" s="165">
        <v>971078</v>
      </c>
      <c r="D25" s="165">
        <v>1055376</v>
      </c>
      <c r="E25" s="165">
        <v>1081598</v>
      </c>
      <c r="F25" s="165">
        <v>1235600</v>
      </c>
      <c r="G25" s="165">
        <v>1493165</v>
      </c>
      <c r="H25" s="165">
        <v>1764493</v>
      </c>
      <c r="I25" s="165">
        <v>1731801</v>
      </c>
      <c r="J25" s="165">
        <v>1799914</v>
      </c>
      <c r="K25" s="165">
        <v>1997447</v>
      </c>
      <c r="L25" s="165">
        <v>2156327</v>
      </c>
      <c r="M25" s="96">
        <v>2390718</v>
      </c>
      <c r="N25" s="96">
        <v>2570543.02</v>
      </c>
      <c r="O25" s="96">
        <v>2327542.7599999998</v>
      </c>
      <c r="P25" s="96">
        <v>2208236.4300000002</v>
      </c>
      <c r="Q25" s="96">
        <v>2208991.4500000002</v>
      </c>
      <c r="R25" s="96">
        <v>2417783.4700000002</v>
      </c>
      <c r="S25" s="96">
        <v>2524784.91</v>
      </c>
      <c r="T25" s="96">
        <v>2625894.85</v>
      </c>
      <c r="U25" s="96">
        <v>2462183.98</v>
      </c>
      <c r="V25" s="96">
        <v>2371080.6</v>
      </c>
      <c r="W25" s="97">
        <v>2630077.38</v>
      </c>
      <c r="X25" s="98">
        <v>2301257.5099999998</v>
      </c>
      <c r="Y25" s="98">
        <v>2115477.41</v>
      </c>
      <c r="Z25" s="98">
        <v>2239228.36</v>
      </c>
      <c r="AA25" s="98">
        <v>2399668.84</v>
      </c>
      <c r="AB25" s="98">
        <v>2446859.89</v>
      </c>
      <c r="AC25" s="98">
        <v>2559441.54</v>
      </c>
      <c r="AD25" s="98">
        <v>2751359.42</v>
      </c>
      <c r="AE25" s="99">
        <v>2657593.44</v>
      </c>
      <c r="AF25" s="98">
        <v>1900013.2</v>
      </c>
      <c r="AG25" s="98">
        <v>2320959.96</v>
      </c>
      <c r="AH25" s="98">
        <v>2215910.02</v>
      </c>
      <c r="AI25" s="98">
        <v>2014287.07</v>
      </c>
      <c r="AJ25" s="100">
        <v>1985155.03</v>
      </c>
      <c r="AK25" s="101">
        <v>2133132.92</v>
      </c>
      <c r="AL25" s="101">
        <v>2442646.6800000002</v>
      </c>
      <c r="AM25" s="292">
        <v>2250682</v>
      </c>
      <c r="AN25" s="289">
        <v>2501955</v>
      </c>
      <c r="AO25" s="101">
        <v>2588144</v>
      </c>
      <c r="AP25" s="101">
        <v>2481979.27</v>
      </c>
      <c r="AQ25" s="108">
        <v>2530220</v>
      </c>
      <c r="AR25" s="101">
        <v>2711106</v>
      </c>
      <c r="AS25" s="108">
        <v>2904746</v>
      </c>
    </row>
    <row r="26" spans="1:45">
      <c r="A26" s="94">
        <v>20</v>
      </c>
      <c r="B26" s="95" t="s">
        <v>344</v>
      </c>
      <c r="C26" s="165">
        <v>3371433</v>
      </c>
      <c r="D26" s="165">
        <v>3671783</v>
      </c>
      <c r="E26" s="165">
        <v>3835279</v>
      </c>
      <c r="F26" s="165">
        <v>4245605</v>
      </c>
      <c r="G26" s="165">
        <v>4935232</v>
      </c>
      <c r="H26" s="165">
        <v>5185602</v>
      </c>
      <c r="I26" s="165">
        <v>5044593</v>
      </c>
      <c r="J26" s="165">
        <v>4987125</v>
      </c>
      <c r="K26" s="165">
        <v>5521503</v>
      </c>
      <c r="L26" s="165">
        <v>6015708</v>
      </c>
      <c r="M26" s="96">
        <v>6545712</v>
      </c>
      <c r="N26" s="96">
        <v>6906868.1399999997</v>
      </c>
      <c r="O26" s="96">
        <v>6585221.3600000003</v>
      </c>
      <c r="P26" s="96">
        <v>6226952.29</v>
      </c>
      <c r="Q26" s="96">
        <v>6135993.7300000004</v>
      </c>
      <c r="R26" s="96">
        <v>6560885.3799999999</v>
      </c>
      <c r="S26" s="96">
        <v>6746938.7400000002</v>
      </c>
      <c r="T26" s="96">
        <v>7018103.8899999997</v>
      </c>
      <c r="U26" s="96">
        <v>6699725.29</v>
      </c>
      <c r="V26" s="96">
        <v>6480310.3099999996</v>
      </c>
      <c r="W26" s="97">
        <v>7016823</v>
      </c>
      <c r="X26" s="98">
        <v>6517289.3399999999</v>
      </c>
      <c r="Y26" s="98">
        <v>5331857.09</v>
      </c>
      <c r="Z26" s="98">
        <v>5683312.3099999996</v>
      </c>
      <c r="AA26" s="98">
        <v>6035010.2199999997</v>
      </c>
      <c r="AB26" s="98">
        <v>6259933.5300000003</v>
      </c>
      <c r="AC26" s="98">
        <v>6361970.2300000004</v>
      </c>
      <c r="AD26" s="98">
        <v>7033203.1600000001</v>
      </c>
      <c r="AE26" s="99">
        <v>6624021.5899999999</v>
      </c>
      <c r="AF26" s="98">
        <v>4983926.8600000003</v>
      </c>
      <c r="AG26" s="98">
        <v>5638336.5199999996</v>
      </c>
      <c r="AH26" s="98">
        <v>5282836</v>
      </c>
      <c r="AI26" s="98">
        <v>5087805.42</v>
      </c>
      <c r="AJ26" s="100">
        <v>5112535.4400000004</v>
      </c>
      <c r="AK26" s="101">
        <v>5454784.25</v>
      </c>
      <c r="AL26" s="101">
        <v>5879432.2000000002</v>
      </c>
      <c r="AM26" s="292">
        <v>5831935</v>
      </c>
      <c r="AN26" s="289">
        <v>6109016</v>
      </c>
      <c r="AO26" s="101">
        <v>6465906</v>
      </c>
      <c r="AP26" s="101">
        <v>6157846.5499999998</v>
      </c>
      <c r="AQ26" s="108">
        <v>6043116</v>
      </c>
      <c r="AR26" s="101">
        <v>6646416</v>
      </c>
      <c r="AS26" s="108">
        <v>7139160</v>
      </c>
    </row>
    <row r="27" spans="1:45">
      <c r="A27" s="94">
        <v>21</v>
      </c>
      <c r="B27" s="95" t="s">
        <v>345</v>
      </c>
      <c r="C27" s="165">
        <v>3296973</v>
      </c>
      <c r="D27" s="165">
        <v>3369033</v>
      </c>
      <c r="E27" s="165">
        <v>3495287</v>
      </c>
      <c r="F27" s="165">
        <v>3656728</v>
      </c>
      <c r="G27" s="165">
        <v>3934615</v>
      </c>
      <c r="H27" s="165">
        <v>4304800</v>
      </c>
      <c r="I27" s="165">
        <v>4251198</v>
      </c>
      <c r="J27" s="165">
        <v>4291910</v>
      </c>
      <c r="K27" s="165">
        <v>4659508</v>
      </c>
      <c r="L27" s="165">
        <v>5144997</v>
      </c>
      <c r="M27" s="96">
        <v>5627231</v>
      </c>
      <c r="N27" s="96">
        <v>5930141.0700000003</v>
      </c>
      <c r="O27" s="96">
        <v>5785569.0999999996</v>
      </c>
      <c r="P27" s="96">
        <v>5382647.3899999997</v>
      </c>
      <c r="Q27" s="96">
        <v>5079488.96</v>
      </c>
      <c r="R27" s="96">
        <v>5160951.2300000004</v>
      </c>
      <c r="S27" s="96">
        <v>5285008.28</v>
      </c>
      <c r="T27" s="96">
        <v>5478957.3099999996</v>
      </c>
      <c r="U27" s="96">
        <v>5190309.03</v>
      </c>
      <c r="V27" s="96">
        <v>4869904.0999999996</v>
      </c>
      <c r="W27" s="97">
        <v>5085773.01</v>
      </c>
      <c r="X27" s="98">
        <v>4959936.96</v>
      </c>
      <c r="Y27" s="98">
        <v>4717030.16</v>
      </c>
      <c r="Z27" s="98">
        <v>4829568.38</v>
      </c>
      <c r="AA27" s="98">
        <v>4945260.0199999996</v>
      </c>
      <c r="AB27" s="98">
        <v>5088016.07</v>
      </c>
      <c r="AC27" s="98">
        <v>5527988.21</v>
      </c>
      <c r="AD27" s="98">
        <v>5878617.2000000002</v>
      </c>
      <c r="AE27" s="99">
        <v>5959019.9299999997</v>
      </c>
      <c r="AF27" s="98">
        <v>4569082.4800000004</v>
      </c>
      <c r="AG27" s="98">
        <v>4827525.05</v>
      </c>
      <c r="AH27" s="98">
        <v>4888473.08</v>
      </c>
      <c r="AI27" s="98">
        <v>5008158.1900000004</v>
      </c>
      <c r="AJ27" s="100">
        <v>4797431.1500000004</v>
      </c>
      <c r="AK27" s="101">
        <v>5101177.7300000004</v>
      </c>
      <c r="AL27" s="101">
        <v>5373371.1699999999</v>
      </c>
      <c r="AM27" s="292">
        <v>5385390</v>
      </c>
      <c r="AN27" s="289">
        <v>5594376</v>
      </c>
      <c r="AO27" s="101">
        <v>5889711</v>
      </c>
      <c r="AP27" s="101">
        <v>5914287.9699999997</v>
      </c>
      <c r="AQ27" s="108">
        <v>5614933</v>
      </c>
      <c r="AR27" s="101">
        <v>6115915</v>
      </c>
      <c r="AS27" s="108">
        <v>6541229</v>
      </c>
    </row>
    <row r="28" spans="1:45">
      <c r="A28" s="94">
        <v>22</v>
      </c>
      <c r="B28" s="95" t="s">
        <v>346</v>
      </c>
      <c r="C28" s="165">
        <v>9524682</v>
      </c>
      <c r="D28" s="165">
        <v>10183848</v>
      </c>
      <c r="E28" s="165">
        <v>10502033</v>
      </c>
      <c r="F28" s="165">
        <v>10820409</v>
      </c>
      <c r="G28" s="165">
        <v>11552221</v>
      </c>
      <c r="H28" s="165">
        <v>12504541</v>
      </c>
      <c r="I28" s="165">
        <v>12722321</v>
      </c>
      <c r="J28" s="165">
        <v>12864065</v>
      </c>
      <c r="K28" s="165">
        <v>13930102</v>
      </c>
      <c r="L28" s="165">
        <v>15202701</v>
      </c>
      <c r="M28" s="96">
        <v>16265222</v>
      </c>
      <c r="N28" s="96">
        <v>17218708.239999998</v>
      </c>
      <c r="O28" s="96">
        <v>16810546.73</v>
      </c>
      <c r="P28" s="96">
        <v>15911106.4</v>
      </c>
      <c r="Q28" s="96">
        <v>15570122.48</v>
      </c>
      <c r="R28" s="96">
        <v>16162953.59</v>
      </c>
      <c r="S28" s="96">
        <v>16380537.800000001</v>
      </c>
      <c r="T28" s="96">
        <v>17008724.68</v>
      </c>
      <c r="U28" s="96">
        <v>16341886.16</v>
      </c>
      <c r="V28" s="96">
        <v>15912186.73</v>
      </c>
      <c r="W28" s="97">
        <v>16610775.52</v>
      </c>
      <c r="X28" s="98">
        <v>16186259.43</v>
      </c>
      <c r="Y28" s="98">
        <v>16185059.91</v>
      </c>
      <c r="Z28" s="98">
        <v>15963845.83</v>
      </c>
      <c r="AA28" s="98">
        <v>16699764.279999999</v>
      </c>
      <c r="AB28" s="98">
        <v>17322744.34</v>
      </c>
      <c r="AC28" s="98">
        <v>18234667.170000002</v>
      </c>
      <c r="AD28" s="98">
        <v>19410263.75</v>
      </c>
      <c r="AE28" s="99">
        <v>19177717.640000001</v>
      </c>
      <c r="AF28" s="98">
        <v>15050952.789999999</v>
      </c>
      <c r="AG28" s="98">
        <v>15793109.01</v>
      </c>
      <c r="AH28" s="98">
        <v>14949738.58</v>
      </c>
      <c r="AI28" s="98">
        <v>15707723.65</v>
      </c>
      <c r="AJ28" s="100">
        <v>15699130.99</v>
      </c>
      <c r="AK28" s="101">
        <v>16050723.560000001</v>
      </c>
      <c r="AL28" s="101">
        <v>16372041.640000001</v>
      </c>
      <c r="AM28" s="292">
        <v>16132178</v>
      </c>
      <c r="AN28" s="289">
        <v>16706118</v>
      </c>
      <c r="AO28" s="101">
        <v>17539461</v>
      </c>
      <c r="AP28" s="101">
        <v>17153997.059999999</v>
      </c>
      <c r="AQ28" s="108">
        <v>16451286</v>
      </c>
      <c r="AR28" s="101">
        <v>17290539</v>
      </c>
      <c r="AS28" s="108">
        <v>19029052</v>
      </c>
    </row>
    <row r="29" spans="1:45">
      <c r="A29" s="94">
        <v>23</v>
      </c>
      <c r="B29" s="95" t="s">
        <v>347</v>
      </c>
      <c r="C29" s="165">
        <v>20598348</v>
      </c>
      <c r="D29" s="165">
        <v>21852883</v>
      </c>
      <c r="E29" s="165">
        <v>22778756</v>
      </c>
      <c r="F29" s="165">
        <v>23463057</v>
      </c>
      <c r="G29" s="165">
        <v>25682060</v>
      </c>
      <c r="H29" s="165">
        <v>27995725</v>
      </c>
      <c r="I29" s="165">
        <v>27456687</v>
      </c>
      <c r="J29" s="165">
        <v>27437489</v>
      </c>
      <c r="K29" s="165">
        <v>30060487</v>
      </c>
      <c r="L29" s="165">
        <v>33107900</v>
      </c>
      <c r="M29" s="96">
        <v>36619543</v>
      </c>
      <c r="N29" s="96">
        <v>38758974.439999998</v>
      </c>
      <c r="O29" s="96">
        <v>38096824.799999997</v>
      </c>
      <c r="P29" s="96">
        <v>35465640.619999997</v>
      </c>
      <c r="Q29" s="96">
        <v>33732010.109999999</v>
      </c>
      <c r="R29" s="96">
        <v>33641332.329999998</v>
      </c>
      <c r="S29" s="96">
        <v>35234560.670000002</v>
      </c>
      <c r="T29" s="96">
        <v>36659520.270000003</v>
      </c>
      <c r="U29" s="96">
        <v>34948272.130000003</v>
      </c>
      <c r="V29" s="96">
        <v>33053146.48</v>
      </c>
      <c r="W29" s="97">
        <v>34336112.219999999</v>
      </c>
      <c r="X29" s="98">
        <v>34536352.18</v>
      </c>
      <c r="Y29" s="98">
        <v>34524876.640000001</v>
      </c>
      <c r="Z29" s="98">
        <v>35483656.82</v>
      </c>
      <c r="AA29" s="98">
        <v>36813583.700000003</v>
      </c>
      <c r="AB29" s="98">
        <v>39514016.770000003</v>
      </c>
      <c r="AC29" s="98">
        <v>43726332.649999999</v>
      </c>
      <c r="AD29" s="98">
        <v>47482702.710000001</v>
      </c>
      <c r="AE29" s="99">
        <v>46421227.530000001</v>
      </c>
      <c r="AF29" s="98">
        <v>34431322.359999999</v>
      </c>
      <c r="AG29" s="98">
        <v>38210825.539999999</v>
      </c>
      <c r="AH29" s="98">
        <v>37015616.289999999</v>
      </c>
      <c r="AI29" s="98">
        <v>40033226.109999999</v>
      </c>
      <c r="AJ29" s="100">
        <v>42001843.670000002</v>
      </c>
      <c r="AK29" s="101">
        <v>43831328.520000003</v>
      </c>
      <c r="AL29" s="101">
        <v>46048253.170000002</v>
      </c>
      <c r="AM29" s="292">
        <v>44909000</v>
      </c>
      <c r="AN29" s="289">
        <v>46806036</v>
      </c>
      <c r="AO29" s="101">
        <v>48722041</v>
      </c>
      <c r="AP29" s="101">
        <v>47924389.759999998</v>
      </c>
      <c r="AQ29" s="108">
        <v>43987965</v>
      </c>
      <c r="AR29" s="101">
        <v>47894579</v>
      </c>
      <c r="AS29" s="108">
        <v>52409750</v>
      </c>
    </row>
    <row r="30" spans="1:45">
      <c r="A30" s="94">
        <v>24</v>
      </c>
      <c r="B30" s="95" t="s">
        <v>348</v>
      </c>
      <c r="C30" s="165">
        <v>4503709</v>
      </c>
      <c r="D30" s="165">
        <v>4800901</v>
      </c>
      <c r="E30" s="165">
        <v>4973683</v>
      </c>
      <c r="F30" s="165">
        <v>5268160</v>
      </c>
      <c r="G30" s="165">
        <v>5461520</v>
      </c>
      <c r="H30" s="165">
        <v>5748138</v>
      </c>
      <c r="I30" s="165">
        <v>5581029</v>
      </c>
      <c r="J30" s="165">
        <v>5596749</v>
      </c>
      <c r="K30" s="165">
        <v>6203373</v>
      </c>
      <c r="L30" s="165">
        <v>6868076</v>
      </c>
      <c r="M30" s="96">
        <v>7496163</v>
      </c>
      <c r="N30" s="96">
        <v>7805406.7800000003</v>
      </c>
      <c r="O30" s="96">
        <v>7583162.0599999996</v>
      </c>
      <c r="P30" s="96">
        <v>7209402.5899999999</v>
      </c>
      <c r="Q30" s="96">
        <v>7091957.4299999997</v>
      </c>
      <c r="R30" s="96">
        <v>7223444.2400000002</v>
      </c>
      <c r="S30" s="96">
        <v>7734540.8600000003</v>
      </c>
      <c r="T30" s="96">
        <v>8203798.1900000004</v>
      </c>
      <c r="U30" s="96">
        <v>7678925.96</v>
      </c>
      <c r="V30" s="96">
        <v>7669154.4199999999</v>
      </c>
      <c r="W30" s="97">
        <v>8093682.9000000004</v>
      </c>
      <c r="X30" s="98">
        <v>7659949.0899999999</v>
      </c>
      <c r="Y30" s="98">
        <v>7664236.8499999996</v>
      </c>
      <c r="Z30" s="98">
        <v>7803865.0700000003</v>
      </c>
      <c r="AA30" s="98">
        <v>8775095.1899999995</v>
      </c>
      <c r="AB30" s="98">
        <v>9458094.9100000001</v>
      </c>
      <c r="AC30" s="98">
        <v>10788479.25</v>
      </c>
      <c r="AD30" s="98">
        <v>11601776.67</v>
      </c>
      <c r="AE30" s="99">
        <v>11745058.33</v>
      </c>
      <c r="AF30" s="98">
        <v>9374584.3399999999</v>
      </c>
      <c r="AG30" s="98">
        <v>9764733.6500000004</v>
      </c>
      <c r="AH30" s="98">
        <v>9415720.5399999991</v>
      </c>
      <c r="AI30" s="98">
        <v>10136969.289999999</v>
      </c>
      <c r="AJ30" s="100">
        <v>10409248.810000001</v>
      </c>
      <c r="AK30" s="101">
        <v>10542710.130000001</v>
      </c>
      <c r="AL30" s="101">
        <v>10898555.880000001</v>
      </c>
      <c r="AM30" s="292">
        <v>9895478</v>
      </c>
      <c r="AN30" s="289">
        <v>10504874</v>
      </c>
      <c r="AO30" s="101">
        <v>11207911</v>
      </c>
      <c r="AP30" s="101">
        <v>10717255.57</v>
      </c>
      <c r="AQ30" s="108">
        <v>10491865</v>
      </c>
      <c r="AR30" s="101">
        <v>11034376</v>
      </c>
      <c r="AS30" s="108">
        <v>11866757</v>
      </c>
    </row>
    <row r="31" spans="1:45">
      <c r="A31" s="94">
        <v>25</v>
      </c>
      <c r="B31" s="95" t="s">
        <v>349</v>
      </c>
      <c r="C31" s="165">
        <v>2939041</v>
      </c>
      <c r="D31" s="165">
        <v>3081699</v>
      </c>
      <c r="E31" s="165">
        <v>3320131</v>
      </c>
      <c r="F31" s="165">
        <v>3577044</v>
      </c>
      <c r="G31" s="165">
        <v>3967000</v>
      </c>
      <c r="H31" s="165">
        <v>4328144</v>
      </c>
      <c r="I31" s="165">
        <v>4275339</v>
      </c>
      <c r="J31" s="165">
        <v>4384493</v>
      </c>
      <c r="K31" s="165">
        <v>4924576</v>
      </c>
      <c r="L31" s="165">
        <v>5469979</v>
      </c>
      <c r="M31" s="96">
        <v>6000379</v>
      </c>
      <c r="N31" s="96">
        <v>6575327.3499999996</v>
      </c>
      <c r="O31" s="96">
        <v>6429557.1200000001</v>
      </c>
      <c r="P31" s="96">
        <v>6075506.8899999997</v>
      </c>
      <c r="Q31" s="96">
        <v>5973169.5800000001</v>
      </c>
      <c r="R31" s="96">
        <v>6097577.2199999997</v>
      </c>
      <c r="S31" s="96">
        <v>6489442.0499999998</v>
      </c>
      <c r="T31" s="96">
        <v>6682514.75</v>
      </c>
      <c r="U31" s="96">
        <v>6179557.8700000001</v>
      </c>
      <c r="V31" s="96">
        <v>6128796.8399999999</v>
      </c>
      <c r="W31" s="97">
        <v>6396402.04</v>
      </c>
      <c r="X31" s="98">
        <v>6062971.8099999996</v>
      </c>
      <c r="Y31" s="98">
        <v>5793621.5700000003</v>
      </c>
      <c r="Z31" s="98">
        <v>5789705.7400000002</v>
      </c>
      <c r="AA31" s="98">
        <v>6169394.54</v>
      </c>
      <c r="AB31" s="98">
        <v>6384228.1100000003</v>
      </c>
      <c r="AC31" s="98">
        <v>6839952.1699999999</v>
      </c>
      <c r="AD31" s="98">
        <v>7232428.7300000004</v>
      </c>
      <c r="AE31" s="99">
        <v>7464733.3099999996</v>
      </c>
      <c r="AF31" s="98">
        <v>6115968.0999999996</v>
      </c>
      <c r="AG31" s="98">
        <v>6574131.5599999996</v>
      </c>
      <c r="AH31" s="98">
        <v>6515559.1699999999</v>
      </c>
      <c r="AI31" s="98">
        <v>6291237.6799999997</v>
      </c>
      <c r="AJ31" s="100">
        <v>6435201.9400000004</v>
      </c>
      <c r="AK31" s="101">
        <v>6813928.96</v>
      </c>
      <c r="AL31" s="101">
        <v>7371769.0199999996</v>
      </c>
      <c r="AM31" s="292">
        <v>7297255</v>
      </c>
      <c r="AN31" s="289">
        <v>7746290</v>
      </c>
      <c r="AO31" s="101">
        <v>8074369</v>
      </c>
      <c r="AP31" s="101">
        <v>8048481.3399999999</v>
      </c>
      <c r="AQ31" s="108">
        <v>7597075</v>
      </c>
      <c r="AR31" s="101">
        <v>8187422</v>
      </c>
      <c r="AS31" s="108">
        <v>8942248</v>
      </c>
    </row>
    <row r="32" spans="1:45">
      <c r="A32" s="94">
        <v>26</v>
      </c>
      <c r="B32" s="95" t="s">
        <v>350</v>
      </c>
      <c r="C32" s="165">
        <v>3902530</v>
      </c>
      <c r="D32" s="165">
        <v>4138045</v>
      </c>
      <c r="E32" s="165">
        <v>4264216</v>
      </c>
      <c r="F32" s="165">
        <v>4430716</v>
      </c>
      <c r="G32" s="165">
        <v>4776160</v>
      </c>
      <c r="H32" s="165">
        <v>5119149</v>
      </c>
      <c r="I32" s="165">
        <v>5092521</v>
      </c>
      <c r="J32" s="165">
        <v>5159047</v>
      </c>
      <c r="K32" s="165">
        <v>5589953</v>
      </c>
      <c r="L32" s="165">
        <v>5779559</v>
      </c>
      <c r="M32" s="96">
        <v>6289096</v>
      </c>
      <c r="N32" s="96">
        <v>6743418.1399999997</v>
      </c>
      <c r="O32" s="96">
        <v>6545127.1200000001</v>
      </c>
      <c r="P32" s="96">
        <v>6354579.3499999996</v>
      </c>
      <c r="Q32" s="96">
        <v>6079340.5</v>
      </c>
      <c r="R32" s="96">
        <v>6014290.3099999996</v>
      </c>
      <c r="S32" s="96">
        <v>5953485.3799999999</v>
      </c>
      <c r="T32" s="96">
        <v>6153691.3700000001</v>
      </c>
      <c r="U32" s="96">
        <v>5816503.2599999998</v>
      </c>
      <c r="V32" s="96">
        <v>5424255.8499999996</v>
      </c>
      <c r="W32" s="97">
        <v>5885789.9900000002</v>
      </c>
      <c r="X32" s="98">
        <v>5211244.24</v>
      </c>
      <c r="Y32" s="98">
        <v>4620244.55</v>
      </c>
      <c r="Z32" s="98">
        <v>4614716.6100000003</v>
      </c>
      <c r="AA32" s="98">
        <v>4816043.57</v>
      </c>
      <c r="AB32" s="98">
        <v>4869525.4400000004</v>
      </c>
      <c r="AC32" s="98">
        <v>5319301.21</v>
      </c>
      <c r="AD32" s="98">
        <v>6134038.7599999998</v>
      </c>
      <c r="AE32" s="99">
        <v>5654462.7400000002</v>
      </c>
      <c r="AF32" s="98">
        <v>4675054.04</v>
      </c>
      <c r="AG32" s="98">
        <v>4832897.0599999996</v>
      </c>
      <c r="AH32" s="98">
        <v>5038047.96</v>
      </c>
      <c r="AI32" s="98">
        <v>4646151.46</v>
      </c>
      <c r="AJ32" s="100">
        <v>4560516.16</v>
      </c>
      <c r="AK32" s="101">
        <v>4815154.54</v>
      </c>
      <c r="AL32" s="101">
        <v>5322102.37</v>
      </c>
      <c r="AM32" s="292">
        <v>5448552</v>
      </c>
      <c r="AN32" s="289">
        <v>5711327</v>
      </c>
      <c r="AO32" s="101">
        <v>5907670</v>
      </c>
      <c r="AP32" s="101">
        <v>5658781.7400000002</v>
      </c>
      <c r="AQ32" s="108">
        <v>5270360</v>
      </c>
      <c r="AR32" s="101">
        <v>5906643</v>
      </c>
      <c r="AS32" s="108">
        <v>6259614</v>
      </c>
    </row>
    <row r="33" spans="1:45">
      <c r="A33" s="94">
        <v>27</v>
      </c>
      <c r="B33" s="95" t="s">
        <v>351</v>
      </c>
      <c r="C33" s="165">
        <v>19051977</v>
      </c>
      <c r="D33" s="165">
        <v>19717105</v>
      </c>
      <c r="E33" s="165">
        <v>19934984</v>
      </c>
      <c r="F33" s="165">
        <v>20171652</v>
      </c>
      <c r="G33" s="165">
        <v>21313840</v>
      </c>
      <c r="H33" s="165">
        <v>22042197</v>
      </c>
      <c r="I33" s="165">
        <v>20949170</v>
      </c>
      <c r="J33" s="165">
        <v>20378760</v>
      </c>
      <c r="K33" s="165">
        <v>21847141</v>
      </c>
      <c r="L33" s="165">
        <v>23357188</v>
      </c>
      <c r="M33" s="96">
        <v>24552693</v>
      </c>
      <c r="N33" s="96">
        <v>25402826.039999999</v>
      </c>
      <c r="O33" s="96">
        <v>24267649.489999998</v>
      </c>
      <c r="P33" s="96">
        <v>22183965.109999999</v>
      </c>
      <c r="Q33" s="96">
        <v>20592795.550000001</v>
      </c>
      <c r="R33" s="96">
        <v>20888664.469999999</v>
      </c>
      <c r="S33" s="96">
        <v>20989603.66</v>
      </c>
      <c r="T33" s="96">
        <v>21035737.989999998</v>
      </c>
      <c r="U33" s="96">
        <v>19566937.629999999</v>
      </c>
      <c r="V33" s="96">
        <v>18120654.079999998</v>
      </c>
      <c r="W33" s="97">
        <v>18019711.370000001</v>
      </c>
      <c r="X33" s="98">
        <v>17278400.100000001</v>
      </c>
      <c r="Y33" s="98">
        <v>15797408.85</v>
      </c>
      <c r="Z33" s="98">
        <v>15544945.85</v>
      </c>
      <c r="AA33" s="98">
        <v>15961123.039999999</v>
      </c>
      <c r="AB33" s="98">
        <v>16301874.050000001</v>
      </c>
      <c r="AC33" s="98">
        <v>16647826.130000001</v>
      </c>
      <c r="AD33" s="98">
        <v>17961504.09</v>
      </c>
      <c r="AE33" s="99">
        <v>18158008.140000001</v>
      </c>
      <c r="AF33" s="98">
        <v>14806158.369999999</v>
      </c>
      <c r="AG33" s="98">
        <v>15713107.720000001</v>
      </c>
      <c r="AH33" s="98">
        <v>16492510.300000001</v>
      </c>
      <c r="AI33" s="98">
        <v>16022740.91</v>
      </c>
      <c r="AJ33" s="100">
        <v>16024460.34</v>
      </c>
      <c r="AK33" s="101">
        <v>16529164.630000001</v>
      </c>
      <c r="AL33" s="101">
        <v>16685899.08</v>
      </c>
      <c r="AM33" s="292">
        <v>15819650</v>
      </c>
      <c r="AN33" s="289">
        <v>16889936</v>
      </c>
      <c r="AO33" s="101">
        <v>17561489</v>
      </c>
      <c r="AP33" s="101">
        <v>16938355.969999999</v>
      </c>
      <c r="AQ33" s="108">
        <v>16975793</v>
      </c>
      <c r="AR33" s="101">
        <v>18605836</v>
      </c>
      <c r="AS33" s="108">
        <v>20248919</v>
      </c>
    </row>
    <row r="34" spans="1:45">
      <c r="A34" s="102">
        <v>28</v>
      </c>
      <c r="B34" s="103" t="s">
        <v>352</v>
      </c>
      <c r="C34" s="104">
        <v>11210640</v>
      </c>
      <c r="D34" s="104">
        <v>11610358</v>
      </c>
      <c r="E34" s="104">
        <v>12034059</v>
      </c>
      <c r="F34" s="104">
        <v>11957104</v>
      </c>
      <c r="G34" s="104">
        <v>12792641</v>
      </c>
      <c r="H34" s="104">
        <v>12958044</v>
      </c>
      <c r="I34" s="104">
        <v>12153835</v>
      </c>
      <c r="J34" s="104">
        <v>12076730</v>
      </c>
      <c r="K34" s="104">
        <v>13040158</v>
      </c>
      <c r="L34" s="104">
        <v>14306667</v>
      </c>
      <c r="M34" s="104">
        <v>15424235</v>
      </c>
      <c r="N34" s="104">
        <v>16292895.73</v>
      </c>
      <c r="O34" s="104">
        <v>15770829.460000001</v>
      </c>
      <c r="P34" s="104">
        <v>14897681.15</v>
      </c>
      <c r="Q34" s="104">
        <v>12788146.4</v>
      </c>
      <c r="R34" s="104">
        <v>14403391.300000001</v>
      </c>
      <c r="S34" s="104">
        <v>14580280.4</v>
      </c>
      <c r="T34" s="104">
        <v>15194909.91</v>
      </c>
      <c r="U34" s="104">
        <v>14394393.83</v>
      </c>
      <c r="V34" s="104">
        <v>13578664.93</v>
      </c>
      <c r="W34" s="105">
        <v>14069989.630000001</v>
      </c>
      <c r="X34" s="105">
        <v>13121288.460000001</v>
      </c>
      <c r="Y34" s="105">
        <v>12458804.029999999</v>
      </c>
      <c r="Z34" s="105">
        <v>12345364.859999999</v>
      </c>
      <c r="AA34" s="105">
        <v>12945203.470000001</v>
      </c>
      <c r="AB34" s="105">
        <v>13477827.189999999</v>
      </c>
      <c r="AC34" s="105">
        <v>14454981.359999999</v>
      </c>
      <c r="AD34" s="105">
        <v>15784639.43</v>
      </c>
      <c r="AE34" s="106">
        <v>16512791.73</v>
      </c>
      <c r="AF34" s="105">
        <v>13423027.800000001</v>
      </c>
      <c r="AG34" s="105">
        <v>14183783.48</v>
      </c>
      <c r="AH34" s="105">
        <v>14357443.18</v>
      </c>
      <c r="AI34" s="105">
        <v>14347022.390000001</v>
      </c>
      <c r="AJ34" s="107">
        <v>14026866.060000001</v>
      </c>
      <c r="AK34" s="632">
        <v>14888355.91</v>
      </c>
      <c r="AL34" s="632">
        <v>15445672.43</v>
      </c>
      <c r="AM34" s="633">
        <v>15105350</v>
      </c>
      <c r="AN34" s="634">
        <v>15449668</v>
      </c>
      <c r="AO34" s="632">
        <v>16506736</v>
      </c>
      <c r="AP34" s="632">
        <v>16263312.68</v>
      </c>
      <c r="AQ34" s="633">
        <v>15249899</v>
      </c>
      <c r="AR34" s="632">
        <v>16502307</v>
      </c>
      <c r="AS34" s="632">
        <v>18340264</v>
      </c>
    </row>
    <row r="35" spans="1:45">
      <c r="A35" s="94">
        <v>29</v>
      </c>
      <c r="B35" s="95" t="s">
        <v>353</v>
      </c>
      <c r="C35" s="165">
        <v>1399962</v>
      </c>
      <c r="D35" s="165">
        <v>1484016</v>
      </c>
      <c r="E35" s="165">
        <v>1607116</v>
      </c>
      <c r="F35" s="165">
        <v>1657723</v>
      </c>
      <c r="G35" s="165">
        <v>1843728</v>
      </c>
      <c r="H35" s="165">
        <v>1902849</v>
      </c>
      <c r="I35" s="165">
        <v>1847951</v>
      </c>
      <c r="J35" s="165">
        <v>1850563</v>
      </c>
      <c r="K35" s="165">
        <v>2084019</v>
      </c>
      <c r="L35" s="165">
        <v>2244677</v>
      </c>
      <c r="M35" s="96">
        <v>2490331</v>
      </c>
      <c r="N35" s="96">
        <v>2635294.2999999998</v>
      </c>
      <c r="O35" s="96">
        <v>2528601.4700000002</v>
      </c>
      <c r="P35" s="96">
        <v>2523988.0299999998</v>
      </c>
      <c r="Q35" s="96">
        <v>2481381.84</v>
      </c>
      <c r="R35" s="96">
        <v>2531899.5099999998</v>
      </c>
      <c r="S35" s="96">
        <v>2589465.9700000002</v>
      </c>
      <c r="T35" s="96">
        <v>2582624.7599999998</v>
      </c>
      <c r="U35" s="96">
        <v>2456981.7999999998</v>
      </c>
      <c r="V35" s="96">
        <v>2394109.86</v>
      </c>
      <c r="W35" s="97">
        <v>2418298</v>
      </c>
      <c r="X35" s="98">
        <v>2147886.4300000002</v>
      </c>
      <c r="Y35" s="98">
        <v>1992529.76</v>
      </c>
      <c r="Z35" s="98">
        <v>2050608.42</v>
      </c>
      <c r="AA35" s="98">
        <v>2159663.9300000002</v>
      </c>
      <c r="AB35" s="98">
        <v>2156488.86</v>
      </c>
      <c r="AC35" s="98">
        <v>2335355.2000000002</v>
      </c>
      <c r="AD35" s="98">
        <v>2493838.61</v>
      </c>
      <c r="AE35" s="99">
        <v>2431540.9</v>
      </c>
      <c r="AF35" s="98">
        <v>1984808.55</v>
      </c>
      <c r="AG35" s="98">
        <v>1918073.46</v>
      </c>
      <c r="AH35" s="98">
        <v>1755692.56</v>
      </c>
      <c r="AI35" s="98">
        <v>1757630.24</v>
      </c>
      <c r="AJ35" s="100">
        <v>1848195.17</v>
      </c>
      <c r="AK35" s="101">
        <v>1896881.32</v>
      </c>
      <c r="AL35" s="101">
        <v>1845142.43</v>
      </c>
      <c r="AM35" s="292">
        <v>1819324</v>
      </c>
      <c r="AN35" s="289">
        <v>2067363</v>
      </c>
      <c r="AO35" s="101">
        <v>2173269</v>
      </c>
      <c r="AP35" s="101">
        <v>2122416.9500000002</v>
      </c>
      <c r="AQ35" s="108">
        <v>1715739</v>
      </c>
      <c r="AR35" s="101">
        <v>1870885</v>
      </c>
      <c r="AS35" s="108">
        <v>1962280</v>
      </c>
    </row>
    <row r="36" spans="1:45">
      <c r="A36" s="94">
        <v>30</v>
      </c>
      <c r="B36" s="95" t="s">
        <v>354</v>
      </c>
      <c r="C36" s="165">
        <v>2619803</v>
      </c>
      <c r="D36" s="165">
        <v>2838530</v>
      </c>
      <c r="E36" s="165">
        <v>2849573</v>
      </c>
      <c r="F36" s="165">
        <v>2400139</v>
      </c>
      <c r="G36" s="165">
        <v>2514612</v>
      </c>
      <c r="H36" s="165">
        <v>2613133</v>
      </c>
      <c r="I36" s="165">
        <v>2126131</v>
      </c>
      <c r="J36" s="165">
        <v>2012543</v>
      </c>
      <c r="K36" s="165">
        <v>2118717</v>
      </c>
      <c r="L36" s="165">
        <v>2280044</v>
      </c>
      <c r="M36" s="96">
        <v>2501355</v>
      </c>
      <c r="N36" s="96">
        <v>2551932.7000000002</v>
      </c>
      <c r="O36" s="96">
        <v>2404811.7999999998</v>
      </c>
      <c r="P36" s="96">
        <v>2334817.59</v>
      </c>
      <c r="Q36" s="96">
        <v>2213348.6</v>
      </c>
      <c r="R36" s="96">
        <v>2256008.4500000002</v>
      </c>
      <c r="S36" s="96">
        <v>2309147.7000000002</v>
      </c>
      <c r="T36" s="96">
        <v>2389522.16</v>
      </c>
      <c r="U36" s="96">
        <v>2234641.7000000002</v>
      </c>
      <c r="V36" s="96">
        <v>2159182.08</v>
      </c>
      <c r="W36" s="97">
        <v>2265357.1800000002</v>
      </c>
      <c r="X36" s="98">
        <v>2243396.4</v>
      </c>
      <c r="Y36" s="98">
        <v>2053518.14</v>
      </c>
      <c r="Z36" s="98">
        <v>2001065.32</v>
      </c>
      <c r="AA36" s="98">
        <v>2364303.79</v>
      </c>
      <c r="AB36" s="98">
        <v>2780265.77</v>
      </c>
      <c r="AC36" s="98">
        <v>2834238.14</v>
      </c>
      <c r="AD36" s="98">
        <v>3158950.44</v>
      </c>
      <c r="AE36" s="99">
        <v>3265563.57</v>
      </c>
      <c r="AF36" s="98">
        <v>2414808</v>
      </c>
      <c r="AG36" s="98">
        <v>2676878.94</v>
      </c>
      <c r="AH36" s="98">
        <v>2941709.92</v>
      </c>
      <c r="AI36" s="98">
        <v>2867487.82</v>
      </c>
      <c r="AJ36" s="100">
        <v>2972304.6</v>
      </c>
      <c r="AK36" s="101">
        <v>2994969.84</v>
      </c>
      <c r="AL36" s="101">
        <v>2648002.4900000002</v>
      </c>
      <c r="AM36" s="292">
        <v>2613450</v>
      </c>
      <c r="AN36" s="289">
        <v>2556994</v>
      </c>
      <c r="AO36" s="101">
        <v>2728014</v>
      </c>
      <c r="AP36" s="101">
        <v>2647595.4300000002</v>
      </c>
      <c r="AQ36" s="108">
        <v>2383457</v>
      </c>
      <c r="AR36" s="101">
        <v>2402064</v>
      </c>
      <c r="AS36" s="108">
        <v>3035971</v>
      </c>
    </row>
    <row r="37" spans="1:45">
      <c r="A37" s="94">
        <v>31</v>
      </c>
      <c r="B37" s="95" t="s">
        <v>355</v>
      </c>
      <c r="C37" s="165">
        <v>555680</v>
      </c>
      <c r="D37" s="165">
        <v>571049</v>
      </c>
      <c r="E37" s="165">
        <v>599663</v>
      </c>
      <c r="F37" s="165">
        <v>632150</v>
      </c>
      <c r="G37" s="165">
        <v>695817</v>
      </c>
      <c r="H37" s="165">
        <v>771804</v>
      </c>
      <c r="I37" s="165">
        <v>748104</v>
      </c>
      <c r="J37" s="165">
        <v>794535</v>
      </c>
      <c r="K37" s="165">
        <v>900801</v>
      </c>
      <c r="L37" s="165">
        <v>984980</v>
      </c>
      <c r="M37" s="96">
        <v>1010774</v>
      </c>
      <c r="N37" s="96">
        <v>1104321.02</v>
      </c>
      <c r="O37" s="96">
        <v>1084675.54</v>
      </c>
      <c r="P37" s="96">
        <v>1048281.09</v>
      </c>
      <c r="Q37" s="96">
        <v>1112873.29</v>
      </c>
      <c r="R37" s="96">
        <v>1157507.46</v>
      </c>
      <c r="S37" s="96">
        <v>1162793.6100000001</v>
      </c>
      <c r="T37" s="96">
        <v>1202263.71</v>
      </c>
      <c r="U37" s="96">
        <v>1178115.54</v>
      </c>
      <c r="V37" s="96">
        <v>1219436.3899999999</v>
      </c>
      <c r="W37" s="97">
        <v>1200276.3999999999</v>
      </c>
      <c r="X37" s="98">
        <v>1105831.31</v>
      </c>
      <c r="Y37" s="98">
        <v>1025814.78</v>
      </c>
      <c r="Z37" s="98">
        <v>1087763.57</v>
      </c>
      <c r="AA37" s="98">
        <v>1112667.25</v>
      </c>
      <c r="AB37" s="98">
        <v>1068231.92</v>
      </c>
      <c r="AC37" s="98">
        <v>1137467.54</v>
      </c>
      <c r="AD37" s="98">
        <v>1140795.99</v>
      </c>
      <c r="AE37" s="99">
        <v>1074477.07</v>
      </c>
      <c r="AF37" s="98">
        <v>853197.59</v>
      </c>
      <c r="AG37" s="98">
        <v>842770.56</v>
      </c>
      <c r="AH37" s="98">
        <v>741935.29</v>
      </c>
      <c r="AI37" s="98">
        <v>688654.1</v>
      </c>
      <c r="AJ37" s="100">
        <v>655289.94999999995</v>
      </c>
      <c r="AK37" s="101">
        <v>680421.36</v>
      </c>
      <c r="AL37" s="101">
        <v>704351.58</v>
      </c>
      <c r="AM37" s="292">
        <v>735270</v>
      </c>
      <c r="AN37" s="289">
        <v>795743</v>
      </c>
      <c r="AO37" s="101">
        <v>805536</v>
      </c>
      <c r="AP37" s="101">
        <v>781583.35</v>
      </c>
      <c r="AQ37" s="108">
        <v>741344</v>
      </c>
      <c r="AR37" s="101">
        <v>844085</v>
      </c>
      <c r="AS37" s="108">
        <v>885636</v>
      </c>
    </row>
    <row r="38" spans="1:45">
      <c r="A38" s="94">
        <v>32</v>
      </c>
      <c r="B38" s="95" t="s">
        <v>356</v>
      </c>
      <c r="C38" s="165">
        <v>627405</v>
      </c>
      <c r="D38" s="165">
        <v>636060</v>
      </c>
      <c r="E38" s="165">
        <v>648577</v>
      </c>
      <c r="F38" s="165">
        <v>655922</v>
      </c>
      <c r="G38" s="165">
        <v>744878</v>
      </c>
      <c r="H38" s="165">
        <v>770858</v>
      </c>
      <c r="I38" s="165">
        <v>756777</v>
      </c>
      <c r="J38" s="165">
        <v>771207</v>
      </c>
      <c r="K38" s="165">
        <v>844843</v>
      </c>
      <c r="L38" s="165">
        <v>905548</v>
      </c>
      <c r="M38" s="96">
        <v>968316</v>
      </c>
      <c r="N38" s="96">
        <v>1032045.57</v>
      </c>
      <c r="O38" s="96">
        <v>1016228.28</v>
      </c>
      <c r="P38" s="96">
        <v>967461.73</v>
      </c>
      <c r="Q38" s="96">
        <v>976675.08</v>
      </c>
      <c r="R38" s="96">
        <v>1049956.17</v>
      </c>
      <c r="S38" s="96">
        <v>1027025.77</v>
      </c>
      <c r="T38" s="96">
        <v>1117294</v>
      </c>
      <c r="U38" s="96">
        <v>1096626.1599999999</v>
      </c>
      <c r="V38" s="96">
        <v>1092461.04</v>
      </c>
      <c r="W38" s="97">
        <v>1226256.6399999999</v>
      </c>
      <c r="X38" s="98">
        <v>1065045.6599999999</v>
      </c>
      <c r="Y38" s="98">
        <v>1003399.16</v>
      </c>
      <c r="Z38" s="98">
        <v>995377.68</v>
      </c>
      <c r="AA38" s="98">
        <v>1040096.21</v>
      </c>
      <c r="AB38" s="98">
        <v>1063634.53</v>
      </c>
      <c r="AC38" s="98">
        <v>1111713.04</v>
      </c>
      <c r="AD38" s="98">
        <v>1201501.3500000001</v>
      </c>
      <c r="AE38" s="99">
        <v>1077051.23</v>
      </c>
      <c r="AF38" s="98">
        <v>873180.83</v>
      </c>
      <c r="AG38" s="98">
        <v>984002.44</v>
      </c>
      <c r="AH38" s="98">
        <v>965318.57</v>
      </c>
      <c r="AI38" s="98">
        <v>978818.63</v>
      </c>
      <c r="AJ38" s="100">
        <v>1004306.41</v>
      </c>
      <c r="AK38" s="101">
        <v>1056695.17</v>
      </c>
      <c r="AL38" s="101">
        <v>1085614.93</v>
      </c>
      <c r="AM38" s="292">
        <v>1096063</v>
      </c>
      <c r="AN38" s="289">
        <v>1168827</v>
      </c>
      <c r="AO38" s="101">
        <v>1273231</v>
      </c>
      <c r="AP38" s="101">
        <v>1237192.4099999999</v>
      </c>
      <c r="AQ38" s="108">
        <v>1165087</v>
      </c>
      <c r="AR38" s="101">
        <v>1286579</v>
      </c>
      <c r="AS38" s="108">
        <v>1381420</v>
      </c>
    </row>
    <row r="39" spans="1:45">
      <c r="A39" s="94">
        <v>33</v>
      </c>
      <c r="B39" s="95" t="s">
        <v>357</v>
      </c>
      <c r="C39" s="165">
        <v>5756702</v>
      </c>
      <c r="D39" s="165">
        <v>5955759</v>
      </c>
      <c r="E39" s="165">
        <v>6011969</v>
      </c>
      <c r="F39" s="165">
        <v>5988335</v>
      </c>
      <c r="G39" s="165">
        <v>6397506</v>
      </c>
      <c r="H39" s="165">
        <v>6601830</v>
      </c>
      <c r="I39" s="165">
        <v>6041538</v>
      </c>
      <c r="J39" s="165">
        <v>5797676</v>
      </c>
      <c r="K39" s="165">
        <v>6162890</v>
      </c>
      <c r="L39" s="165">
        <v>6393314</v>
      </c>
      <c r="M39" s="96">
        <v>6868265</v>
      </c>
      <c r="N39" s="96">
        <v>7474499.3799999999</v>
      </c>
      <c r="O39" s="96">
        <v>7315477.0700000003</v>
      </c>
      <c r="P39" s="96">
        <v>6849220.3099999996</v>
      </c>
      <c r="Q39" s="96">
        <v>6795400.6900000004</v>
      </c>
      <c r="R39" s="96">
        <v>6863447.4699999997</v>
      </c>
      <c r="S39" s="96">
        <v>6764715.4500000002</v>
      </c>
      <c r="T39" s="96">
        <v>6931455.1100000003</v>
      </c>
      <c r="U39" s="96">
        <v>6520443.2300000004</v>
      </c>
      <c r="V39" s="96">
        <v>6332046.25</v>
      </c>
      <c r="W39" s="97">
        <v>6369500.71</v>
      </c>
      <c r="X39" s="98">
        <v>6248228.6399999997</v>
      </c>
      <c r="Y39" s="98">
        <v>6289547.3899999997</v>
      </c>
      <c r="Z39" s="98">
        <v>6402422.25</v>
      </c>
      <c r="AA39" s="98">
        <v>6683678.2800000003</v>
      </c>
      <c r="AB39" s="98">
        <v>7295598.6900000004</v>
      </c>
      <c r="AC39" s="98">
        <v>8297272.8399999999</v>
      </c>
      <c r="AD39" s="98">
        <v>8253857.4000000004</v>
      </c>
      <c r="AE39" s="99">
        <v>8716250.6699999999</v>
      </c>
      <c r="AF39" s="98">
        <v>6611585.3799999999</v>
      </c>
      <c r="AG39" s="98">
        <v>7700595.0599999996</v>
      </c>
      <c r="AH39" s="98">
        <v>7733735.2400000002</v>
      </c>
      <c r="AI39" s="98">
        <v>7628040.2999999998</v>
      </c>
      <c r="AJ39" s="100">
        <v>7673680.6699999999</v>
      </c>
      <c r="AK39" s="101">
        <v>8255665.9100000001</v>
      </c>
      <c r="AL39" s="101">
        <v>7788633.6399999997</v>
      </c>
      <c r="AM39" s="292">
        <v>7091936</v>
      </c>
      <c r="AN39" s="289">
        <v>7379461</v>
      </c>
      <c r="AO39" s="101">
        <v>8354250</v>
      </c>
      <c r="AP39" s="101">
        <v>7704135.8099999996</v>
      </c>
      <c r="AQ39" s="108">
        <v>7060138</v>
      </c>
      <c r="AR39" s="101">
        <v>8365362</v>
      </c>
      <c r="AS39" s="108">
        <v>9698225</v>
      </c>
    </row>
    <row r="40" spans="1:45">
      <c r="A40" s="94">
        <v>34</v>
      </c>
      <c r="B40" s="95" t="s">
        <v>358</v>
      </c>
      <c r="C40" s="165">
        <v>6005488</v>
      </c>
      <c r="D40" s="165">
        <v>6301169</v>
      </c>
      <c r="E40" s="165">
        <v>6355864</v>
      </c>
      <c r="F40" s="165">
        <v>6412296</v>
      </c>
      <c r="G40" s="165">
        <v>6695968</v>
      </c>
      <c r="H40" s="165">
        <v>6961552</v>
      </c>
      <c r="I40" s="165">
        <v>6893040</v>
      </c>
      <c r="J40" s="165">
        <v>6786670</v>
      </c>
      <c r="K40" s="165">
        <v>7323808</v>
      </c>
      <c r="L40" s="165">
        <v>8250062</v>
      </c>
      <c r="M40" s="96">
        <v>8931372</v>
      </c>
      <c r="N40" s="96">
        <v>9433774.9900000002</v>
      </c>
      <c r="O40" s="96">
        <v>9045625.0600000005</v>
      </c>
      <c r="P40" s="96">
        <v>8332643.2400000002</v>
      </c>
      <c r="Q40" s="96">
        <v>7982659.1799999997</v>
      </c>
      <c r="R40" s="96">
        <v>7716248.2199999997</v>
      </c>
      <c r="S40" s="96">
        <v>7843826.8600000003</v>
      </c>
      <c r="T40" s="96">
        <v>7782565.0099999998</v>
      </c>
      <c r="U40" s="96">
        <v>7413585.4900000002</v>
      </c>
      <c r="V40" s="96">
        <v>6868598.1900000004</v>
      </c>
      <c r="W40" s="97">
        <v>7217674.2199999997</v>
      </c>
      <c r="X40" s="98">
        <v>6797663.8099999996</v>
      </c>
      <c r="Y40" s="98">
        <v>6556296.5800000001</v>
      </c>
      <c r="Z40" s="98">
        <v>6973106.6799999997</v>
      </c>
      <c r="AA40" s="98">
        <v>7415297.5300000003</v>
      </c>
      <c r="AB40" s="98">
        <v>7786581.5700000003</v>
      </c>
      <c r="AC40" s="98">
        <v>8578639.2599999998</v>
      </c>
      <c r="AD40" s="98">
        <v>10158570.59</v>
      </c>
      <c r="AE40" s="99">
        <v>10293547.16</v>
      </c>
      <c r="AF40" s="98">
        <v>7917797.2999999998</v>
      </c>
      <c r="AG40" s="98">
        <v>8732481.7899999991</v>
      </c>
      <c r="AH40" s="98">
        <v>8734845.6799999997</v>
      </c>
      <c r="AI40" s="98">
        <v>8342809.54</v>
      </c>
      <c r="AJ40" s="100">
        <v>8555642.0199999996</v>
      </c>
      <c r="AK40" s="101">
        <v>9568452.2799999993</v>
      </c>
      <c r="AL40" s="101">
        <v>10342775.07</v>
      </c>
      <c r="AM40" s="292">
        <v>9941466</v>
      </c>
      <c r="AN40" s="289">
        <v>10132440</v>
      </c>
      <c r="AO40" s="101">
        <v>10039720</v>
      </c>
      <c r="AP40" s="101">
        <v>9741531.2799999993</v>
      </c>
      <c r="AQ40" s="108">
        <v>8869857</v>
      </c>
      <c r="AR40" s="101">
        <v>9943935</v>
      </c>
      <c r="AS40" s="108">
        <v>10692258</v>
      </c>
    </row>
    <row r="41" spans="1:45">
      <c r="A41" s="94">
        <v>35</v>
      </c>
      <c r="B41" s="95" t="s">
        <v>359</v>
      </c>
      <c r="C41" s="165">
        <v>4352638</v>
      </c>
      <c r="D41" s="165">
        <v>4420226</v>
      </c>
      <c r="E41" s="165">
        <v>4412352</v>
      </c>
      <c r="F41" s="165">
        <v>4675142</v>
      </c>
      <c r="G41" s="165">
        <v>4811156</v>
      </c>
      <c r="H41" s="165">
        <v>4790157</v>
      </c>
      <c r="I41" s="165">
        <v>4165845</v>
      </c>
      <c r="J41" s="165">
        <v>3921538</v>
      </c>
      <c r="K41" s="165">
        <v>4504571</v>
      </c>
      <c r="L41" s="165">
        <v>4842693</v>
      </c>
      <c r="M41" s="96">
        <v>4962488</v>
      </c>
      <c r="N41" s="96">
        <v>5319150.76</v>
      </c>
      <c r="O41" s="96">
        <v>5427765.0300000003</v>
      </c>
      <c r="P41" s="96">
        <v>5038160.1900000004</v>
      </c>
      <c r="Q41" s="96">
        <v>4811039.63</v>
      </c>
      <c r="R41" s="96">
        <v>4896740.2300000004</v>
      </c>
      <c r="S41" s="96">
        <v>4895041.75</v>
      </c>
      <c r="T41" s="96">
        <v>5192631.8600000003</v>
      </c>
      <c r="U41" s="96">
        <v>4825050.6100000003</v>
      </c>
      <c r="V41" s="96">
        <v>4673633.96</v>
      </c>
      <c r="W41" s="97">
        <v>4838040.1900000004</v>
      </c>
      <c r="X41" s="98">
        <v>4876937.17</v>
      </c>
      <c r="Y41" s="98">
        <v>4951331.2300000004</v>
      </c>
      <c r="Z41" s="98">
        <v>5122188.96</v>
      </c>
      <c r="AA41" s="98">
        <v>5529427.4299999997</v>
      </c>
      <c r="AB41" s="98">
        <v>6024962.5999999996</v>
      </c>
      <c r="AC41" s="98">
        <v>6657043.8899999997</v>
      </c>
      <c r="AD41" s="98">
        <v>6916399.3200000003</v>
      </c>
      <c r="AE41" s="99">
        <v>7118307.9299999997</v>
      </c>
      <c r="AF41" s="98">
        <v>5412904.04</v>
      </c>
      <c r="AG41" s="98">
        <v>6348743.6500000004</v>
      </c>
      <c r="AH41" s="98">
        <v>6269842.0700000003</v>
      </c>
      <c r="AI41" s="98">
        <v>6086020.5899999999</v>
      </c>
      <c r="AJ41" s="100">
        <v>6797922.0099999998</v>
      </c>
      <c r="AK41" s="101">
        <v>6519550.8499999996</v>
      </c>
      <c r="AL41" s="101">
        <v>6303285.1399999997</v>
      </c>
      <c r="AM41" s="292">
        <v>5609000</v>
      </c>
      <c r="AN41" s="289">
        <v>6090507</v>
      </c>
      <c r="AO41" s="101">
        <v>6701163</v>
      </c>
      <c r="AP41" s="101">
        <v>6553478.8099999996</v>
      </c>
      <c r="AQ41" s="108">
        <v>5616940</v>
      </c>
      <c r="AR41" s="101">
        <v>6650098</v>
      </c>
      <c r="AS41" s="108">
        <v>7614978</v>
      </c>
    </row>
    <row r="42" spans="1:45">
      <c r="A42" s="94">
        <v>36</v>
      </c>
      <c r="B42" s="95" t="s">
        <v>360</v>
      </c>
      <c r="C42" s="165">
        <v>918317</v>
      </c>
      <c r="D42" s="165">
        <v>949004</v>
      </c>
      <c r="E42" s="165">
        <v>967835</v>
      </c>
      <c r="F42" s="165">
        <v>1039588</v>
      </c>
      <c r="G42" s="165">
        <v>1057368</v>
      </c>
      <c r="H42" s="165">
        <v>1170074</v>
      </c>
      <c r="I42" s="165">
        <v>1161730</v>
      </c>
      <c r="J42" s="165">
        <v>1162342</v>
      </c>
      <c r="K42" s="165">
        <v>1268939</v>
      </c>
      <c r="L42" s="165">
        <v>1403354</v>
      </c>
      <c r="M42" s="96">
        <v>1455321</v>
      </c>
      <c r="N42" s="96">
        <v>1489993.16</v>
      </c>
      <c r="O42" s="96">
        <v>1461974.89</v>
      </c>
      <c r="P42" s="96">
        <v>1430043.68</v>
      </c>
      <c r="Q42" s="96">
        <v>1441963.05</v>
      </c>
      <c r="R42" s="96">
        <v>1465341.44</v>
      </c>
      <c r="S42" s="96">
        <v>1486009</v>
      </c>
      <c r="T42" s="96">
        <v>1556453.76</v>
      </c>
      <c r="U42" s="96">
        <v>1518938.53</v>
      </c>
      <c r="V42" s="96">
        <v>1516456.95</v>
      </c>
      <c r="W42" s="97">
        <v>1505212.55</v>
      </c>
      <c r="X42" s="98">
        <v>1451970.5600000001</v>
      </c>
      <c r="Y42" s="98">
        <v>1392831.94</v>
      </c>
      <c r="Z42" s="98">
        <v>1565755.59</v>
      </c>
      <c r="AA42" s="98">
        <v>1644694.93</v>
      </c>
      <c r="AB42" s="98">
        <v>1605572.08</v>
      </c>
      <c r="AC42" s="98">
        <v>1643219.37</v>
      </c>
      <c r="AD42" s="98">
        <v>1715750.56</v>
      </c>
      <c r="AE42" s="99">
        <v>1760258</v>
      </c>
      <c r="AF42" s="98">
        <v>1570055.48</v>
      </c>
      <c r="AG42" s="98">
        <v>1675574.12</v>
      </c>
      <c r="AH42" s="98">
        <v>1639985.11</v>
      </c>
      <c r="AI42" s="98">
        <v>1680330.99</v>
      </c>
      <c r="AJ42" s="100">
        <v>1712206.68</v>
      </c>
      <c r="AK42" s="101">
        <v>1783862.62</v>
      </c>
      <c r="AL42" s="101">
        <v>1698480.49</v>
      </c>
      <c r="AM42" s="292">
        <v>1700234</v>
      </c>
      <c r="AN42" s="289">
        <v>1772138</v>
      </c>
      <c r="AO42" s="101">
        <v>1853356</v>
      </c>
      <c r="AP42" s="101">
        <v>1908125.85</v>
      </c>
      <c r="AQ42" s="108">
        <v>1795341</v>
      </c>
      <c r="AR42" s="101">
        <v>2057816</v>
      </c>
      <c r="AS42" s="108">
        <v>2193209</v>
      </c>
    </row>
    <row r="43" spans="1:45">
      <c r="A43" s="94">
        <v>37</v>
      </c>
      <c r="B43" s="95" t="s">
        <v>361</v>
      </c>
      <c r="C43" s="165">
        <v>1956514</v>
      </c>
      <c r="D43" s="165">
        <v>2031542</v>
      </c>
      <c r="E43" s="165">
        <v>2040866</v>
      </c>
      <c r="F43" s="165">
        <v>2005349</v>
      </c>
      <c r="G43" s="165">
        <v>2002498</v>
      </c>
      <c r="H43" s="165">
        <v>2063591</v>
      </c>
      <c r="I43" s="165">
        <v>1943512</v>
      </c>
      <c r="J43" s="165">
        <v>1886216</v>
      </c>
      <c r="K43" s="165">
        <v>1986793</v>
      </c>
      <c r="L43" s="165">
        <v>2175127</v>
      </c>
      <c r="M43" s="96">
        <v>2425972</v>
      </c>
      <c r="N43" s="96">
        <v>2602886.09</v>
      </c>
      <c r="O43" s="96">
        <v>2590783.46</v>
      </c>
      <c r="P43" s="96">
        <v>2459050.2799999998</v>
      </c>
      <c r="Q43" s="96">
        <v>2355599.6</v>
      </c>
      <c r="R43" s="96">
        <v>2387228.2200000002</v>
      </c>
      <c r="S43" s="96">
        <v>2400669.25</v>
      </c>
      <c r="T43" s="96">
        <v>2501875</v>
      </c>
      <c r="U43" s="96">
        <v>2320483.66</v>
      </c>
      <c r="V43" s="96">
        <v>2157081.0099999998</v>
      </c>
      <c r="W43" s="97">
        <v>2145909.11</v>
      </c>
      <c r="X43" s="98">
        <v>2122993.9700000002</v>
      </c>
      <c r="Y43" s="98">
        <v>2053635.84</v>
      </c>
      <c r="Z43" s="98">
        <v>2074259.72</v>
      </c>
      <c r="AA43" s="98">
        <v>2133819.3199999998</v>
      </c>
      <c r="AB43" s="98">
        <v>2159952.5499999998</v>
      </c>
      <c r="AC43" s="98">
        <v>2563513.17</v>
      </c>
      <c r="AD43" s="98">
        <v>2731773.21</v>
      </c>
      <c r="AE43" s="99">
        <v>2847389.3</v>
      </c>
      <c r="AF43" s="98">
        <v>2493884.87</v>
      </c>
      <c r="AG43" s="98">
        <v>2614380.4900000002</v>
      </c>
      <c r="AH43" s="98">
        <v>2884676.67</v>
      </c>
      <c r="AI43" s="98">
        <v>2984516.29</v>
      </c>
      <c r="AJ43" s="100">
        <v>2283570.84</v>
      </c>
      <c r="AK43" s="101">
        <v>2371385.1800000002</v>
      </c>
      <c r="AL43" s="101">
        <v>2491700.0299999998</v>
      </c>
      <c r="AM43" s="292">
        <v>2462495</v>
      </c>
      <c r="AN43" s="289">
        <v>2567952</v>
      </c>
      <c r="AO43" s="101">
        <v>2769479</v>
      </c>
      <c r="AP43" s="101">
        <v>2711583.24</v>
      </c>
      <c r="AQ43" s="108">
        <v>2528966</v>
      </c>
      <c r="AR43" s="101">
        <v>2801392</v>
      </c>
      <c r="AS43" s="108">
        <v>3072955</v>
      </c>
    </row>
    <row r="44" spans="1:45">
      <c r="A44" s="94">
        <v>38</v>
      </c>
      <c r="B44" s="95" t="s">
        <v>362</v>
      </c>
      <c r="C44" s="165">
        <v>2732113</v>
      </c>
      <c r="D44" s="165">
        <v>2921172</v>
      </c>
      <c r="E44" s="165">
        <v>2901260</v>
      </c>
      <c r="F44" s="165">
        <v>2866207</v>
      </c>
      <c r="G44" s="165">
        <v>3122315</v>
      </c>
      <c r="H44" s="165">
        <v>3153607</v>
      </c>
      <c r="I44" s="165">
        <v>2800285</v>
      </c>
      <c r="J44" s="165">
        <v>2653258</v>
      </c>
      <c r="K44" s="165">
        <v>2784964</v>
      </c>
      <c r="L44" s="165">
        <v>3145258</v>
      </c>
      <c r="M44" s="96">
        <v>3306939</v>
      </c>
      <c r="N44" s="96">
        <v>3443407.73</v>
      </c>
      <c r="O44" s="96">
        <v>3428356.31</v>
      </c>
      <c r="P44" s="96">
        <v>3464391.78</v>
      </c>
      <c r="Q44" s="96">
        <v>3477625.63</v>
      </c>
      <c r="R44" s="96">
        <v>3580748.93</v>
      </c>
      <c r="S44" s="96">
        <v>3615360.4</v>
      </c>
      <c r="T44" s="96">
        <v>3741117.53</v>
      </c>
      <c r="U44" s="96">
        <v>3621009.57</v>
      </c>
      <c r="V44" s="96">
        <v>3435961.52</v>
      </c>
      <c r="W44" s="97">
        <v>3467093.22</v>
      </c>
      <c r="X44" s="98">
        <v>3286034.23</v>
      </c>
      <c r="Y44" s="98">
        <v>3100788.83</v>
      </c>
      <c r="Z44" s="98">
        <v>3201811.37</v>
      </c>
      <c r="AA44" s="98">
        <v>3300853.29</v>
      </c>
      <c r="AB44" s="98">
        <v>3435177.69</v>
      </c>
      <c r="AC44" s="98">
        <v>3738212.27</v>
      </c>
      <c r="AD44" s="98">
        <v>4340583.6100000003</v>
      </c>
      <c r="AE44" s="99">
        <v>4321377.47</v>
      </c>
      <c r="AF44" s="98">
        <v>3581581.27</v>
      </c>
      <c r="AG44" s="98">
        <v>3792382.36</v>
      </c>
      <c r="AH44" s="98">
        <v>4344176.8899999997</v>
      </c>
      <c r="AI44" s="98">
        <v>4029816.35</v>
      </c>
      <c r="AJ44" s="100">
        <v>4067758.8</v>
      </c>
      <c r="AK44" s="101">
        <v>4139177.97</v>
      </c>
      <c r="AL44" s="101">
        <v>4094963.8</v>
      </c>
      <c r="AM44" s="292">
        <v>3814248</v>
      </c>
      <c r="AN44" s="289">
        <v>4162737</v>
      </c>
      <c r="AO44" s="101">
        <v>4264038</v>
      </c>
      <c r="AP44" s="101">
        <v>4308817.51</v>
      </c>
      <c r="AQ44" s="108">
        <v>3804128</v>
      </c>
      <c r="AR44" s="101">
        <v>4758162</v>
      </c>
      <c r="AS44" s="108">
        <v>5407357</v>
      </c>
    </row>
    <row r="45" spans="1:45">
      <c r="A45" s="94">
        <v>39</v>
      </c>
      <c r="B45" s="95" t="s">
        <v>363</v>
      </c>
      <c r="C45" s="165">
        <v>513275</v>
      </c>
      <c r="D45" s="165">
        <v>515671</v>
      </c>
      <c r="E45" s="165">
        <v>515532</v>
      </c>
      <c r="F45" s="165">
        <v>523319</v>
      </c>
      <c r="G45" s="165">
        <v>533956</v>
      </c>
      <c r="H45" s="165">
        <v>525142</v>
      </c>
      <c r="I45" s="165">
        <v>481304</v>
      </c>
      <c r="J45" s="165">
        <v>458271</v>
      </c>
      <c r="K45" s="165">
        <v>483074</v>
      </c>
      <c r="L45" s="165">
        <v>517162</v>
      </c>
      <c r="M45" s="96">
        <v>578360</v>
      </c>
      <c r="N45" s="96">
        <v>675242.42</v>
      </c>
      <c r="O45" s="96">
        <v>684953.1</v>
      </c>
      <c r="P45" s="96">
        <v>688258.74</v>
      </c>
      <c r="Q45" s="96">
        <v>697454.91</v>
      </c>
      <c r="R45" s="96">
        <v>705467.1</v>
      </c>
      <c r="S45" s="96">
        <v>678727.91</v>
      </c>
      <c r="T45" s="96">
        <v>665191.11</v>
      </c>
      <c r="U45" s="96">
        <v>656802.61</v>
      </c>
      <c r="V45" s="96">
        <v>630407.41</v>
      </c>
      <c r="W45" s="97">
        <v>641725.1</v>
      </c>
      <c r="X45" s="98">
        <v>573856.13</v>
      </c>
      <c r="Y45" s="98">
        <v>543758.89</v>
      </c>
      <c r="Z45" s="98">
        <v>540118.97</v>
      </c>
      <c r="AA45" s="98">
        <v>548023.76</v>
      </c>
      <c r="AB45" s="98">
        <v>546894.84</v>
      </c>
      <c r="AC45" s="98">
        <v>549795.21</v>
      </c>
      <c r="AD45" s="98">
        <v>595498.51</v>
      </c>
      <c r="AE45" s="99">
        <v>586959.97</v>
      </c>
      <c r="AF45" s="98">
        <v>490880.8</v>
      </c>
      <c r="AG45" s="98">
        <v>468062.58</v>
      </c>
      <c r="AH45" s="98">
        <v>492523.18</v>
      </c>
      <c r="AI45" s="98">
        <v>494475.11</v>
      </c>
      <c r="AJ45" s="100">
        <v>521767.54</v>
      </c>
      <c r="AK45" s="101">
        <v>525965.91</v>
      </c>
      <c r="AL45" s="101">
        <v>558495.03</v>
      </c>
      <c r="AM45" s="292">
        <v>567796</v>
      </c>
      <c r="AN45" s="289">
        <v>579963</v>
      </c>
      <c r="AO45" s="101">
        <v>594523</v>
      </c>
      <c r="AP45" s="101">
        <v>585526.71</v>
      </c>
      <c r="AQ45" s="108">
        <v>547159</v>
      </c>
      <c r="AR45" s="101">
        <v>601498</v>
      </c>
      <c r="AS45" s="108">
        <v>647310</v>
      </c>
    </row>
    <row r="46" spans="1:45">
      <c r="A46" s="94">
        <v>40</v>
      </c>
      <c r="B46" s="95" t="s">
        <v>364</v>
      </c>
      <c r="C46" s="165">
        <v>5833589</v>
      </c>
      <c r="D46" s="165">
        <v>6091091</v>
      </c>
      <c r="E46" s="165">
        <v>5958822</v>
      </c>
      <c r="F46" s="165">
        <v>5908686</v>
      </c>
      <c r="G46" s="165">
        <v>6323845</v>
      </c>
      <c r="H46" s="165">
        <v>6511500</v>
      </c>
      <c r="I46" s="165">
        <v>6208717</v>
      </c>
      <c r="J46" s="165">
        <v>5994074</v>
      </c>
      <c r="K46" s="165">
        <v>6458983</v>
      </c>
      <c r="L46" s="165">
        <v>7199989</v>
      </c>
      <c r="M46" s="96">
        <v>7710736</v>
      </c>
      <c r="N46" s="96">
        <v>8340797.0700000003</v>
      </c>
      <c r="O46" s="96">
        <v>8128318.6200000001</v>
      </c>
      <c r="P46" s="96">
        <v>7951827.0300000003</v>
      </c>
      <c r="Q46" s="96">
        <v>7711525.4299999997</v>
      </c>
      <c r="R46" s="96">
        <v>7816243.8399999999</v>
      </c>
      <c r="S46" s="96">
        <v>8064548.0999999996</v>
      </c>
      <c r="T46" s="96">
        <v>8304928.5499999998</v>
      </c>
      <c r="U46" s="96">
        <v>7908223.9400000004</v>
      </c>
      <c r="V46" s="96">
        <v>7548974.79</v>
      </c>
      <c r="W46" s="97">
        <v>7367879.8799999999</v>
      </c>
      <c r="X46" s="98">
        <v>7357076.9800000004</v>
      </c>
      <c r="Y46" s="98">
        <v>6982021.6600000001</v>
      </c>
      <c r="Z46" s="98">
        <v>7257990.2300000004</v>
      </c>
      <c r="AA46" s="98">
        <v>7332325.1600000001</v>
      </c>
      <c r="AB46" s="98">
        <v>7751546.8099999996</v>
      </c>
      <c r="AC46" s="98">
        <v>8159755.71</v>
      </c>
      <c r="AD46" s="98">
        <v>8621730.9600000009</v>
      </c>
      <c r="AE46" s="99">
        <v>8596533.9000000004</v>
      </c>
      <c r="AF46" s="98">
        <v>7767530.3799999999</v>
      </c>
      <c r="AG46" s="98">
        <v>8207580.9900000002</v>
      </c>
      <c r="AH46" s="98">
        <v>8125832.4800000004</v>
      </c>
      <c r="AI46" s="98">
        <v>8333732.7400000002</v>
      </c>
      <c r="AJ46" s="100">
        <v>8193014.7000000002</v>
      </c>
      <c r="AK46" s="101">
        <v>8433641.6799999997</v>
      </c>
      <c r="AL46" s="101">
        <v>9215928.5199999996</v>
      </c>
      <c r="AM46" s="292">
        <v>9250306</v>
      </c>
      <c r="AN46" s="289">
        <v>9690970</v>
      </c>
      <c r="AO46" s="101">
        <v>10237865</v>
      </c>
      <c r="AP46" s="101">
        <v>9912191.3499999996</v>
      </c>
      <c r="AQ46" s="108">
        <v>8951854</v>
      </c>
      <c r="AR46" s="101">
        <v>9444973</v>
      </c>
      <c r="AS46" s="108">
        <v>10331527</v>
      </c>
    </row>
    <row r="47" spans="1:45">
      <c r="A47" s="94">
        <v>41</v>
      </c>
      <c r="B47" s="95" t="s">
        <v>365</v>
      </c>
      <c r="C47" s="165">
        <v>873557</v>
      </c>
      <c r="D47" s="165">
        <v>906746</v>
      </c>
      <c r="E47" s="165">
        <v>918313</v>
      </c>
      <c r="F47" s="165">
        <v>959252</v>
      </c>
      <c r="G47" s="165">
        <v>1019575</v>
      </c>
      <c r="H47" s="165">
        <v>1110627</v>
      </c>
      <c r="I47" s="165">
        <v>1067016</v>
      </c>
      <c r="J47" s="165">
        <v>1099055</v>
      </c>
      <c r="K47" s="165">
        <v>1198672</v>
      </c>
      <c r="L47" s="165">
        <v>1286961</v>
      </c>
      <c r="M47" s="96">
        <v>1403681</v>
      </c>
      <c r="N47" s="96">
        <v>1507574.42</v>
      </c>
      <c r="O47" s="96">
        <v>1562645.49</v>
      </c>
      <c r="P47" s="96">
        <v>1543761.59</v>
      </c>
      <c r="Q47" s="96">
        <v>1533144.08</v>
      </c>
      <c r="R47" s="96">
        <v>1537205.69</v>
      </c>
      <c r="S47" s="96">
        <v>1657360.13</v>
      </c>
      <c r="T47" s="96">
        <v>1688109.52</v>
      </c>
      <c r="U47" s="96">
        <v>1606215.43</v>
      </c>
      <c r="V47" s="96">
        <v>1586623.66</v>
      </c>
      <c r="W47" s="97">
        <v>1610910.65</v>
      </c>
      <c r="X47" s="98">
        <v>1583347.02</v>
      </c>
      <c r="Y47" s="98">
        <v>1397118.49</v>
      </c>
      <c r="Z47" s="98">
        <v>1463050.16</v>
      </c>
      <c r="AA47" s="98">
        <v>1515758.34</v>
      </c>
      <c r="AB47" s="98">
        <v>1561574.1</v>
      </c>
      <c r="AC47" s="98">
        <v>1710089.88</v>
      </c>
      <c r="AD47" s="98">
        <v>1963999.41</v>
      </c>
      <c r="AE47" s="99">
        <v>1915551.05</v>
      </c>
      <c r="AF47" s="98">
        <v>1553500.03</v>
      </c>
      <c r="AG47" s="98">
        <v>1667027.86</v>
      </c>
      <c r="AH47" s="98">
        <v>1515453.26</v>
      </c>
      <c r="AI47" s="98">
        <v>1636945.85</v>
      </c>
      <c r="AJ47" s="100">
        <v>1652803.73</v>
      </c>
      <c r="AK47" s="101">
        <v>1735654.53</v>
      </c>
      <c r="AL47" s="101">
        <v>1815391.25</v>
      </c>
      <c r="AM47" s="292">
        <v>1790881</v>
      </c>
      <c r="AN47" s="289">
        <v>1852804</v>
      </c>
      <c r="AO47" s="101">
        <v>2064870</v>
      </c>
      <c r="AP47" s="101">
        <v>2069834.94</v>
      </c>
      <c r="AQ47" s="108">
        <v>2028346</v>
      </c>
      <c r="AR47" s="101">
        <v>2105130</v>
      </c>
      <c r="AS47" s="108">
        <v>2294420</v>
      </c>
    </row>
    <row r="48" spans="1:45">
      <c r="A48" s="94">
        <v>42</v>
      </c>
      <c r="B48" s="95" t="s">
        <v>366</v>
      </c>
      <c r="C48" s="165">
        <v>837262</v>
      </c>
      <c r="D48" s="165">
        <v>1066882</v>
      </c>
      <c r="E48" s="165">
        <v>1067598</v>
      </c>
      <c r="F48" s="165">
        <v>1101350</v>
      </c>
      <c r="G48" s="165">
        <v>1207246</v>
      </c>
      <c r="H48" s="165">
        <v>1226040</v>
      </c>
      <c r="I48" s="165">
        <v>1107268</v>
      </c>
      <c r="J48" s="165">
        <v>1070822</v>
      </c>
      <c r="K48" s="165">
        <v>1072062</v>
      </c>
      <c r="L48" s="165">
        <v>1235396</v>
      </c>
      <c r="M48" s="96">
        <v>1342584</v>
      </c>
      <c r="N48" s="96">
        <v>1461049.89</v>
      </c>
      <c r="O48" s="96">
        <v>1659011.9</v>
      </c>
      <c r="P48" s="96">
        <v>1673016.31</v>
      </c>
      <c r="Q48" s="96">
        <v>1573294.95</v>
      </c>
      <c r="R48" s="96">
        <v>1582540.68</v>
      </c>
      <c r="S48" s="96">
        <v>1749190.85</v>
      </c>
      <c r="T48" s="96">
        <v>1544107.84</v>
      </c>
      <c r="U48" s="96">
        <v>1558409.43</v>
      </c>
      <c r="V48" s="96">
        <v>1389703.04</v>
      </c>
      <c r="W48" s="97">
        <v>1537118.35</v>
      </c>
      <c r="X48" s="98">
        <v>1638916.1</v>
      </c>
      <c r="Y48" s="98">
        <v>1493485.02</v>
      </c>
      <c r="Z48" s="98">
        <v>1303197</v>
      </c>
      <c r="AA48" s="98">
        <v>1269929.2</v>
      </c>
      <c r="AB48" s="98">
        <v>1492355.25</v>
      </c>
      <c r="AC48" s="98">
        <v>1514786.9</v>
      </c>
      <c r="AD48" s="98">
        <v>1928209.83</v>
      </c>
      <c r="AE48" s="99">
        <v>1823417.47</v>
      </c>
      <c r="AF48" s="98">
        <v>1675554.52</v>
      </c>
      <c r="AG48" s="98">
        <v>1740081.43</v>
      </c>
      <c r="AH48" s="98">
        <v>1653980.96</v>
      </c>
      <c r="AI48" s="98">
        <v>1775006.9</v>
      </c>
      <c r="AJ48" s="100">
        <v>1627820.08</v>
      </c>
      <c r="AK48" s="101">
        <v>1562494.21</v>
      </c>
      <c r="AL48" s="101">
        <v>1628207.16</v>
      </c>
      <c r="AM48" s="292">
        <v>1739733</v>
      </c>
      <c r="AN48" s="289">
        <v>1828576</v>
      </c>
      <c r="AO48" s="101">
        <v>1788961</v>
      </c>
      <c r="AP48" s="101">
        <v>1719211.96</v>
      </c>
      <c r="AQ48" s="108">
        <v>1622930</v>
      </c>
      <c r="AR48" s="101">
        <v>1517657</v>
      </c>
      <c r="AS48" s="108">
        <v>1571825</v>
      </c>
    </row>
    <row r="49" spans="1:45">
      <c r="A49" s="94">
        <v>43</v>
      </c>
      <c r="B49" s="95" t="s">
        <v>367</v>
      </c>
      <c r="C49" s="165">
        <v>1302027</v>
      </c>
      <c r="D49" s="165">
        <v>1385871</v>
      </c>
      <c r="E49" s="165">
        <v>1483885</v>
      </c>
      <c r="F49" s="165">
        <v>1543830</v>
      </c>
      <c r="G49" s="165">
        <v>1731131</v>
      </c>
      <c r="H49" s="165">
        <v>1871636</v>
      </c>
      <c r="I49" s="165">
        <v>1795910</v>
      </c>
      <c r="J49" s="165">
        <v>1775223</v>
      </c>
      <c r="K49" s="165">
        <v>1936492</v>
      </c>
      <c r="L49" s="165">
        <v>2102470</v>
      </c>
      <c r="M49" s="96">
        <v>2273102</v>
      </c>
      <c r="N49" s="96">
        <v>2469149.11</v>
      </c>
      <c r="O49" s="96">
        <v>2439502.77</v>
      </c>
      <c r="P49" s="96">
        <v>2441904.34</v>
      </c>
      <c r="Q49" s="96">
        <v>2401357.86</v>
      </c>
      <c r="R49" s="96">
        <v>2563745.79</v>
      </c>
      <c r="S49" s="96">
        <v>2659029.09</v>
      </c>
      <c r="T49" s="96">
        <v>2731254.98</v>
      </c>
      <c r="U49" s="96">
        <v>2615920.14</v>
      </c>
      <c r="V49" s="96">
        <v>2490359.66</v>
      </c>
      <c r="W49" s="97">
        <v>2816964.6</v>
      </c>
      <c r="X49" s="98">
        <v>2627517.2400000002</v>
      </c>
      <c r="Y49" s="98">
        <v>2367413.54</v>
      </c>
      <c r="Z49" s="98">
        <v>2386722.1</v>
      </c>
      <c r="AA49" s="98">
        <v>2584835.9500000002</v>
      </c>
      <c r="AB49" s="98">
        <v>2620777.2999999998</v>
      </c>
      <c r="AC49" s="98">
        <v>2833204.78</v>
      </c>
      <c r="AD49" s="98">
        <v>2956039.29</v>
      </c>
      <c r="AE49" s="99">
        <v>2835231.28</v>
      </c>
      <c r="AF49" s="98">
        <v>2321414.64</v>
      </c>
      <c r="AG49" s="98">
        <v>2520936.81</v>
      </c>
      <c r="AH49" s="98">
        <v>2558690.83</v>
      </c>
      <c r="AI49" s="98">
        <v>2490353.86</v>
      </c>
      <c r="AJ49" s="100">
        <v>2385012.2400000002</v>
      </c>
      <c r="AK49" s="101">
        <v>2474035.4500000002</v>
      </c>
      <c r="AL49" s="101">
        <v>2712682.82</v>
      </c>
      <c r="AM49" s="292">
        <v>2672233</v>
      </c>
      <c r="AN49" s="289">
        <v>2831785</v>
      </c>
      <c r="AO49" s="101">
        <v>2845086</v>
      </c>
      <c r="AP49" s="101">
        <v>2852311.95</v>
      </c>
      <c r="AQ49" s="108">
        <v>2819547</v>
      </c>
      <c r="AR49" s="101">
        <v>3223441</v>
      </c>
      <c r="AS49" s="108">
        <v>3478583</v>
      </c>
    </row>
    <row r="50" spans="1:45">
      <c r="A50" s="94">
        <v>44</v>
      </c>
      <c r="B50" s="95" t="s">
        <v>368</v>
      </c>
      <c r="C50" s="165">
        <v>2105443</v>
      </c>
      <c r="D50" s="165">
        <v>2005982</v>
      </c>
      <c r="E50" s="165">
        <v>2011233</v>
      </c>
      <c r="F50" s="165">
        <v>2006995</v>
      </c>
      <c r="G50" s="165">
        <v>2121434</v>
      </c>
      <c r="H50" s="165">
        <v>2126128</v>
      </c>
      <c r="I50" s="165">
        <v>1905863</v>
      </c>
      <c r="J50" s="165">
        <v>1876849</v>
      </c>
      <c r="K50" s="165">
        <v>2099097</v>
      </c>
      <c r="L50" s="165">
        <v>2404752</v>
      </c>
      <c r="M50" s="96">
        <v>2587472</v>
      </c>
      <c r="N50" s="96">
        <v>2799094.84</v>
      </c>
      <c r="O50" s="96">
        <v>2729113.67</v>
      </c>
      <c r="P50" s="96">
        <v>2607652.02</v>
      </c>
      <c r="Q50" s="96">
        <v>2586027.2400000002</v>
      </c>
      <c r="R50" s="96">
        <v>2742265.41</v>
      </c>
      <c r="S50" s="96">
        <v>2679427.31</v>
      </c>
      <c r="T50" s="96">
        <v>2948170.47</v>
      </c>
      <c r="U50" s="96">
        <v>2830468.24</v>
      </c>
      <c r="V50" s="96">
        <v>2775756.78</v>
      </c>
      <c r="W50" s="97">
        <v>3087458.65</v>
      </c>
      <c r="X50" s="98">
        <v>2847173.41</v>
      </c>
      <c r="Y50" s="98">
        <v>2854180.19</v>
      </c>
      <c r="Z50" s="98">
        <v>3029916.98</v>
      </c>
      <c r="AA50" s="98">
        <v>3364943.96</v>
      </c>
      <c r="AB50" s="98">
        <v>3671743.17</v>
      </c>
      <c r="AC50" s="98">
        <v>3891441.87</v>
      </c>
      <c r="AD50" s="98">
        <v>4251027.41</v>
      </c>
      <c r="AE50" s="99">
        <v>4410567.62</v>
      </c>
      <c r="AF50" s="98">
        <v>3084425.06</v>
      </c>
      <c r="AG50" s="98">
        <v>4079139.9</v>
      </c>
      <c r="AH50" s="98">
        <v>4199441.68</v>
      </c>
      <c r="AI50" s="98">
        <v>4261492.67</v>
      </c>
      <c r="AJ50" s="100">
        <v>4382787.43</v>
      </c>
      <c r="AK50" s="101">
        <v>4558946.8499999996</v>
      </c>
      <c r="AL50" s="101">
        <v>4269713.4000000004</v>
      </c>
      <c r="AM50" s="292">
        <v>3694883</v>
      </c>
      <c r="AN50" s="289">
        <v>4088090</v>
      </c>
      <c r="AO50" s="101">
        <v>4438950</v>
      </c>
      <c r="AP50" s="101">
        <v>4298944.58</v>
      </c>
      <c r="AQ50" s="108">
        <v>3846291</v>
      </c>
      <c r="AR50" s="101">
        <v>4713437</v>
      </c>
      <c r="AS50" s="108">
        <v>5603408</v>
      </c>
    </row>
    <row r="51" spans="1:45">
      <c r="A51" s="94">
        <v>45</v>
      </c>
      <c r="B51" s="95" t="s">
        <v>369</v>
      </c>
      <c r="C51" s="165">
        <v>849619</v>
      </c>
      <c r="D51" s="165">
        <v>867336</v>
      </c>
      <c r="E51" s="165">
        <v>879695</v>
      </c>
      <c r="F51" s="165">
        <v>920995</v>
      </c>
      <c r="G51" s="165">
        <v>978898</v>
      </c>
      <c r="H51" s="165">
        <v>1057057</v>
      </c>
      <c r="I51" s="165">
        <v>1061885</v>
      </c>
      <c r="J51" s="165">
        <v>1050239</v>
      </c>
      <c r="K51" s="165">
        <v>1122063</v>
      </c>
      <c r="L51" s="165">
        <v>1220801</v>
      </c>
      <c r="M51" s="96">
        <v>1280671</v>
      </c>
      <c r="N51" s="96">
        <v>1362452.04</v>
      </c>
      <c r="O51" s="96">
        <v>1383228.68</v>
      </c>
      <c r="P51" s="96">
        <v>1341880.6299999999</v>
      </c>
      <c r="Q51" s="96">
        <v>1330824.25</v>
      </c>
      <c r="R51" s="96">
        <v>1344534.56</v>
      </c>
      <c r="S51" s="96">
        <v>1369006.49</v>
      </c>
      <c r="T51" s="96">
        <v>1372364.68</v>
      </c>
      <c r="U51" s="96">
        <v>1321535.27</v>
      </c>
      <c r="V51" s="96">
        <v>1286280.1399999999</v>
      </c>
      <c r="W51" s="97">
        <v>1319192.05</v>
      </c>
      <c r="X51" s="98">
        <v>1230393.95</v>
      </c>
      <c r="Y51" s="98">
        <v>1210797.56</v>
      </c>
      <c r="Z51" s="98">
        <v>1224819.3</v>
      </c>
      <c r="AA51" s="98">
        <v>1327372.8899999999</v>
      </c>
      <c r="AB51" s="98">
        <v>1288768.68</v>
      </c>
      <c r="AC51" s="98">
        <v>1332060.4099999999</v>
      </c>
      <c r="AD51" s="98">
        <v>1436734.48</v>
      </c>
      <c r="AE51" s="99">
        <v>1409805.32</v>
      </c>
      <c r="AF51" s="98">
        <v>1229519.21</v>
      </c>
      <c r="AG51" s="98">
        <v>1311966.07</v>
      </c>
      <c r="AH51" s="98">
        <v>1341994.73</v>
      </c>
      <c r="AI51" s="98">
        <v>1437069.04</v>
      </c>
      <c r="AJ51" s="100">
        <v>1447590.71</v>
      </c>
      <c r="AK51" s="108">
        <v>1527585.16</v>
      </c>
      <c r="AL51" s="108">
        <v>1565729.82</v>
      </c>
      <c r="AM51" s="292">
        <v>1616623</v>
      </c>
      <c r="AN51" s="289">
        <v>1684146</v>
      </c>
      <c r="AO51" s="101">
        <v>1714023</v>
      </c>
      <c r="AP51" s="101">
        <v>1634584.55</v>
      </c>
      <c r="AQ51" s="108">
        <v>1636752</v>
      </c>
      <c r="AR51" s="101">
        <v>1723581</v>
      </c>
      <c r="AS51" s="108">
        <v>1831049</v>
      </c>
    </row>
    <row r="52" spans="1:45">
      <c r="A52" s="94">
        <v>46</v>
      </c>
      <c r="B52" s="95" t="s">
        <v>370</v>
      </c>
      <c r="C52" s="165">
        <v>1053787</v>
      </c>
      <c r="D52" s="165">
        <v>1118810</v>
      </c>
      <c r="E52" s="165">
        <v>1147460</v>
      </c>
      <c r="F52" s="165">
        <v>1235965</v>
      </c>
      <c r="G52" s="165">
        <v>1374690</v>
      </c>
      <c r="H52" s="165">
        <v>1463124</v>
      </c>
      <c r="I52" s="165">
        <v>1443082</v>
      </c>
      <c r="J52" s="165">
        <v>1386894</v>
      </c>
      <c r="K52" s="165">
        <v>1501984</v>
      </c>
      <c r="L52" s="165">
        <v>1524322</v>
      </c>
      <c r="M52" s="96">
        <v>1638717</v>
      </c>
      <c r="N52" s="96">
        <v>1687161.32</v>
      </c>
      <c r="O52" s="96">
        <v>1702966.06</v>
      </c>
      <c r="P52" s="96">
        <v>1744197.56</v>
      </c>
      <c r="Q52" s="96">
        <v>1759972.69</v>
      </c>
      <c r="R52" s="96">
        <v>1740959.61</v>
      </c>
      <c r="S52" s="96">
        <v>1793883.78</v>
      </c>
      <c r="T52" s="96">
        <v>1893709.84</v>
      </c>
      <c r="U52" s="96">
        <v>1936306.61</v>
      </c>
      <c r="V52" s="96">
        <v>1980146.03</v>
      </c>
      <c r="W52" s="97">
        <v>2014545.83</v>
      </c>
      <c r="X52" s="98">
        <v>1854734.7</v>
      </c>
      <c r="Y52" s="98">
        <v>1759235.61</v>
      </c>
      <c r="Z52" s="98">
        <v>1788341.5</v>
      </c>
      <c r="AA52" s="98">
        <v>1841248.38</v>
      </c>
      <c r="AB52" s="98">
        <v>1811335.14</v>
      </c>
      <c r="AC52" s="98">
        <v>1834446.67</v>
      </c>
      <c r="AD52" s="98">
        <v>1992875.05</v>
      </c>
      <c r="AE52" s="99">
        <v>2050352.84</v>
      </c>
      <c r="AF52" s="98">
        <v>1715168.54</v>
      </c>
      <c r="AG52" s="98">
        <v>1814531.23</v>
      </c>
      <c r="AH52" s="98">
        <v>1826263.4</v>
      </c>
      <c r="AI52" s="98">
        <v>1763392.71</v>
      </c>
      <c r="AJ52" s="100">
        <v>1802490.65</v>
      </c>
      <c r="AK52" s="108">
        <v>1912793.2</v>
      </c>
      <c r="AL52" s="108">
        <v>2054700.17</v>
      </c>
      <c r="AM52" s="292">
        <v>1957944</v>
      </c>
      <c r="AN52" s="289">
        <v>2061024</v>
      </c>
      <c r="AO52" s="101">
        <v>2069878</v>
      </c>
      <c r="AP52" s="101">
        <v>1993967.39</v>
      </c>
      <c r="AQ52" s="108">
        <v>1982830</v>
      </c>
      <c r="AR52" s="101">
        <v>2206199</v>
      </c>
      <c r="AS52" s="108">
        <v>2414659</v>
      </c>
    </row>
    <row r="53" spans="1:45">
      <c r="A53" s="109">
        <v>47</v>
      </c>
      <c r="B53" s="110" t="s">
        <v>371</v>
      </c>
      <c r="C53" s="166">
        <v>595586</v>
      </c>
      <c r="D53" s="166">
        <v>627885</v>
      </c>
      <c r="E53" s="166">
        <v>621705</v>
      </c>
      <c r="F53" s="166">
        <v>584727</v>
      </c>
      <c r="G53" s="166">
        <v>580916</v>
      </c>
      <c r="H53" s="166">
        <v>572174</v>
      </c>
      <c r="I53" s="166">
        <v>522555</v>
      </c>
      <c r="J53" s="166">
        <v>470162</v>
      </c>
      <c r="K53" s="166">
        <v>448472</v>
      </c>
      <c r="L53" s="166">
        <v>484407</v>
      </c>
      <c r="M53" s="111">
        <v>539259</v>
      </c>
      <c r="N53" s="111">
        <v>557208.84</v>
      </c>
      <c r="O53" s="111">
        <v>550672.84</v>
      </c>
      <c r="P53" s="111">
        <v>545649.12</v>
      </c>
      <c r="Q53" s="111">
        <v>527833.63</v>
      </c>
      <c r="R53" s="111">
        <v>526522.51</v>
      </c>
      <c r="S53" s="111">
        <v>551176.06999999995</v>
      </c>
      <c r="T53" s="111">
        <v>584006.80000000005</v>
      </c>
      <c r="U53" s="111">
        <v>572316.09</v>
      </c>
      <c r="V53" s="111">
        <v>615225.93000000005</v>
      </c>
      <c r="W53" s="112">
        <v>646465.81000000006</v>
      </c>
      <c r="X53" s="113">
        <v>646418.43999999994</v>
      </c>
      <c r="Y53" s="113">
        <v>571727.94999999995</v>
      </c>
      <c r="Z53" s="113">
        <v>601313.86</v>
      </c>
      <c r="AA53" s="113">
        <v>510758.9</v>
      </c>
      <c r="AB53" s="113">
        <v>515056.91</v>
      </c>
      <c r="AC53" s="113">
        <v>528280.96</v>
      </c>
      <c r="AD53" s="113">
        <v>559850.38</v>
      </c>
      <c r="AE53" s="114">
        <v>604349.15</v>
      </c>
      <c r="AF53" s="113">
        <v>548106.88</v>
      </c>
      <c r="AG53" s="113">
        <v>565460.14</v>
      </c>
      <c r="AH53" s="113">
        <v>604731.42000000004</v>
      </c>
      <c r="AI53" s="113">
        <v>618838.16</v>
      </c>
      <c r="AJ53" s="115">
        <v>628279.44999999995</v>
      </c>
      <c r="AK53" s="116">
        <v>633591.07999999996</v>
      </c>
      <c r="AL53" s="116">
        <v>544069.39</v>
      </c>
      <c r="AM53" s="293">
        <v>448460</v>
      </c>
      <c r="AN53" s="287">
        <v>479577</v>
      </c>
      <c r="AO53" s="116">
        <v>498563</v>
      </c>
      <c r="AP53" s="116">
        <v>485908.99</v>
      </c>
      <c r="AQ53" s="116">
        <v>469427</v>
      </c>
      <c r="AR53" s="116">
        <v>459905</v>
      </c>
      <c r="AS53" s="116">
        <v>474300</v>
      </c>
    </row>
    <row r="54" spans="1:45">
      <c r="A54" s="94"/>
      <c r="B54" s="95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R54" s="630" t="s">
        <v>619</v>
      </c>
    </row>
    <row r="55" spans="1:45" s="93" customFormat="1">
      <c r="A55" s="86" t="s">
        <v>447</v>
      </c>
      <c r="C55" s="163">
        <f t="shared" ref="C55:G55" si="3">C6/1000000</f>
        <v>214.69979799999999</v>
      </c>
      <c r="D55" s="163">
        <f t="shared" si="3"/>
        <v>224.71194700000001</v>
      </c>
      <c r="E55" s="163">
        <f t="shared" si="3"/>
        <v>229.934044</v>
      </c>
      <c r="F55" s="163">
        <f t="shared" si="3"/>
        <v>235.52686800000001</v>
      </c>
      <c r="G55" s="163">
        <f t="shared" si="3"/>
        <v>253.02981399999999</v>
      </c>
      <c r="H55" s="163">
        <f t="shared" ref="H55:L55" si="4">H6/1000000</f>
        <v>265.32055100000002</v>
      </c>
      <c r="I55" s="163">
        <f t="shared" si="4"/>
        <v>254.68864300000001</v>
      </c>
      <c r="J55" s="163">
        <f t="shared" si="4"/>
        <v>253.51526100000001</v>
      </c>
      <c r="K55" s="163">
        <f t="shared" si="4"/>
        <v>274.40073599999999</v>
      </c>
      <c r="L55" s="163">
        <f t="shared" si="4"/>
        <v>298.89314200000001</v>
      </c>
      <c r="M55" s="163">
        <f>M6/1000000</f>
        <v>323.37260300000003</v>
      </c>
      <c r="N55" s="163">
        <f t="shared" ref="N55:AL55" si="5">N6/1000000</f>
        <v>340.83463438999996</v>
      </c>
      <c r="O55" s="163">
        <f t="shared" si="5"/>
        <v>329.52063930000003</v>
      </c>
      <c r="P55" s="163">
        <f t="shared" si="5"/>
        <v>311.19947931999997</v>
      </c>
      <c r="Q55" s="163">
        <f t="shared" si="5"/>
        <v>299.02736880999998</v>
      </c>
      <c r="R55" s="163">
        <f t="shared" si="5"/>
        <v>306.02955889999998</v>
      </c>
      <c r="S55" s="163">
        <f t="shared" si="5"/>
        <v>313.06838549000003</v>
      </c>
      <c r="T55" s="163">
        <f t="shared" si="5"/>
        <v>323.07183085000003</v>
      </c>
      <c r="U55" s="163">
        <f t="shared" si="5"/>
        <v>305.83999157</v>
      </c>
      <c r="V55" s="163">
        <f t="shared" si="5"/>
        <v>291.44955412999997</v>
      </c>
      <c r="W55" s="163">
        <f t="shared" si="5"/>
        <v>300.47760376999997</v>
      </c>
      <c r="X55" s="163">
        <f t="shared" si="5"/>
        <v>286.66740566999999</v>
      </c>
      <c r="Y55" s="163">
        <f t="shared" si="5"/>
        <v>269.36180544000001</v>
      </c>
      <c r="Z55" s="163">
        <f t="shared" si="5"/>
        <v>273.73443637999998</v>
      </c>
      <c r="AA55" s="163">
        <f t="shared" si="5"/>
        <v>284.41826643000002</v>
      </c>
      <c r="AB55" s="163">
        <f t="shared" si="5"/>
        <v>295.80030008</v>
      </c>
      <c r="AC55" s="163">
        <f t="shared" si="5"/>
        <v>314.83462133</v>
      </c>
      <c r="AD55" s="163">
        <f t="shared" si="5"/>
        <v>336.75663493000002</v>
      </c>
      <c r="AE55" s="163">
        <f t="shared" si="5"/>
        <v>335.57882536</v>
      </c>
      <c r="AF55" s="163">
        <f t="shared" si="5"/>
        <v>265.25903108</v>
      </c>
      <c r="AG55" s="163">
        <f t="shared" si="5"/>
        <v>289.10768324999998</v>
      </c>
      <c r="AH55" s="163">
        <f t="shared" si="5"/>
        <v>284.96875297000003</v>
      </c>
      <c r="AI55" s="163">
        <f t="shared" si="5"/>
        <v>288.72763938999998</v>
      </c>
      <c r="AJ55" s="163">
        <f t="shared" si="5"/>
        <v>292.09212982999998</v>
      </c>
      <c r="AK55" s="163">
        <f t="shared" si="5"/>
        <v>305.13998925999999</v>
      </c>
      <c r="AL55" s="163">
        <f t="shared" si="5"/>
        <v>313.12856279000005</v>
      </c>
      <c r="AM55" s="163">
        <f t="shared" ref="AM55:AN55" si="6">AM6/1000000</f>
        <v>302.18520100000001</v>
      </c>
      <c r="AN55" s="163">
        <f t="shared" si="6"/>
        <v>317.24728599999997</v>
      </c>
      <c r="AO55" s="163">
        <f t="shared" ref="AO55:AP55" si="7">AO6/1000000</f>
        <v>331.80937699999998</v>
      </c>
      <c r="AP55" s="163">
        <f t="shared" si="7"/>
        <v>322.53341757999993</v>
      </c>
      <c r="AQ55" s="163">
        <f t="shared" ref="AQ55:AR55" si="8">AQ6/1000000</f>
        <v>302.00327299999998</v>
      </c>
      <c r="AR55" s="163">
        <f t="shared" si="8"/>
        <v>330.22000600000001</v>
      </c>
      <c r="AS55" s="163">
        <f t="shared" ref="AS55" si="9">AS6/1000000</f>
        <v>361.77486699999997</v>
      </c>
    </row>
    <row r="56" spans="1:45" s="93" customFormat="1">
      <c r="A56" s="86" t="s">
        <v>448</v>
      </c>
      <c r="C56" s="162">
        <f t="shared" ref="C56:G56" si="10">C34/1000000</f>
        <v>11.21064</v>
      </c>
      <c r="D56" s="162">
        <f t="shared" si="10"/>
        <v>11.610358</v>
      </c>
      <c r="E56" s="162">
        <f t="shared" si="10"/>
        <v>12.034058999999999</v>
      </c>
      <c r="F56" s="162">
        <f t="shared" si="10"/>
        <v>11.957103999999999</v>
      </c>
      <c r="G56" s="162">
        <f t="shared" si="10"/>
        <v>12.792641</v>
      </c>
      <c r="H56" s="162">
        <f t="shared" ref="H56:L56" si="11">H34/1000000</f>
        <v>12.958043999999999</v>
      </c>
      <c r="I56" s="162">
        <f t="shared" si="11"/>
        <v>12.153835000000001</v>
      </c>
      <c r="J56" s="162">
        <f t="shared" si="11"/>
        <v>12.07673</v>
      </c>
      <c r="K56" s="162">
        <f t="shared" si="11"/>
        <v>13.040158</v>
      </c>
      <c r="L56" s="162">
        <f t="shared" si="11"/>
        <v>14.306666999999999</v>
      </c>
      <c r="M56" s="162">
        <f t="shared" ref="M56:AL56" si="12">M34/1000000</f>
        <v>15.424234999999999</v>
      </c>
      <c r="N56" s="162">
        <f t="shared" si="12"/>
        <v>16.292895730000001</v>
      </c>
      <c r="O56" s="162">
        <f t="shared" si="12"/>
        <v>15.770829460000002</v>
      </c>
      <c r="P56" s="162">
        <f t="shared" si="12"/>
        <v>14.89768115</v>
      </c>
      <c r="Q56" s="162">
        <f t="shared" si="12"/>
        <v>12.7881464</v>
      </c>
      <c r="R56" s="162">
        <f t="shared" si="12"/>
        <v>14.403391300000001</v>
      </c>
      <c r="S56" s="162">
        <f t="shared" si="12"/>
        <v>14.580280400000001</v>
      </c>
      <c r="T56" s="162">
        <f t="shared" si="12"/>
        <v>15.19490991</v>
      </c>
      <c r="U56" s="162">
        <f t="shared" si="12"/>
        <v>14.39439383</v>
      </c>
      <c r="V56" s="162">
        <f t="shared" si="12"/>
        <v>13.57866493</v>
      </c>
      <c r="W56" s="162">
        <f t="shared" si="12"/>
        <v>14.06998963</v>
      </c>
      <c r="X56" s="162">
        <f t="shared" si="12"/>
        <v>13.121288460000001</v>
      </c>
      <c r="Y56" s="162">
        <f t="shared" si="12"/>
        <v>12.45880403</v>
      </c>
      <c r="Z56" s="162">
        <f t="shared" si="12"/>
        <v>12.34536486</v>
      </c>
      <c r="AA56" s="162">
        <f t="shared" si="12"/>
        <v>12.945203470000001</v>
      </c>
      <c r="AB56" s="162">
        <f t="shared" si="12"/>
        <v>13.477827189999999</v>
      </c>
      <c r="AC56" s="162">
        <f t="shared" si="12"/>
        <v>14.45498136</v>
      </c>
      <c r="AD56" s="162">
        <f t="shared" si="12"/>
        <v>15.78463943</v>
      </c>
      <c r="AE56" s="162">
        <f t="shared" si="12"/>
        <v>16.51279173</v>
      </c>
      <c r="AF56" s="162">
        <f t="shared" si="12"/>
        <v>13.423027800000002</v>
      </c>
      <c r="AG56" s="162">
        <f t="shared" si="12"/>
        <v>14.183783480000001</v>
      </c>
      <c r="AH56" s="162">
        <f t="shared" si="12"/>
        <v>14.357443179999999</v>
      </c>
      <c r="AI56" s="162">
        <f t="shared" si="12"/>
        <v>14.347022390000001</v>
      </c>
      <c r="AJ56" s="162">
        <f t="shared" si="12"/>
        <v>14.02686606</v>
      </c>
      <c r="AK56" s="162">
        <f t="shared" si="12"/>
        <v>14.88835591</v>
      </c>
      <c r="AL56" s="162">
        <f t="shared" si="12"/>
        <v>15.44567243</v>
      </c>
      <c r="AM56" s="162">
        <f t="shared" ref="AM56:AN56" si="13">AM34/1000000</f>
        <v>15.10535</v>
      </c>
      <c r="AN56" s="162">
        <f t="shared" si="13"/>
        <v>15.449668000000001</v>
      </c>
      <c r="AO56" s="162">
        <f t="shared" ref="AO56:AP56" si="14">AO34/1000000</f>
        <v>16.506736</v>
      </c>
      <c r="AP56" s="162">
        <f t="shared" si="14"/>
        <v>16.263312679999999</v>
      </c>
      <c r="AQ56" s="162">
        <f t="shared" ref="AQ56:AR56" si="15">AQ34/1000000</f>
        <v>15.249898999999999</v>
      </c>
      <c r="AR56" s="162">
        <f t="shared" si="15"/>
        <v>16.502306999999998</v>
      </c>
      <c r="AS56" s="162">
        <f t="shared" ref="AS56" si="16">AS34/1000000</f>
        <v>18.340264000000001</v>
      </c>
    </row>
    <row r="57" spans="1:45" s="93" customFormat="1"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3"/>
      <c r="X57" s="84"/>
      <c r="Y57" s="84"/>
      <c r="Z57" s="84"/>
      <c r="AA57" s="84"/>
      <c r="AB57" s="84"/>
      <c r="AC57" s="84"/>
      <c r="AD57" s="84"/>
      <c r="AE57" s="87"/>
      <c r="AF57" s="84"/>
      <c r="AG57" s="84"/>
      <c r="AH57" s="84"/>
      <c r="AI57" s="84"/>
      <c r="AK57" s="87"/>
      <c r="AL57" s="87"/>
    </row>
    <row r="58" spans="1:45" s="93" customFormat="1"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  <c r="X58" s="84"/>
      <c r="Y58" s="84"/>
      <c r="Z58" s="84"/>
      <c r="AA58" s="84"/>
      <c r="AB58" s="84"/>
      <c r="AC58" s="84"/>
      <c r="AD58" s="84"/>
      <c r="AE58" s="87"/>
      <c r="AF58" s="84"/>
      <c r="AG58" s="84"/>
      <c r="AH58" s="84"/>
      <c r="AI58" s="84"/>
      <c r="AK58" s="87"/>
      <c r="AL58" s="87"/>
    </row>
    <row r="59" spans="1:45" s="119" customFormat="1">
      <c r="W59" s="83"/>
      <c r="X59" s="84"/>
      <c r="Y59" s="84"/>
      <c r="Z59" s="84"/>
      <c r="AA59" s="84"/>
      <c r="AB59" s="84"/>
      <c r="AC59" s="84"/>
      <c r="AD59" s="84"/>
      <c r="AE59" s="87"/>
      <c r="AF59" s="120"/>
      <c r="AG59" s="120"/>
      <c r="AH59" s="120"/>
      <c r="AI59" s="120"/>
      <c r="AK59" s="87"/>
      <c r="AL59" s="87"/>
    </row>
  </sheetData>
  <mergeCells count="4">
    <mergeCell ref="A2:B2"/>
    <mergeCell ref="A3:B3"/>
    <mergeCell ref="A4:B4"/>
    <mergeCell ref="A5:B5"/>
  </mergeCells>
  <phoneticPr fontId="1"/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23"/>
  <sheetViews>
    <sheetView workbookViewId="0">
      <pane xSplit="2" ySplit="5" topLeftCell="AB6" activePane="bottomRight" state="frozen"/>
      <selection activeCell="C25" sqref="C25"/>
      <selection pane="topRight" activeCell="C25" sqref="C25"/>
      <selection pane="bottomLeft" activeCell="C25" sqref="C25"/>
      <selection pane="bottomRight"/>
    </sheetView>
  </sheetViews>
  <sheetFormatPr defaultColWidth="9" defaultRowHeight="12.75"/>
  <cols>
    <col min="1" max="1" width="3.25" style="93" customWidth="1"/>
    <col min="2" max="2" width="9.25" style="82" customWidth="1"/>
    <col min="3" max="7" width="10.625" style="82" customWidth="1"/>
    <col min="8" max="11" width="10.375" style="82" customWidth="1"/>
    <col min="12" max="12" width="10.5" style="82" customWidth="1"/>
    <col min="13" max="22" width="10.625" style="82" customWidth="1"/>
    <col min="23" max="23" width="10.625" style="83" customWidth="1"/>
    <col min="24" max="30" width="10.625" style="84" customWidth="1"/>
    <col min="31" max="31" width="10.625" style="87" customWidth="1"/>
    <col min="32" max="35" width="10.625" style="84" customWidth="1"/>
    <col min="36" max="36" width="10.625" style="93" customWidth="1"/>
    <col min="37" max="39" width="10.625" style="87" customWidth="1"/>
    <col min="40" max="45" width="11.625" style="87" customWidth="1"/>
    <col min="46" max="16384" width="9" style="87"/>
  </cols>
  <sheetData>
    <row r="1" spans="1:45">
      <c r="A1" s="685" t="s">
        <v>418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6"/>
      <c r="R1" s="686"/>
      <c r="S1" s="686"/>
      <c r="T1" s="686"/>
      <c r="U1" s="686"/>
      <c r="V1" s="686"/>
      <c r="W1" s="84"/>
      <c r="AE1" s="85"/>
      <c r="AJ1" s="687"/>
      <c r="AK1" s="688"/>
      <c r="AL1" s="688"/>
      <c r="AM1" s="688"/>
      <c r="AN1" s="688"/>
      <c r="AO1" s="688"/>
      <c r="AP1" s="688"/>
      <c r="AQ1" s="688"/>
      <c r="AR1" s="688"/>
      <c r="AS1" s="688"/>
    </row>
    <row r="2" spans="1:45">
      <c r="A2" s="689"/>
      <c r="B2" s="689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688"/>
      <c r="AL2" s="88"/>
      <c r="AM2" s="688"/>
      <c r="AN2" s="688" t="s">
        <v>531</v>
      </c>
      <c r="AO2" s="688"/>
      <c r="AP2" s="688"/>
      <c r="AQ2" s="688"/>
      <c r="AR2" s="120"/>
      <c r="AS2" s="691" t="s">
        <v>439</v>
      </c>
    </row>
    <row r="3" spans="1:45">
      <c r="A3" s="640" t="s">
        <v>440</v>
      </c>
      <c r="B3" s="640"/>
      <c r="C3" s="90" t="s">
        <v>289</v>
      </c>
      <c r="D3" s="90" t="s">
        <v>290</v>
      </c>
      <c r="E3" s="90" t="s">
        <v>291</v>
      </c>
      <c r="F3" s="90" t="s">
        <v>292</v>
      </c>
      <c r="G3" s="90" t="s">
        <v>293</v>
      </c>
      <c r="H3" s="284" t="s">
        <v>294</v>
      </c>
      <c r="I3" s="284" t="s">
        <v>295</v>
      </c>
      <c r="J3" s="284" t="s">
        <v>296</v>
      </c>
      <c r="K3" s="284" t="s">
        <v>297</v>
      </c>
      <c r="L3" s="284" t="s">
        <v>298</v>
      </c>
      <c r="M3" s="90" t="s">
        <v>299</v>
      </c>
      <c r="N3" s="90" t="s">
        <v>300</v>
      </c>
      <c r="O3" s="90" t="s">
        <v>301</v>
      </c>
      <c r="P3" s="90" t="s">
        <v>302</v>
      </c>
      <c r="Q3" s="90" t="s">
        <v>303</v>
      </c>
      <c r="R3" s="90" t="s">
        <v>304</v>
      </c>
      <c r="S3" s="90" t="s">
        <v>305</v>
      </c>
      <c r="T3" s="90" t="s">
        <v>306</v>
      </c>
      <c r="U3" s="90" t="s">
        <v>307</v>
      </c>
      <c r="V3" s="90" t="s">
        <v>308</v>
      </c>
      <c r="W3" s="90" t="s">
        <v>309</v>
      </c>
      <c r="X3" s="90" t="s">
        <v>310</v>
      </c>
      <c r="Y3" s="90" t="s">
        <v>311</v>
      </c>
      <c r="Z3" s="90" t="s">
        <v>312</v>
      </c>
      <c r="AA3" s="90" t="s">
        <v>313</v>
      </c>
      <c r="AB3" s="90" t="s">
        <v>314</v>
      </c>
      <c r="AC3" s="90" t="s">
        <v>315</v>
      </c>
      <c r="AD3" s="90" t="s">
        <v>316</v>
      </c>
      <c r="AE3" s="682" t="s">
        <v>317</v>
      </c>
      <c r="AF3" s="90" t="s">
        <v>318</v>
      </c>
      <c r="AG3" s="90" t="s">
        <v>319</v>
      </c>
      <c r="AH3" s="90" t="s">
        <v>320</v>
      </c>
      <c r="AI3" s="90" t="s">
        <v>321</v>
      </c>
      <c r="AJ3" s="90" t="s">
        <v>322</v>
      </c>
      <c r="AK3" s="90" t="s">
        <v>414</v>
      </c>
      <c r="AL3" s="90" t="s">
        <v>415</v>
      </c>
      <c r="AM3" s="90" t="s">
        <v>452</v>
      </c>
      <c r="AN3" s="90" t="s">
        <v>527</v>
      </c>
      <c r="AO3" s="5" t="s">
        <v>530</v>
      </c>
      <c r="AP3" s="5" t="s">
        <v>574</v>
      </c>
      <c r="AQ3" s="5" t="s">
        <v>592</v>
      </c>
      <c r="AR3" s="693" t="s">
        <v>617</v>
      </c>
      <c r="AS3" s="693" t="s">
        <v>620</v>
      </c>
    </row>
    <row r="4" spans="1:45">
      <c r="A4" s="643"/>
      <c r="B4" s="643"/>
      <c r="C4" s="253">
        <v>1980</v>
      </c>
      <c r="D4" s="253">
        <v>1981</v>
      </c>
      <c r="E4" s="253">
        <v>1982</v>
      </c>
      <c r="F4" s="253">
        <v>1983</v>
      </c>
      <c r="G4" s="253">
        <v>1984</v>
      </c>
      <c r="H4" s="684">
        <v>1985</v>
      </c>
      <c r="I4" s="684">
        <v>1986</v>
      </c>
      <c r="J4" s="684">
        <v>1987</v>
      </c>
      <c r="K4" s="684">
        <v>1988</v>
      </c>
      <c r="L4" s="684">
        <v>1989</v>
      </c>
      <c r="M4" s="684">
        <v>1990</v>
      </c>
      <c r="N4" s="684">
        <v>1991</v>
      </c>
      <c r="O4" s="684">
        <v>1992</v>
      </c>
      <c r="P4" s="684">
        <v>1993</v>
      </c>
      <c r="Q4" s="684">
        <v>1994</v>
      </c>
      <c r="R4" s="684">
        <v>1995</v>
      </c>
      <c r="S4" s="684">
        <v>1996</v>
      </c>
      <c r="T4" s="684">
        <v>1997</v>
      </c>
      <c r="U4" s="684">
        <v>1998</v>
      </c>
      <c r="V4" s="684">
        <v>1999</v>
      </c>
      <c r="W4" s="684">
        <v>2000</v>
      </c>
      <c r="X4" s="684">
        <v>2001</v>
      </c>
      <c r="Y4" s="684">
        <v>2002</v>
      </c>
      <c r="Z4" s="684">
        <v>2003</v>
      </c>
      <c r="AA4" s="684">
        <v>2004</v>
      </c>
      <c r="AB4" s="684">
        <v>2005</v>
      </c>
      <c r="AC4" s="684">
        <v>2006</v>
      </c>
      <c r="AD4" s="684">
        <v>2007</v>
      </c>
      <c r="AE4" s="684">
        <v>2008</v>
      </c>
      <c r="AF4" s="684">
        <v>2009</v>
      </c>
      <c r="AG4" s="684">
        <v>2010</v>
      </c>
      <c r="AH4" s="684">
        <v>2011</v>
      </c>
      <c r="AI4" s="684">
        <v>2012</v>
      </c>
      <c r="AJ4" s="684">
        <v>2013</v>
      </c>
      <c r="AK4" s="684">
        <v>2014</v>
      </c>
      <c r="AL4" s="684">
        <v>2015</v>
      </c>
      <c r="AM4" s="684">
        <v>2016</v>
      </c>
      <c r="AN4" s="684">
        <v>2017</v>
      </c>
      <c r="AO4" s="8">
        <v>2018</v>
      </c>
      <c r="AP4" s="8">
        <v>2019</v>
      </c>
      <c r="AQ4" s="8">
        <v>2020</v>
      </c>
      <c r="AR4" s="694">
        <v>2021</v>
      </c>
      <c r="AS4" s="694">
        <v>2022</v>
      </c>
    </row>
    <row r="5" spans="1:45">
      <c r="A5" s="644" t="s">
        <v>323</v>
      </c>
      <c r="B5" s="644"/>
      <c r="C5" s="92">
        <f t="shared" ref="C5:G5" si="0">RANK(C34,C7:C53,0)</f>
        <v>5</v>
      </c>
      <c r="D5" s="92">
        <f t="shared" si="0"/>
        <v>5</v>
      </c>
      <c r="E5" s="92">
        <f t="shared" si="0"/>
        <v>5</v>
      </c>
      <c r="F5" s="92">
        <f t="shared" si="0"/>
        <v>5</v>
      </c>
      <c r="G5" s="92">
        <f t="shared" si="0"/>
        <v>5</v>
      </c>
      <c r="H5" s="92">
        <f t="shared" ref="H5:L5" si="1">RANK(H34,H7:H53,0)</f>
        <v>5</v>
      </c>
      <c r="I5" s="92">
        <f t="shared" si="1"/>
        <v>6</v>
      </c>
      <c r="J5" s="92">
        <f t="shared" si="1"/>
        <v>7</v>
      </c>
      <c r="K5" s="92">
        <f t="shared" si="1"/>
        <v>7</v>
      </c>
      <c r="L5" s="92">
        <f t="shared" si="1"/>
        <v>6</v>
      </c>
      <c r="M5" s="92">
        <f t="shared" ref="M5:AS5" si="2">RANK(M34,M7:M53,0)</f>
        <v>6</v>
      </c>
      <c r="N5" s="92">
        <f t="shared" si="2"/>
        <v>6</v>
      </c>
      <c r="O5" s="92">
        <f t="shared" si="2"/>
        <v>6</v>
      </c>
      <c r="P5" s="92">
        <f t="shared" si="2"/>
        <v>5</v>
      </c>
      <c r="Q5" s="92">
        <f t="shared" si="2"/>
        <v>7</v>
      </c>
      <c r="R5" s="92">
        <f t="shared" si="2"/>
        <v>6</v>
      </c>
      <c r="S5" s="92">
        <f t="shared" si="2"/>
        <v>6</v>
      </c>
      <c r="T5" s="92">
        <f t="shared" si="2"/>
        <v>6</v>
      </c>
      <c r="U5" s="92">
        <f t="shared" si="2"/>
        <v>6</v>
      </c>
      <c r="V5" s="92">
        <f t="shared" si="2"/>
        <v>6</v>
      </c>
      <c r="W5" s="92">
        <f t="shared" si="2"/>
        <v>6</v>
      </c>
      <c r="X5" s="92">
        <f t="shared" si="2"/>
        <v>6</v>
      </c>
      <c r="Y5" s="92">
        <f t="shared" si="2"/>
        <v>6</v>
      </c>
      <c r="Z5" s="92">
        <f t="shared" si="2"/>
        <v>6</v>
      </c>
      <c r="AA5" s="92">
        <f t="shared" si="2"/>
        <v>6</v>
      </c>
      <c r="AB5" s="92">
        <f t="shared" si="2"/>
        <v>6</v>
      </c>
      <c r="AC5" s="92">
        <f t="shared" si="2"/>
        <v>6</v>
      </c>
      <c r="AD5" s="92">
        <f t="shared" si="2"/>
        <v>5</v>
      </c>
      <c r="AE5" s="92">
        <f t="shared" si="2"/>
        <v>5</v>
      </c>
      <c r="AF5" s="92">
        <f t="shared" si="2"/>
        <v>5</v>
      </c>
      <c r="AG5" s="92">
        <f t="shared" si="2"/>
        <v>5</v>
      </c>
      <c r="AH5" s="92">
        <f t="shared" si="2"/>
        <v>5</v>
      </c>
      <c r="AI5" s="92">
        <f t="shared" si="2"/>
        <v>5</v>
      </c>
      <c r="AJ5" s="92">
        <f t="shared" si="2"/>
        <v>5</v>
      </c>
      <c r="AK5" s="92">
        <f t="shared" si="2"/>
        <v>5</v>
      </c>
      <c r="AL5" s="92">
        <f t="shared" si="2"/>
        <v>5</v>
      </c>
      <c r="AM5" s="92">
        <f t="shared" si="2"/>
        <v>5</v>
      </c>
      <c r="AN5" s="92">
        <f t="shared" si="2"/>
        <v>5</v>
      </c>
      <c r="AO5" s="92">
        <f t="shared" si="2"/>
        <v>5</v>
      </c>
      <c r="AP5" s="92">
        <f t="shared" si="2"/>
        <v>4</v>
      </c>
      <c r="AQ5" s="92">
        <f t="shared" si="2"/>
        <v>4</v>
      </c>
      <c r="AR5" s="681">
        <f t="shared" si="2"/>
        <v>4</v>
      </c>
      <c r="AS5" s="681">
        <f t="shared" si="2"/>
        <v>4</v>
      </c>
    </row>
    <row r="6" spans="1:45">
      <c r="A6" s="74"/>
      <c r="B6" s="75" t="s">
        <v>324</v>
      </c>
      <c r="C6" s="164">
        <v>71247703</v>
      </c>
      <c r="D6" s="164">
        <v>73167306</v>
      </c>
      <c r="E6" s="164">
        <v>76222838</v>
      </c>
      <c r="F6" s="164">
        <v>79145495</v>
      </c>
      <c r="G6" s="164">
        <v>85937900</v>
      </c>
      <c r="H6" s="164">
        <v>90522732</v>
      </c>
      <c r="I6" s="164">
        <v>89205388</v>
      </c>
      <c r="J6" s="164">
        <v>92824543</v>
      </c>
      <c r="K6" s="164">
        <v>102728820</v>
      </c>
      <c r="L6" s="164">
        <v>110992662</v>
      </c>
      <c r="M6" s="76">
        <v>127332346.02</v>
      </c>
      <c r="N6" s="76">
        <v>134928909.22</v>
      </c>
      <c r="O6" s="76">
        <v>133094011.84999999</v>
      </c>
      <c r="P6" s="76">
        <v>127622698.43000001</v>
      </c>
      <c r="Q6" s="76">
        <v>124665894.94</v>
      </c>
      <c r="R6" s="76">
        <v>127594503.59999999</v>
      </c>
      <c r="S6" s="76">
        <v>129888088.09999999</v>
      </c>
      <c r="T6" s="76">
        <v>130234268.67</v>
      </c>
      <c r="U6" s="76">
        <v>124646571.06</v>
      </c>
      <c r="V6" s="76">
        <v>120293761.56</v>
      </c>
      <c r="W6" s="260">
        <v>121183135.56999999</v>
      </c>
      <c r="X6" s="261">
        <v>113564811.56</v>
      </c>
      <c r="Y6" s="78">
        <v>107499078.12</v>
      </c>
      <c r="Z6" s="78">
        <v>107473109.93000001</v>
      </c>
      <c r="AA6" s="78">
        <v>109675977.56</v>
      </c>
      <c r="AB6" s="78">
        <v>111654153.97</v>
      </c>
      <c r="AC6" s="78">
        <v>114750244.20999999</v>
      </c>
      <c r="AD6" s="78">
        <v>117154203.86</v>
      </c>
      <c r="AE6" s="79">
        <v>110796237.7</v>
      </c>
      <c r="AF6" s="78">
        <v>93916206.519999996</v>
      </c>
      <c r="AG6" s="78">
        <v>100645426.44</v>
      </c>
      <c r="AH6" s="78">
        <v>99349761.340000004</v>
      </c>
      <c r="AI6" s="78">
        <v>97405033.200000003</v>
      </c>
      <c r="AJ6" s="80">
        <v>97847947.549999997</v>
      </c>
      <c r="AK6" s="81">
        <v>99220431.329999998</v>
      </c>
      <c r="AL6" s="287">
        <f>SUM(AL7:AL53)</f>
        <v>106329423.96000001</v>
      </c>
      <c r="AM6" s="287">
        <f>SUM(AM7:AM53)</f>
        <v>97341636</v>
      </c>
      <c r="AN6" s="287">
        <f>SUM(AN7:AN53)</f>
        <v>102901201</v>
      </c>
      <c r="AO6" s="81">
        <v>104300710</v>
      </c>
      <c r="AP6" s="81">
        <f>SUM(AP7:AP53)</f>
        <v>100234751.74999999</v>
      </c>
      <c r="AQ6" s="101">
        <v>96825529</v>
      </c>
      <c r="AR6" s="81">
        <v>106614034</v>
      </c>
      <c r="AS6" s="81">
        <v>109231946</v>
      </c>
    </row>
    <row r="7" spans="1:45">
      <c r="A7" s="94">
        <v>1</v>
      </c>
      <c r="B7" s="95" t="s">
        <v>325</v>
      </c>
      <c r="C7" s="165">
        <v>1515593</v>
      </c>
      <c r="D7" s="165">
        <v>1435251</v>
      </c>
      <c r="E7" s="165">
        <v>1425518</v>
      </c>
      <c r="F7" s="165">
        <v>1442704</v>
      </c>
      <c r="G7" s="165">
        <v>1464311</v>
      </c>
      <c r="H7" s="165">
        <v>1502035</v>
      </c>
      <c r="I7" s="165">
        <v>1541970</v>
      </c>
      <c r="J7" s="165">
        <v>1610585</v>
      </c>
      <c r="K7" s="165">
        <v>1752009</v>
      </c>
      <c r="L7" s="165">
        <v>1860215</v>
      </c>
      <c r="M7" s="96">
        <v>2127262.9</v>
      </c>
      <c r="N7" s="96">
        <v>2309073.91</v>
      </c>
      <c r="O7" s="96">
        <v>2344662.6</v>
      </c>
      <c r="P7" s="96">
        <v>2347603.7200000002</v>
      </c>
      <c r="Q7" s="96">
        <v>2340933.39</v>
      </c>
      <c r="R7" s="96">
        <v>2383153.34</v>
      </c>
      <c r="S7" s="96">
        <v>2377782.83</v>
      </c>
      <c r="T7" s="96">
        <v>2362294.54</v>
      </c>
      <c r="U7" s="96">
        <v>2286326.87</v>
      </c>
      <c r="V7" s="96">
        <v>2224791.41</v>
      </c>
      <c r="W7" s="121">
        <v>2305227.27</v>
      </c>
      <c r="X7" s="122">
        <v>2121230.48</v>
      </c>
      <c r="Y7" s="98">
        <v>1975572.54</v>
      </c>
      <c r="Z7" s="98">
        <v>1991399.15</v>
      </c>
      <c r="AA7" s="98">
        <v>1933313.99</v>
      </c>
      <c r="AB7" s="98">
        <v>1873523.45</v>
      </c>
      <c r="AC7" s="98">
        <v>1809275.81</v>
      </c>
      <c r="AD7" s="98">
        <v>1877316.83</v>
      </c>
      <c r="AE7" s="99">
        <v>1861158.69</v>
      </c>
      <c r="AF7" s="98">
        <v>1699363.35</v>
      </c>
      <c r="AG7" s="98">
        <v>1764422.77</v>
      </c>
      <c r="AH7" s="98">
        <v>1643470.5</v>
      </c>
      <c r="AI7" s="98">
        <v>1658490.17</v>
      </c>
      <c r="AJ7" s="100">
        <v>1664466.53</v>
      </c>
      <c r="AK7" s="101">
        <v>1577684.94</v>
      </c>
      <c r="AL7" s="101">
        <v>1922597.68</v>
      </c>
      <c r="AM7" s="294">
        <v>1659339</v>
      </c>
      <c r="AN7" s="288">
        <v>1610906</v>
      </c>
      <c r="AO7" s="101">
        <v>1691669</v>
      </c>
      <c r="AP7" s="101">
        <v>1729927.81</v>
      </c>
      <c r="AQ7" s="629">
        <v>1744631</v>
      </c>
      <c r="AR7" s="108">
        <v>1813105</v>
      </c>
      <c r="AS7" s="108">
        <v>1694357</v>
      </c>
    </row>
    <row r="8" spans="1:45">
      <c r="A8" s="94">
        <v>2</v>
      </c>
      <c r="B8" s="95" t="s">
        <v>326</v>
      </c>
      <c r="C8" s="165">
        <v>244847</v>
      </c>
      <c r="D8" s="165">
        <v>240120</v>
      </c>
      <c r="E8" s="165">
        <v>258488</v>
      </c>
      <c r="F8" s="165">
        <v>271193</v>
      </c>
      <c r="G8" s="165">
        <v>299981</v>
      </c>
      <c r="H8" s="165">
        <v>317066</v>
      </c>
      <c r="I8" s="165">
        <v>332893</v>
      </c>
      <c r="J8" s="165">
        <v>339882</v>
      </c>
      <c r="K8" s="165">
        <v>377102</v>
      </c>
      <c r="L8" s="165">
        <v>431257</v>
      </c>
      <c r="M8" s="96">
        <v>478002.99</v>
      </c>
      <c r="N8" s="96">
        <v>507375.41</v>
      </c>
      <c r="O8" s="96">
        <v>510989.69</v>
      </c>
      <c r="P8" s="96">
        <v>518480.71</v>
      </c>
      <c r="Q8" s="96">
        <v>515653.09</v>
      </c>
      <c r="R8" s="96">
        <v>552759.94999999995</v>
      </c>
      <c r="S8" s="96">
        <v>575525.16</v>
      </c>
      <c r="T8" s="96">
        <v>563391.52</v>
      </c>
      <c r="U8" s="96">
        <v>562840.6</v>
      </c>
      <c r="V8" s="96">
        <v>546160.47</v>
      </c>
      <c r="W8" s="121">
        <v>544104.23</v>
      </c>
      <c r="X8" s="122">
        <v>482809.91</v>
      </c>
      <c r="Y8" s="98">
        <v>446824.47</v>
      </c>
      <c r="Z8" s="98">
        <v>471897.96</v>
      </c>
      <c r="AA8" s="98">
        <v>500004.59</v>
      </c>
      <c r="AB8" s="98">
        <v>482186.37</v>
      </c>
      <c r="AC8" s="98">
        <v>838516.73</v>
      </c>
      <c r="AD8" s="98">
        <v>715309.28</v>
      </c>
      <c r="AE8" s="99">
        <v>699703.77</v>
      </c>
      <c r="AF8" s="98">
        <v>653813.91</v>
      </c>
      <c r="AG8" s="98">
        <v>697548.86</v>
      </c>
      <c r="AH8" s="98">
        <v>669695.75</v>
      </c>
      <c r="AI8" s="98">
        <v>634879.03</v>
      </c>
      <c r="AJ8" s="100">
        <v>633611.42000000004</v>
      </c>
      <c r="AK8" s="101">
        <v>647537.46</v>
      </c>
      <c r="AL8" s="101">
        <v>690121.73</v>
      </c>
      <c r="AM8" s="294">
        <v>652564</v>
      </c>
      <c r="AN8" s="289">
        <v>637533</v>
      </c>
      <c r="AO8" s="101">
        <v>552138</v>
      </c>
      <c r="AP8" s="101">
        <v>563173.26</v>
      </c>
      <c r="AQ8" s="108">
        <v>522756</v>
      </c>
      <c r="AR8" s="108">
        <v>539336</v>
      </c>
      <c r="AS8" s="108">
        <v>536347</v>
      </c>
    </row>
    <row r="9" spans="1:45">
      <c r="A9" s="94">
        <v>3</v>
      </c>
      <c r="B9" s="95" t="s">
        <v>327</v>
      </c>
      <c r="C9" s="165">
        <v>371272</v>
      </c>
      <c r="D9" s="165">
        <v>375159</v>
      </c>
      <c r="E9" s="165">
        <v>374788</v>
      </c>
      <c r="F9" s="165">
        <v>406282</v>
      </c>
      <c r="G9" s="165">
        <v>474462</v>
      </c>
      <c r="H9" s="165">
        <v>458715</v>
      </c>
      <c r="I9" s="165">
        <v>494149</v>
      </c>
      <c r="J9" s="165">
        <v>536063</v>
      </c>
      <c r="K9" s="165">
        <v>601675</v>
      </c>
      <c r="L9" s="165">
        <v>684868</v>
      </c>
      <c r="M9" s="96">
        <v>801175.41</v>
      </c>
      <c r="N9" s="96">
        <v>858539.72</v>
      </c>
      <c r="O9" s="96">
        <v>847243.14</v>
      </c>
      <c r="P9" s="96">
        <v>894680.02</v>
      </c>
      <c r="Q9" s="96">
        <v>949834.19</v>
      </c>
      <c r="R9" s="96">
        <v>969597.18</v>
      </c>
      <c r="S9" s="96">
        <v>938198.38</v>
      </c>
      <c r="T9" s="96">
        <v>979168.16</v>
      </c>
      <c r="U9" s="96">
        <v>948372.1</v>
      </c>
      <c r="V9" s="96">
        <v>923863.04000000004</v>
      </c>
      <c r="W9" s="121">
        <v>956619.12</v>
      </c>
      <c r="X9" s="122">
        <v>837607.52</v>
      </c>
      <c r="Y9" s="98">
        <v>756550.26</v>
      </c>
      <c r="Z9" s="98">
        <v>780418.65</v>
      </c>
      <c r="AA9" s="98">
        <v>785450.19</v>
      </c>
      <c r="AB9" s="98">
        <v>823894.99</v>
      </c>
      <c r="AC9" s="98">
        <v>828063.21</v>
      </c>
      <c r="AD9" s="98">
        <v>846766.16</v>
      </c>
      <c r="AE9" s="99">
        <v>758207.17</v>
      </c>
      <c r="AF9" s="98">
        <v>646826.88</v>
      </c>
      <c r="AG9" s="98">
        <v>693998.59</v>
      </c>
      <c r="AH9" s="98">
        <v>573985.4</v>
      </c>
      <c r="AI9" s="98">
        <v>650344.62</v>
      </c>
      <c r="AJ9" s="100">
        <v>682914.07</v>
      </c>
      <c r="AK9" s="101">
        <v>685238.65</v>
      </c>
      <c r="AL9" s="101">
        <v>721486.53</v>
      </c>
      <c r="AM9" s="294">
        <v>671065</v>
      </c>
      <c r="AN9" s="289">
        <v>743157</v>
      </c>
      <c r="AO9" s="101">
        <v>801382</v>
      </c>
      <c r="AP9" s="101">
        <v>773488.62</v>
      </c>
      <c r="AQ9" s="108">
        <v>719913</v>
      </c>
      <c r="AR9" s="108">
        <v>827836</v>
      </c>
      <c r="AS9" s="108">
        <v>838297</v>
      </c>
    </row>
    <row r="10" spans="1:45">
      <c r="A10" s="94">
        <v>4</v>
      </c>
      <c r="B10" s="95" t="s">
        <v>328</v>
      </c>
      <c r="C10" s="165">
        <v>627345</v>
      </c>
      <c r="D10" s="165">
        <v>677617</v>
      </c>
      <c r="E10" s="165">
        <v>683881</v>
      </c>
      <c r="F10" s="165">
        <v>739260</v>
      </c>
      <c r="G10" s="165">
        <v>805803</v>
      </c>
      <c r="H10" s="165">
        <v>832448</v>
      </c>
      <c r="I10" s="165">
        <v>874447</v>
      </c>
      <c r="J10" s="165">
        <v>934123</v>
      </c>
      <c r="K10" s="165">
        <v>1024845</v>
      </c>
      <c r="L10" s="165">
        <v>1058757</v>
      </c>
      <c r="M10" s="96">
        <v>1288385.94</v>
      </c>
      <c r="N10" s="96">
        <v>1416498.23</v>
      </c>
      <c r="O10" s="96">
        <v>1426747.61</v>
      </c>
      <c r="P10" s="96">
        <v>1381360.57</v>
      </c>
      <c r="Q10" s="96">
        <v>1411812.63</v>
      </c>
      <c r="R10" s="96">
        <v>1416584.53</v>
      </c>
      <c r="S10" s="96">
        <v>1449430.28</v>
      </c>
      <c r="T10" s="96">
        <v>1459041.1</v>
      </c>
      <c r="U10" s="96">
        <v>1432265.2</v>
      </c>
      <c r="V10" s="96">
        <v>1449189.06</v>
      </c>
      <c r="W10" s="121">
        <v>1497562.01</v>
      </c>
      <c r="X10" s="122">
        <v>1366959.15</v>
      </c>
      <c r="Y10" s="98">
        <v>1243727.71</v>
      </c>
      <c r="Z10" s="98">
        <v>1219119.21</v>
      </c>
      <c r="AA10" s="98">
        <v>1215733.7</v>
      </c>
      <c r="AB10" s="98">
        <v>1245360.8999999999</v>
      </c>
      <c r="AC10" s="98">
        <v>1300524.6100000001</v>
      </c>
      <c r="AD10" s="98">
        <v>1275495.24</v>
      </c>
      <c r="AE10" s="99">
        <v>1236685.32</v>
      </c>
      <c r="AF10" s="98">
        <v>1106353.53</v>
      </c>
      <c r="AG10" s="98">
        <v>1206522.58</v>
      </c>
      <c r="AH10" s="98">
        <v>1016007.41</v>
      </c>
      <c r="AI10" s="98">
        <v>1044865.9</v>
      </c>
      <c r="AJ10" s="100">
        <v>1150138.57</v>
      </c>
      <c r="AK10" s="101">
        <v>1240409.8700000001</v>
      </c>
      <c r="AL10" s="101">
        <v>1341256.6499999999</v>
      </c>
      <c r="AM10" s="294">
        <v>1274536</v>
      </c>
      <c r="AN10" s="289">
        <v>1417891</v>
      </c>
      <c r="AO10" s="101">
        <v>1448220</v>
      </c>
      <c r="AP10" s="101">
        <v>1357815.84</v>
      </c>
      <c r="AQ10" s="108">
        <v>1354445</v>
      </c>
      <c r="AR10" s="108">
        <v>1429407</v>
      </c>
      <c r="AS10" s="108">
        <v>1290106</v>
      </c>
    </row>
    <row r="11" spans="1:45">
      <c r="A11" s="94">
        <v>5</v>
      </c>
      <c r="B11" s="95" t="s">
        <v>329</v>
      </c>
      <c r="C11" s="165">
        <v>329768</v>
      </c>
      <c r="D11" s="165">
        <v>323881</v>
      </c>
      <c r="E11" s="165">
        <v>329169</v>
      </c>
      <c r="F11" s="165">
        <v>353374</v>
      </c>
      <c r="G11" s="165">
        <v>429492</v>
      </c>
      <c r="H11" s="165">
        <v>451472</v>
      </c>
      <c r="I11" s="165">
        <v>467353</v>
      </c>
      <c r="J11" s="165">
        <v>482269</v>
      </c>
      <c r="K11" s="165">
        <v>547601</v>
      </c>
      <c r="L11" s="165">
        <v>566884</v>
      </c>
      <c r="M11" s="96">
        <v>675368.03</v>
      </c>
      <c r="N11" s="96">
        <v>747619.1</v>
      </c>
      <c r="O11" s="96">
        <v>713087.61</v>
      </c>
      <c r="P11" s="96">
        <v>708271.43</v>
      </c>
      <c r="Q11" s="96">
        <v>717400.67</v>
      </c>
      <c r="R11" s="96">
        <v>747958.53</v>
      </c>
      <c r="S11" s="96">
        <v>746097.41</v>
      </c>
      <c r="T11" s="96">
        <v>754246.33</v>
      </c>
      <c r="U11" s="96">
        <v>705772.17</v>
      </c>
      <c r="V11" s="96">
        <v>684206.51</v>
      </c>
      <c r="W11" s="121">
        <v>672486.27</v>
      </c>
      <c r="X11" s="122">
        <v>644669.47</v>
      </c>
      <c r="Y11" s="98">
        <v>597035.14</v>
      </c>
      <c r="Z11" s="98">
        <v>543568.57999999996</v>
      </c>
      <c r="AA11" s="98">
        <v>564771.13</v>
      </c>
      <c r="AB11" s="98">
        <v>566284.12</v>
      </c>
      <c r="AC11" s="98">
        <v>706084.36</v>
      </c>
      <c r="AD11" s="98">
        <v>620376.92000000004</v>
      </c>
      <c r="AE11" s="99">
        <v>570007.81000000006</v>
      </c>
      <c r="AF11" s="98">
        <v>483579.29</v>
      </c>
      <c r="AG11" s="98">
        <v>543579.92000000004</v>
      </c>
      <c r="AH11" s="98">
        <v>534606.65</v>
      </c>
      <c r="AI11" s="98">
        <v>489178.38</v>
      </c>
      <c r="AJ11" s="100">
        <v>468763.52</v>
      </c>
      <c r="AK11" s="101">
        <v>506604.81</v>
      </c>
      <c r="AL11" s="101">
        <v>517119.31</v>
      </c>
      <c r="AM11" s="294">
        <v>476111</v>
      </c>
      <c r="AN11" s="289">
        <v>575735</v>
      </c>
      <c r="AO11" s="101">
        <v>502839</v>
      </c>
      <c r="AP11" s="101">
        <v>494186.76</v>
      </c>
      <c r="AQ11" s="108">
        <v>518560</v>
      </c>
      <c r="AR11" s="108">
        <v>570595</v>
      </c>
      <c r="AS11" s="108">
        <v>698532</v>
      </c>
    </row>
    <row r="12" spans="1:45">
      <c r="A12" s="94">
        <v>6</v>
      </c>
      <c r="B12" s="95" t="s">
        <v>330</v>
      </c>
      <c r="C12" s="165">
        <v>459346</v>
      </c>
      <c r="D12" s="165">
        <v>470550</v>
      </c>
      <c r="E12" s="165">
        <v>504952</v>
      </c>
      <c r="F12" s="165">
        <v>555028</v>
      </c>
      <c r="G12" s="165">
        <v>633292</v>
      </c>
      <c r="H12" s="165">
        <v>668133</v>
      </c>
      <c r="I12" s="165">
        <v>700702</v>
      </c>
      <c r="J12" s="165">
        <v>726098</v>
      </c>
      <c r="K12" s="165">
        <v>818911</v>
      </c>
      <c r="L12" s="165">
        <v>843603</v>
      </c>
      <c r="M12" s="96">
        <v>1034300.8</v>
      </c>
      <c r="N12" s="96">
        <v>1098806.31</v>
      </c>
      <c r="O12" s="96">
        <v>1090745.75</v>
      </c>
      <c r="P12" s="96">
        <v>1051573.56</v>
      </c>
      <c r="Q12" s="96">
        <v>1051325.8400000001</v>
      </c>
      <c r="R12" s="96">
        <v>1058578.8799999999</v>
      </c>
      <c r="S12" s="96">
        <v>1085933</v>
      </c>
      <c r="T12" s="96">
        <v>1119926.93</v>
      </c>
      <c r="U12" s="96">
        <v>1107660.1599999999</v>
      </c>
      <c r="V12" s="96">
        <v>1064557.43</v>
      </c>
      <c r="W12" s="121">
        <v>1185747.71</v>
      </c>
      <c r="X12" s="122">
        <v>1045178.73</v>
      </c>
      <c r="Y12" s="98">
        <v>1008511.42</v>
      </c>
      <c r="Z12" s="98">
        <v>970586.91</v>
      </c>
      <c r="AA12" s="98">
        <v>1060917.77</v>
      </c>
      <c r="AB12" s="98">
        <v>1058641.3999999999</v>
      </c>
      <c r="AC12" s="98">
        <v>1155711.56</v>
      </c>
      <c r="AD12" s="98">
        <v>1227248.5900000001</v>
      </c>
      <c r="AE12" s="99">
        <v>1078831.68</v>
      </c>
      <c r="AF12" s="98">
        <v>808328.49</v>
      </c>
      <c r="AG12" s="98">
        <v>920660.52</v>
      </c>
      <c r="AH12" s="98">
        <v>868326.04</v>
      </c>
      <c r="AI12" s="98">
        <v>832061.04</v>
      </c>
      <c r="AJ12" s="100">
        <v>879411.22</v>
      </c>
      <c r="AK12" s="101">
        <v>882098.62</v>
      </c>
      <c r="AL12" s="101">
        <v>917053.11</v>
      </c>
      <c r="AM12" s="294">
        <v>929781</v>
      </c>
      <c r="AN12" s="289">
        <v>1119768</v>
      </c>
      <c r="AO12" s="101">
        <v>1061358</v>
      </c>
      <c r="AP12" s="101">
        <v>1078539.3600000001</v>
      </c>
      <c r="AQ12" s="108">
        <v>1079592</v>
      </c>
      <c r="AR12" s="108">
        <v>1117674</v>
      </c>
      <c r="AS12" s="108">
        <v>1143140</v>
      </c>
    </row>
    <row r="13" spans="1:45">
      <c r="A13" s="94">
        <v>7</v>
      </c>
      <c r="B13" s="95" t="s">
        <v>331</v>
      </c>
      <c r="C13" s="165">
        <v>952882</v>
      </c>
      <c r="D13" s="165">
        <v>974547</v>
      </c>
      <c r="E13" s="165">
        <v>1053464</v>
      </c>
      <c r="F13" s="165">
        <v>1118109</v>
      </c>
      <c r="G13" s="165">
        <v>1301845</v>
      </c>
      <c r="H13" s="165">
        <v>1366845</v>
      </c>
      <c r="I13" s="165">
        <v>1352550</v>
      </c>
      <c r="J13" s="165">
        <v>1440356</v>
      </c>
      <c r="K13" s="165">
        <v>1565622</v>
      </c>
      <c r="L13" s="165">
        <v>1702925</v>
      </c>
      <c r="M13" s="96">
        <v>1953126.51</v>
      </c>
      <c r="N13" s="96">
        <v>2188190.9</v>
      </c>
      <c r="O13" s="96">
        <v>2209488.9300000002</v>
      </c>
      <c r="P13" s="96">
        <v>2051311.73</v>
      </c>
      <c r="Q13" s="96">
        <v>2061787.12</v>
      </c>
      <c r="R13" s="96">
        <v>2209618.29</v>
      </c>
      <c r="S13" s="96">
        <v>2382679.33</v>
      </c>
      <c r="T13" s="96">
        <v>2540799.4300000002</v>
      </c>
      <c r="U13" s="96">
        <v>2337415.12</v>
      </c>
      <c r="V13" s="96">
        <v>2362766.27</v>
      </c>
      <c r="W13" s="121">
        <v>2455228.64</v>
      </c>
      <c r="X13" s="122">
        <v>2245968.7599999998</v>
      </c>
      <c r="Y13" s="98">
        <v>2238143.9500000002</v>
      </c>
      <c r="Z13" s="98">
        <v>2188215.7799999998</v>
      </c>
      <c r="AA13" s="98">
        <v>2315836.2799999998</v>
      </c>
      <c r="AB13" s="98">
        <v>2299730.83</v>
      </c>
      <c r="AC13" s="98">
        <v>2384063.7599999998</v>
      </c>
      <c r="AD13" s="98">
        <v>2287924.87</v>
      </c>
      <c r="AE13" s="99">
        <v>2152740.9300000002</v>
      </c>
      <c r="AF13" s="98">
        <v>1827115.16</v>
      </c>
      <c r="AG13" s="98">
        <v>1918495.61</v>
      </c>
      <c r="AH13" s="98">
        <v>1527250.06</v>
      </c>
      <c r="AI13" s="98">
        <v>1612934.65</v>
      </c>
      <c r="AJ13" s="100">
        <v>1696589.95</v>
      </c>
      <c r="AK13" s="101">
        <v>1744448.61</v>
      </c>
      <c r="AL13" s="101">
        <v>1755555.65</v>
      </c>
      <c r="AM13" s="294">
        <v>1639758</v>
      </c>
      <c r="AN13" s="289">
        <v>1739326</v>
      </c>
      <c r="AO13" s="101">
        <v>1753608</v>
      </c>
      <c r="AP13" s="101">
        <v>1714968.28</v>
      </c>
      <c r="AQ13" s="108">
        <v>1638642</v>
      </c>
      <c r="AR13" s="108">
        <v>1861338</v>
      </c>
      <c r="AS13" s="108">
        <v>1876220</v>
      </c>
    </row>
    <row r="14" spans="1:45">
      <c r="A14" s="94">
        <v>8</v>
      </c>
      <c r="B14" s="95" t="s">
        <v>332</v>
      </c>
      <c r="C14" s="165">
        <v>1896985</v>
      </c>
      <c r="D14" s="165">
        <v>2018076</v>
      </c>
      <c r="E14" s="165">
        <v>2148391</v>
      </c>
      <c r="F14" s="165">
        <v>2117040</v>
      </c>
      <c r="G14" s="165">
        <v>2445732</v>
      </c>
      <c r="H14" s="165">
        <v>2794669</v>
      </c>
      <c r="I14" s="165">
        <v>2626627</v>
      </c>
      <c r="J14" s="165">
        <v>2806840</v>
      </c>
      <c r="K14" s="165">
        <v>3217789</v>
      </c>
      <c r="L14" s="165">
        <v>3481897</v>
      </c>
      <c r="M14" s="96">
        <v>4112276.5</v>
      </c>
      <c r="N14" s="96">
        <v>4427110.03</v>
      </c>
      <c r="O14" s="96">
        <v>4385410.47</v>
      </c>
      <c r="P14" s="96">
        <v>4265325.2</v>
      </c>
      <c r="Q14" s="96">
        <v>4322119.74</v>
      </c>
      <c r="R14" s="96">
        <v>4445722.5599999996</v>
      </c>
      <c r="S14" s="96">
        <v>4528257.59</v>
      </c>
      <c r="T14" s="96">
        <v>4696979.92</v>
      </c>
      <c r="U14" s="96">
        <v>4467117.63</v>
      </c>
      <c r="V14" s="96">
        <v>4225835.82</v>
      </c>
      <c r="W14" s="121">
        <v>4218522.74</v>
      </c>
      <c r="X14" s="122">
        <v>4046539.87</v>
      </c>
      <c r="Y14" s="98">
        <v>4047821.19</v>
      </c>
      <c r="Z14" s="98">
        <v>3975176.96</v>
      </c>
      <c r="AA14" s="98">
        <v>3894857.15</v>
      </c>
      <c r="AB14" s="98">
        <v>3854213.58</v>
      </c>
      <c r="AC14" s="98">
        <v>3899554.5</v>
      </c>
      <c r="AD14" s="98">
        <v>4062509.99</v>
      </c>
      <c r="AE14" s="99">
        <v>4059793.09</v>
      </c>
      <c r="AF14" s="98">
        <v>3252454.2</v>
      </c>
      <c r="AG14" s="98">
        <v>3921594.22</v>
      </c>
      <c r="AH14" s="98">
        <v>3799713.45</v>
      </c>
      <c r="AI14" s="98">
        <v>3844519.83</v>
      </c>
      <c r="AJ14" s="100">
        <v>3639531.96</v>
      </c>
      <c r="AK14" s="101">
        <v>3794851.6</v>
      </c>
      <c r="AL14" s="101">
        <v>4071012.97</v>
      </c>
      <c r="AM14" s="294">
        <v>3655662</v>
      </c>
      <c r="AN14" s="289">
        <v>4353456</v>
      </c>
      <c r="AO14" s="101">
        <v>4493584</v>
      </c>
      <c r="AP14" s="101">
        <v>4211881.3099999996</v>
      </c>
      <c r="AQ14" s="108">
        <v>4195419</v>
      </c>
      <c r="AR14" s="108">
        <v>4811882</v>
      </c>
      <c r="AS14" s="108">
        <v>4637394</v>
      </c>
    </row>
    <row r="15" spans="1:45">
      <c r="A15" s="94">
        <v>9</v>
      </c>
      <c r="B15" s="95" t="s">
        <v>333</v>
      </c>
      <c r="C15" s="165">
        <v>1681608</v>
      </c>
      <c r="D15" s="165">
        <v>1598348</v>
      </c>
      <c r="E15" s="165">
        <v>1693798</v>
      </c>
      <c r="F15" s="165">
        <v>1797841</v>
      </c>
      <c r="G15" s="165">
        <v>1868578</v>
      </c>
      <c r="H15" s="165">
        <v>2045582</v>
      </c>
      <c r="I15" s="165">
        <v>2113903</v>
      </c>
      <c r="J15" s="165">
        <v>2207462</v>
      </c>
      <c r="K15" s="165">
        <v>2393531</v>
      </c>
      <c r="L15" s="165">
        <v>2605755</v>
      </c>
      <c r="M15" s="96">
        <v>3077398.34</v>
      </c>
      <c r="N15" s="96">
        <v>3221327.57</v>
      </c>
      <c r="O15" s="96">
        <v>3051320.75</v>
      </c>
      <c r="P15" s="96">
        <v>3057739.96</v>
      </c>
      <c r="Q15" s="96">
        <v>3063168.04</v>
      </c>
      <c r="R15" s="96">
        <v>3220113.85</v>
      </c>
      <c r="S15" s="96">
        <v>3303077.15</v>
      </c>
      <c r="T15" s="96">
        <v>3379919.39</v>
      </c>
      <c r="U15" s="96">
        <v>3131857.55</v>
      </c>
      <c r="V15" s="96">
        <v>3086732.23</v>
      </c>
      <c r="W15" s="121">
        <v>3123166.25</v>
      </c>
      <c r="X15" s="122">
        <v>2940523.53</v>
      </c>
      <c r="Y15" s="98">
        <v>3031992.11</v>
      </c>
      <c r="Z15" s="98">
        <v>3029633.48</v>
      </c>
      <c r="AA15" s="98">
        <v>3005398.91</v>
      </c>
      <c r="AB15" s="98">
        <v>3153349.38</v>
      </c>
      <c r="AC15" s="98">
        <v>3147221.18</v>
      </c>
      <c r="AD15" s="98">
        <v>3069836.04</v>
      </c>
      <c r="AE15" s="99">
        <v>2953997.36</v>
      </c>
      <c r="AF15" s="98">
        <v>2619391.36</v>
      </c>
      <c r="AG15" s="98">
        <v>2888465.07</v>
      </c>
      <c r="AH15" s="98">
        <v>2597814.06</v>
      </c>
      <c r="AI15" s="98">
        <v>2536902.19</v>
      </c>
      <c r="AJ15" s="100">
        <v>2762485.48</v>
      </c>
      <c r="AK15" s="101">
        <v>2845005.84</v>
      </c>
      <c r="AL15" s="101">
        <v>3151608.73</v>
      </c>
      <c r="AM15" s="294">
        <v>2953019</v>
      </c>
      <c r="AN15" s="289">
        <v>3094365</v>
      </c>
      <c r="AO15" s="101">
        <v>3089908</v>
      </c>
      <c r="AP15" s="101">
        <v>2943810.5</v>
      </c>
      <c r="AQ15" s="108">
        <v>2668132</v>
      </c>
      <c r="AR15" s="108">
        <v>2798582</v>
      </c>
      <c r="AS15" s="108">
        <v>2843452</v>
      </c>
    </row>
    <row r="16" spans="1:45">
      <c r="A16" s="94">
        <v>10</v>
      </c>
      <c r="B16" s="95" t="s">
        <v>334</v>
      </c>
      <c r="C16" s="165">
        <v>1303506</v>
      </c>
      <c r="D16" s="165">
        <v>1400224</v>
      </c>
      <c r="E16" s="165">
        <v>1548921</v>
      </c>
      <c r="F16" s="165">
        <v>1661679</v>
      </c>
      <c r="G16" s="165">
        <v>1963167</v>
      </c>
      <c r="H16" s="165">
        <v>2057742</v>
      </c>
      <c r="I16" s="165">
        <v>1948854</v>
      </c>
      <c r="J16" s="165">
        <v>2136159</v>
      </c>
      <c r="K16" s="165">
        <v>2405798</v>
      </c>
      <c r="L16" s="165">
        <v>2604513</v>
      </c>
      <c r="M16" s="96">
        <v>2957931.67</v>
      </c>
      <c r="N16" s="96">
        <v>3237172.21</v>
      </c>
      <c r="O16" s="96">
        <v>3195268.8</v>
      </c>
      <c r="P16" s="96">
        <v>3098361.09</v>
      </c>
      <c r="Q16" s="96">
        <v>3196077.26</v>
      </c>
      <c r="R16" s="96">
        <v>2921149.14</v>
      </c>
      <c r="S16" s="96">
        <v>3094681.96</v>
      </c>
      <c r="T16" s="96">
        <v>3199287.22</v>
      </c>
      <c r="U16" s="96">
        <v>3132097.25</v>
      </c>
      <c r="V16" s="96">
        <v>3214463.54</v>
      </c>
      <c r="W16" s="121">
        <v>3142049.97</v>
      </c>
      <c r="X16" s="122">
        <v>2886226.93</v>
      </c>
      <c r="Y16" s="98">
        <v>2822938.52</v>
      </c>
      <c r="Z16" s="98">
        <v>2825251.24</v>
      </c>
      <c r="AA16" s="98">
        <v>2776094.3</v>
      </c>
      <c r="AB16" s="98">
        <v>2860998.44</v>
      </c>
      <c r="AC16" s="98">
        <v>2923088.78</v>
      </c>
      <c r="AD16" s="98">
        <v>3003498.08</v>
      </c>
      <c r="AE16" s="99">
        <v>2907123.43</v>
      </c>
      <c r="AF16" s="98">
        <v>2489730.71</v>
      </c>
      <c r="AG16" s="98">
        <v>2857449.47</v>
      </c>
      <c r="AH16" s="98">
        <v>3026341.08</v>
      </c>
      <c r="AI16" s="98">
        <v>2690926.62</v>
      </c>
      <c r="AJ16" s="100">
        <v>2813997.64</v>
      </c>
      <c r="AK16" s="101">
        <v>3126752.18</v>
      </c>
      <c r="AL16" s="101">
        <v>3580611.67</v>
      </c>
      <c r="AM16" s="294">
        <v>3004788</v>
      </c>
      <c r="AN16" s="289">
        <v>3160178</v>
      </c>
      <c r="AO16" s="101">
        <v>3128851</v>
      </c>
      <c r="AP16" s="101">
        <v>3063369.8</v>
      </c>
      <c r="AQ16" s="108">
        <v>2514655</v>
      </c>
      <c r="AR16" s="108">
        <v>2911867</v>
      </c>
      <c r="AS16" s="108">
        <v>3505060</v>
      </c>
    </row>
    <row r="17" spans="1:45">
      <c r="A17" s="94">
        <v>11</v>
      </c>
      <c r="B17" s="95" t="s">
        <v>335</v>
      </c>
      <c r="C17" s="165">
        <v>3375331</v>
      </c>
      <c r="D17" s="165">
        <v>3599947</v>
      </c>
      <c r="E17" s="165">
        <v>3641101</v>
      </c>
      <c r="F17" s="165">
        <v>3931775</v>
      </c>
      <c r="G17" s="165">
        <v>4357693</v>
      </c>
      <c r="H17" s="165">
        <v>4531548</v>
      </c>
      <c r="I17" s="165">
        <v>4688845</v>
      </c>
      <c r="J17" s="165">
        <v>4746567</v>
      </c>
      <c r="K17" s="165">
        <v>5374100</v>
      </c>
      <c r="L17" s="165">
        <v>5823805</v>
      </c>
      <c r="M17" s="96">
        <v>6694011.6600000001</v>
      </c>
      <c r="N17" s="96">
        <v>7013441.7400000002</v>
      </c>
      <c r="O17" s="96">
        <v>6885309.2800000003</v>
      </c>
      <c r="P17" s="96">
        <v>6598321.5800000001</v>
      </c>
      <c r="Q17" s="96">
        <v>6121900.4900000002</v>
      </c>
      <c r="R17" s="96">
        <v>6327735.5700000003</v>
      </c>
      <c r="S17" s="96">
        <v>6335170.9299999997</v>
      </c>
      <c r="T17" s="96">
        <v>6358553.8099999996</v>
      </c>
      <c r="U17" s="96">
        <v>6049112.9800000004</v>
      </c>
      <c r="V17" s="96">
        <v>5786487.7699999996</v>
      </c>
      <c r="W17" s="121">
        <v>5859008.25</v>
      </c>
      <c r="X17" s="122">
        <v>5452322.7599999998</v>
      </c>
      <c r="Y17" s="98">
        <v>5219456.8</v>
      </c>
      <c r="Z17" s="98">
        <v>5173074.5999999996</v>
      </c>
      <c r="AA17" s="98">
        <v>5427349.1799999997</v>
      </c>
      <c r="AB17" s="98">
        <v>5527072.1100000003</v>
      </c>
      <c r="AC17" s="98">
        <v>5651102.8799999999</v>
      </c>
      <c r="AD17" s="98">
        <v>5420559.9000000004</v>
      </c>
      <c r="AE17" s="99">
        <v>5116551.8899999997</v>
      </c>
      <c r="AF17" s="98">
        <v>4619772.32</v>
      </c>
      <c r="AG17" s="98">
        <v>4644797.5599999996</v>
      </c>
      <c r="AH17" s="98">
        <v>4688585.22</v>
      </c>
      <c r="AI17" s="98">
        <v>4414945.54</v>
      </c>
      <c r="AJ17" s="100">
        <v>4401159.32</v>
      </c>
      <c r="AK17" s="101">
        <v>4390427.8899999997</v>
      </c>
      <c r="AL17" s="101">
        <v>4829337.88</v>
      </c>
      <c r="AM17" s="294">
        <v>4416028</v>
      </c>
      <c r="AN17" s="289">
        <v>4756419</v>
      </c>
      <c r="AO17" s="101">
        <v>4819313</v>
      </c>
      <c r="AP17" s="101">
        <v>4756086.33</v>
      </c>
      <c r="AQ17" s="108">
        <v>4545899</v>
      </c>
      <c r="AR17" s="108">
        <v>5172903</v>
      </c>
      <c r="AS17" s="108">
        <v>5186319</v>
      </c>
    </row>
    <row r="18" spans="1:45">
      <c r="A18" s="94">
        <v>12</v>
      </c>
      <c r="B18" s="95" t="s">
        <v>336</v>
      </c>
      <c r="C18" s="165">
        <v>2474548</v>
      </c>
      <c r="D18" s="165">
        <v>2625479</v>
      </c>
      <c r="E18" s="165">
        <v>2697762</v>
      </c>
      <c r="F18" s="165">
        <v>2659508</v>
      </c>
      <c r="G18" s="165">
        <v>2987586</v>
      </c>
      <c r="H18" s="165">
        <v>3340076</v>
      </c>
      <c r="I18" s="165">
        <v>3158526</v>
      </c>
      <c r="J18" s="165">
        <v>3337945</v>
      </c>
      <c r="K18" s="165">
        <v>3850533</v>
      </c>
      <c r="L18" s="165">
        <v>4120574</v>
      </c>
      <c r="M18" s="96">
        <v>4644291.5999999996</v>
      </c>
      <c r="N18" s="96">
        <v>4762164.93</v>
      </c>
      <c r="O18" s="96">
        <v>4878398.97</v>
      </c>
      <c r="P18" s="96">
        <v>4735613.13</v>
      </c>
      <c r="Q18" s="96">
        <v>4864886.25</v>
      </c>
      <c r="R18" s="96">
        <v>4862849.54</v>
      </c>
      <c r="S18" s="96">
        <v>4772593.53</v>
      </c>
      <c r="T18" s="96">
        <v>4846541.72</v>
      </c>
      <c r="U18" s="96">
        <v>4686457.1500000004</v>
      </c>
      <c r="V18" s="96">
        <v>4569017.29</v>
      </c>
      <c r="W18" s="121">
        <v>4403892.03</v>
      </c>
      <c r="X18" s="122">
        <v>3808635.68</v>
      </c>
      <c r="Y18" s="98">
        <v>3795813.05</v>
      </c>
      <c r="Z18" s="98">
        <v>3745575.33</v>
      </c>
      <c r="AA18" s="98">
        <v>3871577.87</v>
      </c>
      <c r="AB18" s="98">
        <v>3908268.43</v>
      </c>
      <c r="AC18" s="98">
        <v>3832797.5</v>
      </c>
      <c r="AD18" s="98">
        <v>4026943.86</v>
      </c>
      <c r="AE18" s="99">
        <v>3746929.29</v>
      </c>
      <c r="AF18" s="98">
        <v>3205588.89</v>
      </c>
      <c r="AG18" s="98">
        <v>3524771.09</v>
      </c>
      <c r="AH18" s="98">
        <v>3443877.01</v>
      </c>
      <c r="AI18" s="98">
        <v>2838050.14</v>
      </c>
      <c r="AJ18" s="100">
        <v>3127832.44</v>
      </c>
      <c r="AK18" s="101">
        <v>2954587.56</v>
      </c>
      <c r="AL18" s="101">
        <v>3054043.83</v>
      </c>
      <c r="AM18" s="294">
        <v>2894200</v>
      </c>
      <c r="AN18" s="289">
        <v>3205367</v>
      </c>
      <c r="AO18" s="101">
        <v>3175385</v>
      </c>
      <c r="AP18" s="101">
        <v>3111531.68</v>
      </c>
      <c r="AQ18" s="108">
        <v>3136467</v>
      </c>
      <c r="AR18" s="108">
        <v>3322695</v>
      </c>
      <c r="AS18" s="108">
        <v>3307484</v>
      </c>
    </row>
    <row r="19" spans="1:45">
      <c r="A19" s="94">
        <v>13</v>
      </c>
      <c r="B19" s="95" t="s">
        <v>337</v>
      </c>
      <c r="C19" s="165">
        <v>7078471</v>
      </c>
      <c r="D19" s="165">
        <v>6920297</v>
      </c>
      <c r="E19" s="165">
        <v>7165789</v>
      </c>
      <c r="F19" s="165">
        <v>7344205</v>
      </c>
      <c r="G19" s="165">
        <v>7757616</v>
      </c>
      <c r="H19" s="165">
        <v>7682967</v>
      </c>
      <c r="I19" s="165">
        <v>7505649</v>
      </c>
      <c r="J19" s="165">
        <v>7655190</v>
      </c>
      <c r="K19" s="165">
        <v>8230375</v>
      </c>
      <c r="L19" s="165">
        <v>8950436</v>
      </c>
      <c r="M19" s="96">
        <v>9916565.1600000001</v>
      </c>
      <c r="N19" s="96">
        <v>10127411.92</v>
      </c>
      <c r="O19" s="96">
        <v>9654816.4600000009</v>
      </c>
      <c r="P19" s="96">
        <v>8877537.5500000007</v>
      </c>
      <c r="Q19" s="96">
        <v>8564752.5399999991</v>
      </c>
      <c r="R19" s="96">
        <v>8762015.2799999993</v>
      </c>
      <c r="S19" s="96">
        <v>8630280.0999999996</v>
      </c>
      <c r="T19" s="96">
        <v>8651269.4000000004</v>
      </c>
      <c r="U19" s="96">
        <v>8636125.5700000003</v>
      </c>
      <c r="V19" s="96">
        <v>8234174.6799999997</v>
      </c>
      <c r="W19" s="121">
        <v>8015405.4500000002</v>
      </c>
      <c r="X19" s="122">
        <v>7375406.3600000003</v>
      </c>
      <c r="Y19" s="98">
        <v>5057754.87</v>
      </c>
      <c r="Z19" s="98">
        <v>4829752.43</v>
      </c>
      <c r="AA19" s="98">
        <v>4986331.3</v>
      </c>
      <c r="AB19" s="98">
        <v>4800728.3</v>
      </c>
      <c r="AC19" s="98">
        <v>4523963.17</v>
      </c>
      <c r="AD19" s="98">
        <v>4241422.4800000004</v>
      </c>
      <c r="AE19" s="99">
        <v>4043613.56</v>
      </c>
      <c r="AF19" s="98">
        <v>3280046.09</v>
      </c>
      <c r="AG19" s="98">
        <v>3341555.27</v>
      </c>
      <c r="AH19" s="98">
        <v>3708482.17</v>
      </c>
      <c r="AI19" s="98">
        <v>3518289.5</v>
      </c>
      <c r="AJ19" s="100">
        <v>3192777.46</v>
      </c>
      <c r="AK19" s="101">
        <v>3299220.94</v>
      </c>
      <c r="AL19" s="101">
        <v>3394031.8</v>
      </c>
      <c r="AM19" s="294">
        <v>3305093</v>
      </c>
      <c r="AN19" s="289">
        <v>3191676</v>
      </c>
      <c r="AO19" s="101">
        <v>3074291</v>
      </c>
      <c r="AP19" s="101">
        <v>2816069.71</v>
      </c>
      <c r="AQ19" s="108">
        <v>2840291</v>
      </c>
      <c r="AR19" s="108">
        <v>3128071</v>
      </c>
      <c r="AS19" s="108">
        <v>3403720</v>
      </c>
    </row>
    <row r="20" spans="1:45">
      <c r="A20" s="94">
        <v>14</v>
      </c>
      <c r="B20" s="95" t="s">
        <v>338</v>
      </c>
      <c r="C20" s="165">
        <v>6295014</v>
      </c>
      <c r="D20" s="165">
        <v>6626722</v>
      </c>
      <c r="E20" s="165">
        <v>6688764</v>
      </c>
      <c r="F20" s="165">
        <v>7088734</v>
      </c>
      <c r="G20" s="165">
        <v>7252805</v>
      </c>
      <c r="H20" s="165">
        <v>7976874</v>
      </c>
      <c r="I20" s="165">
        <v>7616305</v>
      </c>
      <c r="J20" s="165">
        <v>8088352</v>
      </c>
      <c r="K20" s="165">
        <v>8672673</v>
      </c>
      <c r="L20" s="165">
        <v>9742223</v>
      </c>
      <c r="M20" s="96">
        <v>11272191.25</v>
      </c>
      <c r="N20" s="96">
        <v>11426802.51</v>
      </c>
      <c r="O20" s="96">
        <v>10767061.6</v>
      </c>
      <c r="P20" s="96">
        <v>10296149.26</v>
      </c>
      <c r="Q20" s="96">
        <v>9998256.3499999996</v>
      </c>
      <c r="R20" s="96">
        <v>9996502.1600000001</v>
      </c>
      <c r="S20" s="96">
        <v>9749430.4000000004</v>
      </c>
      <c r="T20" s="96">
        <v>9628985.2100000009</v>
      </c>
      <c r="U20" s="96">
        <v>8703959.5500000007</v>
      </c>
      <c r="V20" s="96">
        <v>8256211.3499999996</v>
      </c>
      <c r="W20" s="121">
        <v>8379663.5800000001</v>
      </c>
      <c r="X20" s="122">
        <v>7334601.29</v>
      </c>
      <c r="Y20" s="98">
        <v>6676583.2800000003</v>
      </c>
      <c r="Z20" s="98">
        <v>6986520.3600000003</v>
      </c>
      <c r="AA20" s="98">
        <v>6848458.7000000002</v>
      </c>
      <c r="AB20" s="98">
        <v>6882035.5199999996</v>
      </c>
      <c r="AC20" s="98">
        <v>7110319.1900000004</v>
      </c>
      <c r="AD20" s="98">
        <v>6959593.4400000004</v>
      </c>
      <c r="AE20" s="99">
        <v>6822056.7999999998</v>
      </c>
      <c r="AF20" s="98">
        <v>5301682.6399999997</v>
      </c>
      <c r="AG20" s="98">
        <v>5768883.9699999997</v>
      </c>
      <c r="AH20" s="98">
        <v>5738498.5800000001</v>
      </c>
      <c r="AI20" s="98">
        <v>5410649.6900000004</v>
      </c>
      <c r="AJ20" s="100">
        <v>5174887.88</v>
      </c>
      <c r="AK20" s="101">
        <v>5123551.49</v>
      </c>
      <c r="AL20" s="101">
        <v>5418151.7800000003</v>
      </c>
      <c r="AM20" s="294">
        <v>4897348</v>
      </c>
      <c r="AN20" s="289">
        <v>5291529</v>
      </c>
      <c r="AO20" s="101">
        <v>5310394</v>
      </c>
      <c r="AP20" s="101">
        <v>5067528.0199999996</v>
      </c>
      <c r="AQ20" s="108">
        <v>4952775</v>
      </c>
      <c r="AR20" s="108">
        <v>5409427</v>
      </c>
      <c r="AS20" s="108">
        <v>4634518</v>
      </c>
    </row>
    <row r="21" spans="1:45">
      <c r="A21" s="94">
        <v>15</v>
      </c>
      <c r="B21" s="95" t="s">
        <v>339</v>
      </c>
      <c r="C21" s="165">
        <v>1255934</v>
      </c>
      <c r="D21" s="165">
        <v>1231053</v>
      </c>
      <c r="E21" s="165">
        <v>1250090</v>
      </c>
      <c r="F21" s="165">
        <v>1285150</v>
      </c>
      <c r="G21" s="165">
        <v>1406770</v>
      </c>
      <c r="H21" s="165">
        <v>1448981</v>
      </c>
      <c r="I21" s="165">
        <v>1453487</v>
      </c>
      <c r="J21" s="165">
        <v>1479633</v>
      </c>
      <c r="K21" s="165">
        <v>1653734</v>
      </c>
      <c r="L21" s="165">
        <v>1764764</v>
      </c>
      <c r="M21" s="96">
        <v>2070689.78</v>
      </c>
      <c r="N21" s="96">
        <v>2284825.21</v>
      </c>
      <c r="O21" s="96">
        <v>2243038.73</v>
      </c>
      <c r="P21" s="96">
        <v>2182862.04</v>
      </c>
      <c r="Q21" s="96">
        <v>2155780.17</v>
      </c>
      <c r="R21" s="96">
        <v>2196608.0699999998</v>
      </c>
      <c r="S21" s="96">
        <v>2279778.2799999998</v>
      </c>
      <c r="T21" s="96">
        <v>2297346.6800000002</v>
      </c>
      <c r="U21" s="96">
        <v>2234892.9300000002</v>
      </c>
      <c r="V21" s="96">
        <v>2128311.44</v>
      </c>
      <c r="W21" s="121">
        <v>2177582.21</v>
      </c>
      <c r="X21" s="122">
        <v>2004356.08</v>
      </c>
      <c r="Y21" s="98">
        <v>1985021.56</v>
      </c>
      <c r="Z21" s="98">
        <v>2021951.24</v>
      </c>
      <c r="AA21" s="98">
        <v>2095591.71</v>
      </c>
      <c r="AB21" s="98">
        <v>2106294.33</v>
      </c>
      <c r="AC21" s="98">
        <v>2125954.7400000002</v>
      </c>
      <c r="AD21" s="98">
        <v>2152356.88</v>
      </c>
      <c r="AE21" s="99">
        <v>2089164.91</v>
      </c>
      <c r="AF21" s="98">
        <v>1743014.5</v>
      </c>
      <c r="AG21" s="98">
        <v>1832676.69</v>
      </c>
      <c r="AH21" s="98">
        <v>1847295.85</v>
      </c>
      <c r="AI21" s="98">
        <v>1800672.9</v>
      </c>
      <c r="AJ21" s="100">
        <v>1765046.05</v>
      </c>
      <c r="AK21" s="101">
        <v>1801342.9</v>
      </c>
      <c r="AL21" s="101">
        <v>1923047.72</v>
      </c>
      <c r="AM21" s="294">
        <v>1798864</v>
      </c>
      <c r="AN21" s="289">
        <v>1835409</v>
      </c>
      <c r="AO21" s="101">
        <v>1897766</v>
      </c>
      <c r="AP21" s="101">
        <v>1877882.01</v>
      </c>
      <c r="AQ21" s="108">
        <v>1853281</v>
      </c>
      <c r="AR21" s="108">
        <v>1965103</v>
      </c>
      <c r="AS21" s="108">
        <v>1939448</v>
      </c>
    </row>
    <row r="22" spans="1:45">
      <c r="A22" s="94">
        <v>16</v>
      </c>
      <c r="B22" s="95" t="s">
        <v>340</v>
      </c>
      <c r="C22" s="165">
        <v>970774</v>
      </c>
      <c r="D22" s="165">
        <v>980420</v>
      </c>
      <c r="E22" s="165">
        <v>1018546</v>
      </c>
      <c r="F22" s="165">
        <v>1019817</v>
      </c>
      <c r="G22" s="165">
        <v>1081827</v>
      </c>
      <c r="H22" s="165">
        <v>1115602</v>
      </c>
      <c r="I22" s="165">
        <v>1098959</v>
      </c>
      <c r="J22" s="165">
        <v>1260257</v>
      </c>
      <c r="K22" s="165">
        <v>1388358</v>
      </c>
      <c r="L22" s="165">
        <v>1493787</v>
      </c>
      <c r="M22" s="96">
        <v>1712926.33</v>
      </c>
      <c r="N22" s="96">
        <v>1781928.39</v>
      </c>
      <c r="O22" s="96">
        <v>1789834.86</v>
      </c>
      <c r="P22" s="96">
        <v>1731677.14</v>
      </c>
      <c r="Q22" s="96">
        <v>1697382.95</v>
      </c>
      <c r="R22" s="96">
        <v>1756879.97</v>
      </c>
      <c r="S22" s="96">
        <v>1840308.98</v>
      </c>
      <c r="T22" s="96">
        <v>1884873.52</v>
      </c>
      <c r="U22" s="96">
        <v>1728430.36</v>
      </c>
      <c r="V22" s="96">
        <v>1636654.54</v>
      </c>
      <c r="W22" s="121">
        <v>1654907.91</v>
      </c>
      <c r="X22" s="122">
        <v>1590293.45</v>
      </c>
      <c r="Y22" s="98">
        <v>1579364.31</v>
      </c>
      <c r="Z22" s="98">
        <v>1668651.62</v>
      </c>
      <c r="AA22" s="98">
        <v>1660185.39</v>
      </c>
      <c r="AB22" s="98">
        <v>1634363.08</v>
      </c>
      <c r="AC22" s="98">
        <v>1541475.87</v>
      </c>
      <c r="AD22" s="98">
        <v>1528387.25</v>
      </c>
      <c r="AE22" s="99">
        <v>1478469.84</v>
      </c>
      <c r="AF22" s="98">
        <v>1125339.99</v>
      </c>
      <c r="AG22" s="98">
        <v>1307724.99</v>
      </c>
      <c r="AH22" s="98">
        <v>1360660.95</v>
      </c>
      <c r="AI22" s="98">
        <v>1324131.77</v>
      </c>
      <c r="AJ22" s="100">
        <v>1314434.23</v>
      </c>
      <c r="AK22" s="101">
        <v>1359814.62</v>
      </c>
      <c r="AL22" s="101">
        <v>1495427.31</v>
      </c>
      <c r="AM22" s="294">
        <v>1293904</v>
      </c>
      <c r="AN22" s="289">
        <v>1352709</v>
      </c>
      <c r="AO22" s="101">
        <v>1453575</v>
      </c>
      <c r="AP22" s="101">
        <v>1411042.35</v>
      </c>
      <c r="AQ22" s="108">
        <v>1293518</v>
      </c>
      <c r="AR22" s="108">
        <v>1438029</v>
      </c>
      <c r="AS22" s="108">
        <v>1441161</v>
      </c>
    </row>
    <row r="23" spans="1:45">
      <c r="A23" s="94">
        <v>17</v>
      </c>
      <c r="B23" s="95" t="s">
        <v>341</v>
      </c>
      <c r="C23" s="165">
        <v>568874</v>
      </c>
      <c r="D23" s="165">
        <v>573916</v>
      </c>
      <c r="E23" s="165">
        <v>548957</v>
      </c>
      <c r="F23" s="165">
        <v>556690</v>
      </c>
      <c r="G23" s="165">
        <v>612180</v>
      </c>
      <c r="H23" s="165">
        <v>614959</v>
      </c>
      <c r="I23" s="165">
        <v>624944</v>
      </c>
      <c r="J23" s="165">
        <v>691852</v>
      </c>
      <c r="K23" s="165">
        <v>779062</v>
      </c>
      <c r="L23" s="165">
        <v>889098</v>
      </c>
      <c r="M23" s="96">
        <v>1075793.53</v>
      </c>
      <c r="N23" s="96">
        <v>1159453.29</v>
      </c>
      <c r="O23" s="96">
        <v>1134241.6599999999</v>
      </c>
      <c r="P23" s="96">
        <v>1062478.99</v>
      </c>
      <c r="Q23" s="96">
        <v>1037997.39</v>
      </c>
      <c r="R23" s="96">
        <v>1049509.21</v>
      </c>
      <c r="S23" s="96">
        <v>1121133.54</v>
      </c>
      <c r="T23" s="96">
        <v>1131326.46</v>
      </c>
      <c r="U23" s="96">
        <v>1113026.49</v>
      </c>
      <c r="V23" s="96">
        <v>1037685.09</v>
      </c>
      <c r="W23" s="121">
        <v>1026533.04</v>
      </c>
      <c r="X23" s="122">
        <v>1068428.81</v>
      </c>
      <c r="Y23" s="98">
        <v>970738.63</v>
      </c>
      <c r="Z23" s="98">
        <v>965058.67</v>
      </c>
      <c r="AA23" s="98">
        <v>926883.1</v>
      </c>
      <c r="AB23" s="98">
        <v>966067.97</v>
      </c>
      <c r="AC23" s="98">
        <v>1021037.66</v>
      </c>
      <c r="AD23" s="98">
        <v>1077490.67</v>
      </c>
      <c r="AE23" s="99">
        <v>1049942.1100000001</v>
      </c>
      <c r="AF23" s="98">
        <v>813745.3</v>
      </c>
      <c r="AG23" s="98">
        <v>857048.23</v>
      </c>
      <c r="AH23" s="98">
        <v>875003.42</v>
      </c>
      <c r="AI23" s="98">
        <v>926477.38</v>
      </c>
      <c r="AJ23" s="100">
        <v>976232.57</v>
      </c>
      <c r="AK23" s="101">
        <v>1044574.77</v>
      </c>
      <c r="AL23" s="101">
        <v>1146245.68</v>
      </c>
      <c r="AM23" s="294">
        <v>1030596</v>
      </c>
      <c r="AN23" s="289">
        <v>1034798</v>
      </c>
      <c r="AO23" s="101">
        <v>1126401</v>
      </c>
      <c r="AP23" s="101">
        <v>1048231.57</v>
      </c>
      <c r="AQ23" s="108">
        <v>896933</v>
      </c>
      <c r="AR23" s="108">
        <v>1003185</v>
      </c>
      <c r="AS23" s="108">
        <v>1077668</v>
      </c>
    </row>
    <row r="24" spans="1:45">
      <c r="A24" s="94">
        <v>18</v>
      </c>
      <c r="B24" s="95" t="s">
        <v>342</v>
      </c>
      <c r="C24" s="165">
        <v>455006</v>
      </c>
      <c r="D24" s="165">
        <v>480607</v>
      </c>
      <c r="E24" s="165">
        <v>498375</v>
      </c>
      <c r="F24" s="165">
        <v>515412</v>
      </c>
      <c r="G24" s="165">
        <v>563768</v>
      </c>
      <c r="H24" s="165">
        <v>574712</v>
      </c>
      <c r="I24" s="165">
        <v>566607</v>
      </c>
      <c r="J24" s="165">
        <v>585466</v>
      </c>
      <c r="K24" s="165">
        <v>652807</v>
      </c>
      <c r="L24" s="165">
        <v>698777</v>
      </c>
      <c r="M24" s="96">
        <v>833754.78</v>
      </c>
      <c r="N24" s="96">
        <v>914033.48</v>
      </c>
      <c r="O24" s="96">
        <v>922871.46</v>
      </c>
      <c r="P24" s="96">
        <v>869196.9</v>
      </c>
      <c r="Q24" s="96">
        <v>848291.29</v>
      </c>
      <c r="R24" s="96">
        <v>852313.11</v>
      </c>
      <c r="S24" s="96">
        <v>872094.37</v>
      </c>
      <c r="T24" s="96">
        <v>916495</v>
      </c>
      <c r="U24" s="96">
        <v>870111.1</v>
      </c>
      <c r="V24" s="96">
        <v>840315.13</v>
      </c>
      <c r="W24" s="121">
        <v>885913.93</v>
      </c>
      <c r="X24" s="122">
        <v>805257.64</v>
      </c>
      <c r="Y24" s="98">
        <v>775276</v>
      </c>
      <c r="Z24" s="98">
        <v>775391.11</v>
      </c>
      <c r="AA24" s="98">
        <v>791955.77</v>
      </c>
      <c r="AB24" s="98">
        <v>803600.7</v>
      </c>
      <c r="AC24" s="98">
        <v>823216.96</v>
      </c>
      <c r="AD24" s="98">
        <v>824182.25</v>
      </c>
      <c r="AE24" s="99">
        <v>801029.62</v>
      </c>
      <c r="AF24" s="98">
        <v>687063</v>
      </c>
      <c r="AG24" s="98">
        <v>740256.69</v>
      </c>
      <c r="AH24" s="98">
        <v>815067.73</v>
      </c>
      <c r="AI24" s="98">
        <v>802910.52</v>
      </c>
      <c r="AJ24" s="100">
        <v>772050.17</v>
      </c>
      <c r="AK24" s="101">
        <v>749254.32</v>
      </c>
      <c r="AL24" s="101">
        <v>873064.63</v>
      </c>
      <c r="AM24" s="294">
        <v>734803</v>
      </c>
      <c r="AN24" s="289">
        <v>736690</v>
      </c>
      <c r="AO24" s="101">
        <v>789151</v>
      </c>
      <c r="AP24" s="101">
        <v>805354.41</v>
      </c>
      <c r="AQ24" s="108">
        <v>752299</v>
      </c>
      <c r="AR24" s="108">
        <v>795008</v>
      </c>
      <c r="AS24" s="108">
        <v>830100</v>
      </c>
    </row>
    <row r="25" spans="1:45">
      <c r="A25" s="94">
        <v>19</v>
      </c>
      <c r="B25" s="95" t="s">
        <v>343</v>
      </c>
      <c r="C25" s="165">
        <v>362108</v>
      </c>
      <c r="D25" s="165">
        <v>407587</v>
      </c>
      <c r="E25" s="165">
        <v>412708</v>
      </c>
      <c r="F25" s="165">
        <v>493040</v>
      </c>
      <c r="G25" s="165">
        <v>614224</v>
      </c>
      <c r="H25" s="165">
        <v>772821</v>
      </c>
      <c r="I25" s="165">
        <v>670089</v>
      </c>
      <c r="J25" s="165">
        <v>744866</v>
      </c>
      <c r="K25" s="165">
        <v>815934</v>
      </c>
      <c r="L25" s="165">
        <v>895857</v>
      </c>
      <c r="M25" s="96">
        <v>1026698.91</v>
      </c>
      <c r="N25" s="96">
        <v>1048982.6000000001</v>
      </c>
      <c r="O25" s="96">
        <v>992460.1</v>
      </c>
      <c r="P25" s="96">
        <v>953103.89</v>
      </c>
      <c r="Q25" s="96">
        <v>924024.98</v>
      </c>
      <c r="R25" s="96">
        <v>987909.58</v>
      </c>
      <c r="S25" s="96">
        <v>1028197.4</v>
      </c>
      <c r="T25" s="96">
        <v>1059433.45</v>
      </c>
      <c r="U25" s="96">
        <v>982840.28</v>
      </c>
      <c r="V25" s="96">
        <v>995963.31</v>
      </c>
      <c r="W25" s="121">
        <v>1102122.76</v>
      </c>
      <c r="X25" s="122">
        <v>923705.18</v>
      </c>
      <c r="Y25" s="98">
        <v>860634.12</v>
      </c>
      <c r="Z25" s="98">
        <v>879584.32</v>
      </c>
      <c r="AA25" s="98">
        <v>899859.51</v>
      </c>
      <c r="AB25" s="98">
        <v>1014506.96</v>
      </c>
      <c r="AC25" s="98">
        <v>1071822.19</v>
      </c>
      <c r="AD25" s="98">
        <v>1081496.23</v>
      </c>
      <c r="AE25" s="99">
        <v>1042475.27</v>
      </c>
      <c r="AF25" s="98">
        <v>760719.41</v>
      </c>
      <c r="AG25" s="98">
        <v>970797.83</v>
      </c>
      <c r="AH25" s="98">
        <v>964883.78</v>
      </c>
      <c r="AI25" s="98">
        <v>854990.21</v>
      </c>
      <c r="AJ25" s="100">
        <v>830383.06</v>
      </c>
      <c r="AK25" s="101">
        <v>871846.69</v>
      </c>
      <c r="AL25" s="101">
        <v>1006497.85</v>
      </c>
      <c r="AM25" s="294">
        <v>867775</v>
      </c>
      <c r="AN25" s="289">
        <v>954264</v>
      </c>
      <c r="AO25" s="101">
        <v>1032883</v>
      </c>
      <c r="AP25" s="101">
        <v>1006234.43</v>
      </c>
      <c r="AQ25" s="108">
        <v>1075746</v>
      </c>
      <c r="AR25" s="108">
        <v>1163490</v>
      </c>
      <c r="AS25" s="108">
        <v>1137641</v>
      </c>
    </row>
    <row r="26" spans="1:45">
      <c r="A26" s="94">
        <v>20</v>
      </c>
      <c r="B26" s="95" t="s">
        <v>344</v>
      </c>
      <c r="C26" s="165">
        <v>1277381</v>
      </c>
      <c r="D26" s="165">
        <v>1387969</v>
      </c>
      <c r="E26" s="165">
        <v>1440491</v>
      </c>
      <c r="F26" s="165">
        <v>1639469</v>
      </c>
      <c r="G26" s="165">
        <v>1896515</v>
      </c>
      <c r="H26" s="165">
        <v>1926400</v>
      </c>
      <c r="I26" s="165">
        <v>1829843</v>
      </c>
      <c r="J26" s="165">
        <v>1798791</v>
      </c>
      <c r="K26" s="165">
        <v>2026195</v>
      </c>
      <c r="L26" s="165">
        <v>2141833</v>
      </c>
      <c r="M26" s="96">
        <v>2574009.33</v>
      </c>
      <c r="N26" s="96">
        <v>2696191.06</v>
      </c>
      <c r="O26" s="96">
        <v>2631022.7599999998</v>
      </c>
      <c r="P26" s="96">
        <v>2559937.46</v>
      </c>
      <c r="Q26" s="96">
        <v>2514431.13</v>
      </c>
      <c r="R26" s="96">
        <v>2718020.6</v>
      </c>
      <c r="S26" s="96">
        <v>2836673.94</v>
      </c>
      <c r="T26" s="96">
        <v>2949380.26</v>
      </c>
      <c r="U26" s="96">
        <v>2869599.28</v>
      </c>
      <c r="V26" s="96">
        <v>2761094.3</v>
      </c>
      <c r="W26" s="121">
        <v>2973933.47</v>
      </c>
      <c r="X26" s="122">
        <v>2718524.13</v>
      </c>
      <c r="Y26" s="98">
        <v>2162046.96</v>
      </c>
      <c r="Z26" s="98">
        <v>2326893.2599999998</v>
      </c>
      <c r="AA26" s="98">
        <v>2428467.12</v>
      </c>
      <c r="AB26" s="98">
        <v>2612785.5499999998</v>
      </c>
      <c r="AC26" s="98">
        <v>2514975</v>
      </c>
      <c r="AD26" s="98">
        <v>2609101.19</v>
      </c>
      <c r="AE26" s="99">
        <v>2386065.86</v>
      </c>
      <c r="AF26" s="98">
        <v>2106035.81</v>
      </c>
      <c r="AG26" s="98">
        <v>2399861.62</v>
      </c>
      <c r="AH26" s="98">
        <v>2369707.9500000002</v>
      </c>
      <c r="AI26" s="98">
        <v>1998421.09</v>
      </c>
      <c r="AJ26" s="100">
        <v>1996826.51</v>
      </c>
      <c r="AK26" s="101">
        <v>2091100.57</v>
      </c>
      <c r="AL26" s="101">
        <v>2259523.23</v>
      </c>
      <c r="AM26" s="294">
        <v>2051401</v>
      </c>
      <c r="AN26" s="289">
        <v>2167864</v>
      </c>
      <c r="AO26" s="101">
        <v>2294496</v>
      </c>
      <c r="AP26" s="101">
        <v>2175683.9700000002</v>
      </c>
      <c r="AQ26" s="108">
        <v>2055284</v>
      </c>
      <c r="AR26" s="108">
        <v>2382773</v>
      </c>
      <c r="AS26" s="108">
        <v>2460662</v>
      </c>
    </row>
    <row r="27" spans="1:45">
      <c r="A27" s="94">
        <v>21</v>
      </c>
      <c r="B27" s="95" t="s">
        <v>345</v>
      </c>
      <c r="C27" s="165">
        <v>1233833</v>
      </c>
      <c r="D27" s="165">
        <v>1242987</v>
      </c>
      <c r="E27" s="165">
        <v>1313109</v>
      </c>
      <c r="F27" s="165">
        <v>1356008</v>
      </c>
      <c r="G27" s="165">
        <v>1499567</v>
      </c>
      <c r="H27" s="165">
        <v>1598699</v>
      </c>
      <c r="I27" s="165">
        <v>1586696</v>
      </c>
      <c r="J27" s="165">
        <v>1705771</v>
      </c>
      <c r="K27" s="165">
        <v>1891545</v>
      </c>
      <c r="L27" s="165">
        <v>2030977</v>
      </c>
      <c r="M27" s="96">
        <v>2365580.14</v>
      </c>
      <c r="N27" s="96">
        <v>2492953.73</v>
      </c>
      <c r="O27" s="96">
        <v>2516998.7799999998</v>
      </c>
      <c r="P27" s="96">
        <v>2373701.79</v>
      </c>
      <c r="Q27" s="96">
        <v>2249564.75</v>
      </c>
      <c r="R27" s="96">
        <v>2284196.94</v>
      </c>
      <c r="S27" s="96">
        <v>2319001.67</v>
      </c>
      <c r="T27" s="96">
        <v>2361182.8199999998</v>
      </c>
      <c r="U27" s="96">
        <v>2246985.3199999998</v>
      </c>
      <c r="V27" s="96">
        <v>2142709.37</v>
      </c>
      <c r="W27" s="121">
        <v>2168707.88</v>
      </c>
      <c r="X27" s="122">
        <v>2099423.17</v>
      </c>
      <c r="Y27" s="98">
        <v>2019176.88</v>
      </c>
      <c r="Z27" s="98">
        <v>2057268.2</v>
      </c>
      <c r="AA27" s="98">
        <v>2088873.49</v>
      </c>
      <c r="AB27" s="98">
        <v>2121812.88</v>
      </c>
      <c r="AC27" s="98">
        <v>2195204.37</v>
      </c>
      <c r="AD27" s="98">
        <v>2235816.7999999998</v>
      </c>
      <c r="AE27" s="99">
        <v>2332945.4900000002</v>
      </c>
      <c r="AF27" s="98">
        <v>1874462.96</v>
      </c>
      <c r="AG27" s="98">
        <v>1991986.61</v>
      </c>
      <c r="AH27" s="98">
        <v>1959349.85</v>
      </c>
      <c r="AI27" s="98">
        <v>1950736.58</v>
      </c>
      <c r="AJ27" s="100">
        <v>1874576.68</v>
      </c>
      <c r="AK27" s="101">
        <v>1919029.59</v>
      </c>
      <c r="AL27" s="101">
        <v>2067787.45</v>
      </c>
      <c r="AM27" s="294">
        <v>1958177</v>
      </c>
      <c r="AN27" s="289">
        <v>1969431</v>
      </c>
      <c r="AO27" s="101">
        <v>2106709</v>
      </c>
      <c r="AP27" s="101">
        <v>2025281.61</v>
      </c>
      <c r="AQ27" s="108">
        <v>1960092</v>
      </c>
      <c r="AR27" s="108">
        <v>2220341</v>
      </c>
      <c r="AS27" s="108">
        <v>2203927</v>
      </c>
    </row>
    <row r="28" spans="1:45">
      <c r="A28" s="94">
        <v>22</v>
      </c>
      <c r="B28" s="95" t="s">
        <v>346</v>
      </c>
      <c r="C28" s="165">
        <v>3117494</v>
      </c>
      <c r="D28" s="165">
        <v>3371180</v>
      </c>
      <c r="E28" s="165">
        <v>3474043</v>
      </c>
      <c r="F28" s="165">
        <v>3712853</v>
      </c>
      <c r="G28" s="165">
        <v>3979546</v>
      </c>
      <c r="H28" s="165">
        <v>4193632</v>
      </c>
      <c r="I28" s="165">
        <v>4404254</v>
      </c>
      <c r="J28" s="165">
        <v>4634723</v>
      </c>
      <c r="K28" s="165">
        <v>5147824</v>
      </c>
      <c r="L28" s="165">
        <v>5526219</v>
      </c>
      <c r="M28" s="96">
        <v>6309483.8200000003</v>
      </c>
      <c r="N28" s="96">
        <v>6755280.2599999998</v>
      </c>
      <c r="O28" s="96">
        <v>6673935.5700000003</v>
      </c>
      <c r="P28" s="96">
        <v>6465710.2999999998</v>
      </c>
      <c r="Q28" s="96">
        <v>6413435.46</v>
      </c>
      <c r="R28" s="96">
        <v>6669552.3799999999</v>
      </c>
      <c r="S28" s="96">
        <v>6755660.79</v>
      </c>
      <c r="T28" s="96">
        <v>6960748.3700000001</v>
      </c>
      <c r="U28" s="96">
        <v>6747734.7199999997</v>
      </c>
      <c r="V28" s="96">
        <v>6662515.4900000002</v>
      </c>
      <c r="W28" s="121">
        <v>6793235.4199999999</v>
      </c>
      <c r="X28" s="122">
        <v>6438065.6100000003</v>
      </c>
      <c r="Y28" s="98">
        <v>6712574.0599999996</v>
      </c>
      <c r="Z28" s="98">
        <v>6400369.6500000004</v>
      </c>
      <c r="AA28" s="98">
        <v>6593738.5599999996</v>
      </c>
      <c r="AB28" s="98">
        <v>6738474.8300000001</v>
      </c>
      <c r="AC28" s="98">
        <v>6923274.3600000003</v>
      </c>
      <c r="AD28" s="98">
        <v>7117065.2000000002</v>
      </c>
      <c r="AE28" s="99">
        <v>6858634.9900000002</v>
      </c>
      <c r="AF28" s="98">
        <v>5749815.75</v>
      </c>
      <c r="AG28" s="98">
        <v>5982463.8399999999</v>
      </c>
      <c r="AH28" s="98">
        <v>5651737.3700000001</v>
      </c>
      <c r="AI28" s="98">
        <v>5903797.3200000003</v>
      </c>
      <c r="AJ28" s="100">
        <v>5993632.0099999998</v>
      </c>
      <c r="AK28" s="101">
        <v>5908799.3499999996</v>
      </c>
      <c r="AL28" s="101">
        <v>6146591.4000000004</v>
      </c>
      <c r="AM28" s="294">
        <v>5682219</v>
      </c>
      <c r="AN28" s="289">
        <v>5938961</v>
      </c>
      <c r="AO28" s="101">
        <v>6114735</v>
      </c>
      <c r="AP28" s="101">
        <v>5889988.7800000003</v>
      </c>
      <c r="AQ28" s="108">
        <v>5579256</v>
      </c>
      <c r="AR28" s="108">
        <v>5871672</v>
      </c>
      <c r="AS28" s="108">
        <v>6187909</v>
      </c>
    </row>
    <row r="29" spans="1:45">
      <c r="A29" s="94">
        <v>23</v>
      </c>
      <c r="B29" s="95" t="s">
        <v>347</v>
      </c>
      <c r="C29" s="165">
        <v>6170269</v>
      </c>
      <c r="D29" s="165">
        <v>6477561</v>
      </c>
      <c r="E29" s="165">
        <v>6985167</v>
      </c>
      <c r="F29" s="165">
        <v>7334225</v>
      </c>
      <c r="G29" s="165">
        <v>7891090</v>
      </c>
      <c r="H29" s="165">
        <v>8719893</v>
      </c>
      <c r="I29" s="165">
        <v>8558591</v>
      </c>
      <c r="J29" s="165">
        <v>8965886</v>
      </c>
      <c r="K29" s="165">
        <v>9909999</v>
      </c>
      <c r="L29" s="165">
        <v>10707998</v>
      </c>
      <c r="M29" s="96">
        <v>12979357.93</v>
      </c>
      <c r="N29" s="96">
        <v>13722666.720000001</v>
      </c>
      <c r="O29" s="96">
        <v>13388116.640000001</v>
      </c>
      <c r="P29" s="96">
        <v>12364341.73</v>
      </c>
      <c r="Q29" s="96">
        <v>12020068.66</v>
      </c>
      <c r="R29" s="96">
        <v>12370988.810000001</v>
      </c>
      <c r="S29" s="96">
        <v>13557245.48</v>
      </c>
      <c r="T29" s="96">
        <v>13166746.630000001</v>
      </c>
      <c r="U29" s="96">
        <v>12874196.880000001</v>
      </c>
      <c r="V29" s="96">
        <v>12208252.58</v>
      </c>
      <c r="W29" s="121">
        <v>11817492.550000001</v>
      </c>
      <c r="X29" s="122">
        <v>12055444.01</v>
      </c>
      <c r="Y29" s="98">
        <v>12261407.57</v>
      </c>
      <c r="Z29" s="98">
        <v>12236063.140000001</v>
      </c>
      <c r="AA29" s="98">
        <v>12505902.74</v>
      </c>
      <c r="AB29" s="98">
        <v>13138776.24</v>
      </c>
      <c r="AC29" s="98">
        <v>14113410.52</v>
      </c>
      <c r="AD29" s="98">
        <v>15344956.359999999</v>
      </c>
      <c r="AE29" s="99">
        <v>13525171.65</v>
      </c>
      <c r="AF29" s="98">
        <v>10603759.08</v>
      </c>
      <c r="AG29" s="98">
        <v>11126101.48</v>
      </c>
      <c r="AH29" s="98">
        <v>11760035.07</v>
      </c>
      <c r="AI29" s="98">
        <v>12998248.32</v>
      </c>
      <c r="AJ29" s="100">
        <v>13360834.9</v>
      </c>
      <c r="AK29" s="101">
        <v>13822722.49</v>
      </c>
      <c r="AL29" s="101">
        <v>14935831.449999999</v>
      </c>
      <c r="AM29" s="294">
        <v>12975269</v>
      </c>
      <c r="AN29" s="289">
        <v>13585445</v>
      </c>
      <c r="AO29" s="101">
        <v>13702058</v>
      </c>
      <c r="AP29" s="101">
        <v>12810136.68</v>
      </c>
      <c r="AQ29" s="108">
        <v>11871752</v>
      </c>
      <c r="AR29" s="108">
        <v>13168963</v>
      </c>
      <c r="AS29" s="108">
        <v>14252112</v>
      </c>
    </row>
    <row r="30" spans="1:45">
      <c r="A30" s="94">
        <v>24</v>
      </c>
      <c r="B30" s="95" t="s">
        <v>348</v>
      </c>
      <c r="C30" s="165">
        <v>1234728</v>
      </c>
      <c r="D30" s="165">
        <v>1260580</v>
      </c>
      <c r="E30" s="165">
        <v>1389753</v>
      </c>
      <c r="F30" s="165">
        <v>1627366</v>
      </c>
      <c r="G30" s="165">
        <v>1774298</v>
      </c>
      <c r="H30" s="165">
        <v>1977633</v>
      </c>
      <c r="I30" s="165">
        <v>1919516</v>
      </c>
      <c r="J30" s="165">
        <v>1957226</v>
      </c>
      <c r="K30" s="165">
        <v>2160109</v>
      </c>
      <c r="L30" s="165">
        <v>2288057</v>
      </c>
      <c r="M30" s="96">
        <v>2728152.41</v>
      </c>
      <c r="N30" s="96">
        <v>2921427.38</v>
      </c>
      <c r="O30" s="96">
        <v>2929021.48</v>
      </c>
      <c r="P30" s="96">
        <v>2872665.23</v>
      </c>
      <c r="Q30" s="96">
        <v>2958217.91</v>
      </c>
      <c r="R30" s="96">
        <v>3016715.79</v>
      </c>
      <c r="S30" s="96">
        <v>3207733.98</v>
      </c>
      <c r="T30" s="96">
        <v>3202494.77</v>
      </c>
      <c r="U30" s="96">
        <v>3027561.9</v>
      </c>
      <c r="V30" s="96">
        <v>3013405.05</v>
      </c>
      <c r="W30" s="121">
        <v>3042797.9</v>
      </c>
      <c r="X30" s="122">
        <v>2789884.17</v>
      </c>
      <c r="Y30" s="98">
        <v>2929225.07</v>
      </c>
      <c r="Z30" s="98">
        <v>2957529.82</v>
      </c>
      <c r="AA30" s="98">
        <v>3328929.33</v>
      </c>
      <c r="AB30" s="98">
        <v>3427322.32</v>
      </c>
      <c r="AC30" s="98">
        <v>3773794.25</v>
      </c>
      <c r="AD30" s="98">
        <v>4015267.8</v>
      </c>
      <c r="AE30" s="99">
        <v>3225053.71</v>
      </c>
      <c r="AF30" s="98">
        <v>2996164.49</v>
      </c>
      <c r="AG30" s="98">
        <v>3301077.07</v>
      </c>
      <c r="AH30" s="98">
        <v>2875807.64</v>
      </c>
      <c r="AI30" s="98">
        <v>3171021.6</v>
      </c>
      <c r="AJ30" s="100">
        <v>3351406.78</v>
      </c>
      <c r="AK30" s="101">
        <v>3177612.52</v>
      </c>
      <c r="AL30" s="101">
        <v>3279450.31</v>
      </c>
      <c r="AM30" s="294">
        <v>3083823</v>
      </c>
      <c r="AN30" s="289">
        <v>3396455</v>
      </c>
      <c r="AO30" s="101">
        <v>3519332</v>
      </c>
      <c r="AP30" s="101">
        <v>2990049.14</v>
      </c>
      <c r="AQ30" s="108">
        <v>3178527</v>
      </c>
      <c r="AR30" s="108">
        <v>3334435</v>
      </c>
      <c r="AS30" s="108">
        <v>3507777</v>
      </c>
    </row>
    <row r="31" spans="1:45">
      <c r="A31" s="94">
        <v>25</v>
      </c>
      <c r="B31" s="95" t="s">
        <v>349</v>
      </c>
      <c r="C31" s="165">
        <v>1059107</v>
      </c>
      <c r="D31" s="165">
        <v>1106838</v>
      </c>
      <c r="E31" s="165">
        <v>1276122</v>
      </c>
      <c r="F31" s="165">
        <v>1352475</v>
      </c>
      <c r="G31" s="165">
        <v>1477142</v>
      </c>
      <c r="H31" s="165">
        <v>1653886</v>
      </c>
      <c r="I31" s="165">
        <v>1685167</v>
      </c>
      <c r="J31" s="165">
        <v>1785647</v>
      </c>
      <c r="K31" s="165">
        <v>2090594</v>
      </c>
      <c r="L31" s="165">
        <v>2341808</v>
      </c>
      <c r="M31" s="96">
        <v>2720117.34</v>
      </c>
      <c r="N31" s="96">
        <v>3035246.94</v>
      </c>
      <c r="O31" s="96">
        <v>2977352.46</v>
      </c>
      <c r="P31" s="96">
        <v>2830890.96</v>
      </c>
      <c r="Q31" s="96">
        <v>2806456.3</v>
      </c>
      <c r="R31" s="96">
        <v>2804838.56</v>
      </c>
      <c r="S31" s="96">
        <v>3004546.05</v>
      </c>
      <c r="T31" s="96">
        <v>3072385.08</v>
      </c>
      <c r="U31" s="96">
        <v>2702137.48</v>
      </c>
      <c r="V31" s="96">
        <v>2705379.31</v>
      </c>
      <c r="W31" s="121">
        <v>2779374.51</v>
      </c>
      <c r="X31" s="122">
        <v>2683349.91</v>
      </c>
      <c r="Y31" s="98">
        <v>2610943.0699999998</v>
      </c>
      <c r="Z31" s="98">
        <v>2641752.33</v>
      </c>
      <c r="AA31" s="98">
        <v>2707870.71</v>
      </c>
      <c r="AB31" s="98">
        <v>2756429.47</v>
      </c>
      <c r="AC31" s="98">
        <v>2837710.54</v>
      </c>
      <c r="AD31" s="98">
        <v>2776083.38</v>
      </c>
      <c r="AE31" s="99">
        <v>2791216.22</v>
      </c>
      <c r="AF31" s="98">
        <v>2572985.6</v>
      </c>
      <c r="AG31" s="98">
        <v>2691101.05</v>
      </c>
      <c r="AH31" s="98">
        <v>2552611.6</v>
      </c>
      <c r="AI31" s="98">
        <v>2503311.5499999998</v>
      </c>
      <c r="AJ31" s="100">
        <v>2515677.52</v>
      </c>
      <c r="AK31" s="101">
        <v>2461493.86</v>
      </c>
      <c r="AL31" s="101">
        <v>2603363.7599999998</v>
      </c>
      <c r="AM31" s="294">
        <v>2701699</v>
      </c>
      <c r="AN31" s="289">
        <v>2818645</v>
      </c>
      <c r="AO31" s="101">
        <v>2885361</v>
      </c>
      <c r="AP31" s="101">
        <v>2920485.53</v>
      </c>
      <c r="AQ31" s="108">
        <v>2803226</v>
      </c>
      <c r="AR31" s="108">
        <v>2865460</v>
      </c>
      <c r="AS31" s="108">
        <v>2858418</v>
      </c>
    </row>
    <row r="32" spans="1:45">
      <c r="A32" s="94">
        <v>26</v>
      </c>
      <c r="B32" s="95" t="s">
        <v>350</v>
      </c>
      <c r="C32" s="165">
        <v>1594240</v>
      </c>
      <c r="D32" s="165">
        <v>1671987</v>
      </c>
      <c r="E32" s="165">
        <v>1658821</v>
      </c>
      <c r="F32" s="165">
        <v>1770727</v>
      </c>
      <c r="G32" s="165">
        <v>1918697</v>
      </c>
      <c r="H32" s="165">
        <v>2075894</v>
      </c>
      <c r="I32" s="165">
        <v>2031811</v>
      </c>
      <c r="J32" s="165">
        <v>2037903</v>
      </c>
      <c r="K32" s="165">
        <v>2297465</v>
      </c>
      <c r="L32" s="165">
        <v>2266330</v>
      </c>
      <c r="M32" s="96">
        <v>2633107.0299999998</v>
      </c>
      <c r="N32" s="96">
        <v>2837479.26</v>
      </c>
      <c r="O32" s="96">
        <v>2754128.5</v>
      </c>
      <c r="P32" s="96">
        <v>2704582.97</v>
      </c>
      <c r="Q32" s="96">
        <v>2628022.17</v>
      </c>
      <c r="R32" s="96">
        <v>2635697.33</v>
      </c>
      <c r="S32" s="96">
        <v>2522753.3199999998</v>
      </c>
      <c r="T32" s="96">
        <v>2568615.27</v>
      </c>
      <c r="U32" s="96">
        <v>2539790.71</v>
      </c>
      <c r="V32" s="96">
        <v>2404246.2200000002</v>
      </c>
      <c r="W32" s="121">
        <v>2503796.69</v>
      </c>
      <c r="X32" s="122">
        <v>2228435.58</v>
      </c>
      <c r="Y32" s="98">
        <v>2055975.37</v>
      </c>
      <c r="Z32" s="98">
        <v>2098069.96</v>
      </c>
      <c r="AA32" s="98">
        <v>2163078.1</v>
      </c>
      <c r="AB32" s="98">
        <v>2184888.34</v>
      </c>
      <c r="AC32" s="98">
        <v>2320440.5499999998</v>
      </c>
      <c r="AD32" s="98">
        <v>2543035.33</v>
      </c>
      <c r="AE32" s="99">
        <v>2328622.9</v>
      </c>
      <c r="AF32" s="98">
        <v>1904422.68</v>
      </c>
      <c r="AG32" s="98">
        <v>1937483.08</v>
      </c>
      <c r="AH32" s="98">
        <v>1936284.62</v>
      </c>
      <c r="AI32" s="98">
        <v>1806326.4</v>
      </c>
      <c r="AJ32" s="100">
        <v>1810395.05</v>
      </c>
      <c r="AK32" s="101">
        <v>1967897.11</v>
      </c>
      <c r="AL32" s="101">
        <v>2180778.5499999998</v>
      </c>
      <c r="AM32" s="294">
        <v>2016653</v>
      </c>
      <c r="AN32" s="289">
        <v>2190894</v>
      </c>
      <c r="AO32" s="101">
        <v>2274428</v>
      </c>
      <c r="AP32" s="101">
        <v>2212039.25</v>
      </c>
      <c r="AQ32" s="108">
        <v>2167112</v>
      </c>
      <c r="AR32" s="108">
        <v>2479839</v>
      </c>
      <c r="AS32" s="108">
        <v>2501809</v>
      </c>
    </row>
    <row r="33" spans="1:45">
      <c r="A33" s="94">
        <v>27</v>
      </c>
      <c r="B33" s="95" t="s">
        <v>351</v>
      </c>
      <c r="C33" s="165">
        <v>6976231</v>
      </c>
      <c r="D33" s="165">
        <v>7107493</v>
      </c>
      <c r="E33" s="165">
        <v>7338763</v>
      </c>
      <c r="F33" s="165">
        <v>7334122</v>
      </c>
      <c r="G33" s="165">
        <v>7901188</v>
      </c>
      <c r="H33" s="165">
        <v>8099027</v>
      </c>
      <c r="I33" s="165">
        <v>8078568</v>
      </c>
      <c r="J33" s="165">
        <v>8006852</v>
      </c>
      <c r="K33" s="165">
        <v>8784014</v>
      </c>
      <c r="L33" s="165">
        <v>9309616</v>
      </c>
      <c r="M33" s="96">
        <v>10214221.880000001</v>
      </c>
      <c r="N33" s="96">
        <v>10584540.83</v>
      </c>
      <c r="O33" s="96">
        <v>10450372.199999999</v>
      </c>
      <c r="P33" s="96">
        <v>9637153.2599999998</v>
      </c>
      <c r="Q33" s="96">
        <v>8993201.0099999998</v>
      </c>
      <c r="R33" s="96">
        <v>9021508.2599999998</v>
      </c>
      <c r="S33" s="96">
        <v>9104923.8699999992</v>
      </c>
      <c r="T33" s="96">
        <v>9009032.5299999993</v>
      </c>
      <c r="U33" s="96">
        <v>8453324.4600000009</v>
      </c>
      <c r="V33" s="96">
        <v>8067420.8700000001</v>
      </c>
      <c r="W33" s="121">
        <v>7809796.79</v>
      </c>
      <c r="X33" s="122">
        <v>7479340.7199999997</v>
      </c>
      <c r="Y33" s="98">
        <v>6994192.6600000001</v>
      </c>
      <c r="Z33" s="98">
        <v>6810505.8499999996</v>
      </c>
      <c r="AA33" s="98">
        <v>6809935.2400000002</v>
      </c>
      <c r="AB33" s="98">
        <v>6647796.2599999998</v>
      </c>
      <c r="AC33" s="98">
        <v>6469955.8399999999</v>
      </c>
      <c r="AD33" s="98">
        <v>6712274.2599999998</v>
      </c>
      <c r="AE33" s="99">
        <v>6592970.6900000004</v>
      </c>
      <c r="AF33" s="98">
        <v>5819210.46</v>
      </c>
      <c r="AG33" s="98">
        <v>5777525.1100000003</v>
      </c>
      <c r="AH33" s="98">
        <v>5828934.0199999996</v>
      </c>
      <c r="AI33" s="98">
        <v>5470714.9699999997</v>
      </c>
      <c r="AJ33" s="100">
        <v>5440388.6299999999</v>
      </c>
      <c r="AK33" s="101">
        <v>5505366.5</v>
      </c>
      <c r="AL33" s="101">
        <v>5617440.9000000004</v>
      </c>
      <c r="AM33" s="294">
        <v>5230068</v>
      </c>
      <c r="AN33" s="289">
        <v>5604038</v>
      </c>
      <c r="AO33" s="101">
        <v>5608821</v>
      </c>
      <c r="AP33" s="101">
        <v>5375996.2599999998</v>
      </c>
      <c r="AQ33" s="108">
        <v>5703073</v>
      </c>
      <c r="AR33" s="108">
        <v>6170681</v>
      </c>
      <c r="AS33" s="108">
        <v>6179342</v>
      </c>
    </row>
    <row r="34" spans="1:45">
      <c r="A34" s="102">
        <v>28</v>
      </c>
      <c r="B34" s="103" t="s">
        <v>352</v>
      </c>
      <c r="C34" s="165">
        <v>3968810</v>
      </c>
      <c r="D34" s="165">
        <v>3976123</v>
      </c>
      <c r="E34" s="165">
        <v>4182699</v>
      </c>
      <c r="F34" s="165">
        <v>4250026</v>
      </c>
      <c r="G34" s="165">
        <v>4657599</v>
      </c>
      <c r="H34" s="165">
        <v>4651234</v>
      </c>
      <c r="I34" s="165">
        <v>4442728</v>
      </c>
      <c r="J34" s="165">
        <v>4557239</v>
      </c>
      <c r="K34" s="165">
        <v>5074795</v>
      </c>
      <c r="L34" s="165">
        <v>5612348</v>
      </c>
      <c r="M34" s="104">
        <v>6375645.04</v>
      </c>
      <c r="N34" s="104">
        <v>6897209.0499999998</v>
      </c>
      <c r="O34" s="104">
        <v>6858346.2699999996</v>
      </c>
      <c r="P34" s="104">
        <v>6620267.2400000002</v>
      </c>
      <c r="Q34" s="104">
        <v>5786746.0700000003</v>
      </c>
      <c r="R34" s="104">
        <v>6528958.4299999997</v>
      </c>
      <c r="S34" s="104">
        <v>6446146.25</v>
      </c>
      <c r="T34" s="104">
        <v>6465038.6299999999</v>
      </c>
      <c r="U34" s="104">
        <v>6176016.0199999996</v>
      </c>
      <c r="V34" s="104">
        <v>5793361.3799999999</v>
      </c>
      <c r="W34" s="123">
        <v>6050614.5999999996</v>
      </c>
      <c r="X34" s="123">
        <v>5475604.5499999998</v>
      </c>
      <c r="Y34" s="105">
        <v>5212709.9800000004</v>
      </c>
      <c r="Z34" s="105">
        <v>5073659.58</v>
      </c>
      <c r="AA34" s="105">
        <v>5215812.8600000003</v>
      </c>
      <c r="AB34" s="105">
        <v>5259211.9400000004</v>
      </c>
      <c r="AC34" s="105">
        <v>5589060.5099999998</v>
      </c>
      <c r="AD34" s="105">
        <v>5567677.9100000001</v>
      </c>
      <c r="AE34" s="106">
        <v>5765119.4000000004</v>
      </c>
      <c r="AF34" s="105">
        <v>4753772.57</v>
      </c>
      <c r="AG34" s="105">
        <v>5275157.51</v>
      </c>
      <c r="AH34" s="105">
        <v>4962037.07</v>
      </c>
      <c r="AI34" s="105">
        <v>4880638.03</v>
      </c>
      <c r="AJ34" s="107">
        <v>4855732.1900000004</v>
      </c>
      <c r="AK34" s="107">
        <v>5004413.33</v>
      </c>
      <c r="AL34" s="107">
        <v>5291756.25</v>
      </c>
      <c r="AM34" s="107">
        <v>4882005</v>
      </c>
      <c r="AN34" s="107">
        <v>4917632</v>
      </c>
      <c r="AO34" s="107">
        <v>5115858</v>
      </c>
      <c r="AP34" s="107">
        <v>5078604.01</v>
      </c>
      <c r="AQ34" s="107">
        <v>5091423</v>
      </c>
      <c r="AR34" s="107">
        <v>5442362</v>
      </c>
      <c r="AS34" s="107">
        <v>5791799</v>
      </c>
    </row>
    <row r="35" spans="1:45">
      <c r="A35" s="94">
        <v>29</v>
      </c>
      <c r="B35" s="95" t="s">
        <v>353</v>
      </c>
      <c r="C35" s="165">
        <v>520904</v>
      </c>
      <c r="D35" s="165">
        <v>559664</v>
      </c>
      <c r="E35" s="165">
        <v>618357</v>
      </c>
      <c r="F35" s="165">
        <v>608671</v>
      </c>
      <c r="G35" s="165">
        <v>684098</v>
      </c>
      <c r="H35" s="165">
        <v>758524</v>
      </c>
      <c r="I35" s="165">
        <v>727992</v>
      </c>
      <c r="J35" s="165">
        <v>726218</v>
      </c>
      <c r="K35" s="165">
        <v>820629</v>
      </c>
      <c r="L35" s="165">
        <v>891445</v>
      </c>
      <c r="M35" s="96">
        <v>1039031.53</v>
      </c>
      <c r="N35" s="96">
        <v>1104696.6499999999</v>
      </c>
      <c r="O35" s="96">
        <v>1074867.29</v>
      </c>
      <c r="P35" s="96">
        <v>1058447.19</v>
      </c>
      <c r="Q35" s="96">
        <v>1077700.71</v>
      </c>
      <c r="R35" s="96">
        <v>1058489.8500000001</v>
      </c>
      <c r="S35" s="96">
        <v>1059236.49</v>
      </c>
      <c r="T35" s="96">
        <v>1060539.97</v>
      </c>
      <c r="U35" s="96">
        <v>963077.89</v>
      </c>
      <c r="V35" s="96">
        <v>990938.69</v>
      </c>
      <c r="W35" s="121">
        <v>1007770.5</v>
      </c>
      <c r="X35" s="122">
        <v>888386.47</v>
      </c>
      <c r="Y35" s="98">
        <v>931533.28</v>
      </c>
      <c r="Z35" s="98">
        <v>871132.97</v>
      </c>
      <c r="AA35" s="98">
        <v>900126.29</v>
      </c>
      <c r="AB35" s="98">
        <v>863008.45</v>
      </c>
      <c r="AC35" s="98">
        <v>869650.49</v>
      </c>
      <c r="AD35" s="98">
        <v>940219.33</v>
      </c>
      <c r="AE35" s="99">
        <v>819258.03</v>
      </c>
      <c r="AF35" s="98">
        <v>651980.84</v>
      </c>
      <c r="AG35" s="98">
        <v>735051.2</v>
      </c>
      <c r="AH35" s="98">
        <v>695795.97</v>
      </c>
      <c r="AI35" s="98">
        <v>701334.67</v>
      </c>
      <c r="AJ35" s="100">
        <v>678750.73</v>
      </c>
      <c r="AK35" s="101">
        <v>675436.4</v>
      </c>
      <c r="AL35" s="101">
        <v>668765.12</v>
      </c>
      <c r="AM35" s="294">
        <v>652598</v>
      </c>
      <c r="AN35" s="289">
        <v>671647</v>
      </c>
      <c r="AO35" s="101">
        <v>704965</v>
      </c>
      <c r="AP35" s="101">
        <v>688870.95</v>
      </c>
      <c r="AQ35" s="108">
        <v>638888</v>
      </c>
      <c r="AR35" s="108">
        <v>674247</v>
      </c>
      <c r="AS35" s="108">
        <v>671597</v>
      </c>
    </row>
    <row r="36" spans="1:45">
      <c r="A36" s="94">
        <v>30</v>
      </c>
      <c r="B36" s="95" t="s">
        <v>354</v>
      </c>
      <c r="C36" s="165">
        <v>666129</v>
      </c>
      <c r="D36" s="165">
        <v>801854</v>
      </c>
      <c r="E36" s="165">
        <v>808061</v>
      </c>
      <c r="F36" s="165">
        <v>593593</v>
      </c>
      <c r="G36" s="165">
        <v>683052</v>
      </c>
      <c r="H36" s="165">
        <v>720803</v>
      </c>
      <c r="I36" s="165">
        <v>650174</v>
      </c>
      <c r="J36" s="165">
        <v>711601</v>
      </c>
      <c r="K36" s="165">
        <v>693009</v>
      </c>
      <c r="L36" s="165">
        <v>696312</v>
      </c>
      <c r="M36" s="96">
        <v>818617.71</v>
      </c>
      <c r="N36" s="96">
        <v>857464.8</v>
      </c>
      <c r="O36" s="96">
        <v>853409.9</v>
      </c>
      <c r="P36" s="96">
        <v>934277.04</v>
      </c>
      <c r="Q36" s="96">
        <v>894794.77</v>
      </c>
      <c r="R36" s="96">
        <v>918255.9</v>
      </c>
      <c r="S36" s="96">
        <v>934054.73</v>
      </c>
      <c r="T36" s="96">
        <v>953714.46</v>
      </c>
      <c r="U36" s="96">
        <v>917596.65</v>
      </c>
      <c r="V36" s="96">
        <v>882037.62</v>
      </c>
      <c r="W36" s="121">
        <v>919087.56</v>
      </c>
      <c r="X36" s="122">
        <v>939940.12</v>
      </c>
      <c r="Y36" s="98">
        <v>868601.5</v>
      </c>
      <c r="Z36" s="98">
        <v>913231.58</v>
      </c>
      <c r="AA36" s="98">
        <v>962894.36</v>
      </c>
      <c r="AB36" s="98">
        <v>1081594.96</v>
      </c>
      <c r="AC36" s="98">
        <v>1034010.91</v>
      </c>
      <c r="AD36" s="98">
        <v>902430.67</v>
      </c>
      <c r="AE36" s="99">
        <v>981406.07</v>
      </c>
      <c r="AF36" s="98">
        <v>777037.85</v>
      </c>
      <c r="AG36" s="98">
        <v>884339.34</v>
      </c>
      <c r="AH36" s="98">
        <v>947821.51</v>
      </c>
      <c r="AI36" s="98">
        <v>900561.35</v>
      </c>
      <c r="AJ36" s="100">
        <v>886621.19</v>
      </c>
      <c r="AK36" s="101">
        <v>871166.34</v>
      </c>
      <c r="AL36" s="101">
        <v>814534.86</v>
      </c>
      <c r="AM36" s="294">
        <v>848762</v>
      </c>
      <c r="AN36" s="289">
        <v>855172</v>
      </c>
      <c r="AO36" s="101">
        <v>852283</v>
      </c>
      <c r="AP36" s="101">
        <v>808623.81</v>
      </c>
      <c r="AQ36" s="108">
        <v>758736</v>
      </c>
      <c r="AR36" s="108">
        <v>894128</v>
      </c>
      <c r="AS36" s="108">
        <v>890304</v>
      </c>
    </row>
    <row r="37" spans="1:45">
      <c r="A37" s="94">
        <v>31</v>
      </c>
      <c r="B37" s="95" t="s">
        <v>355</v>
      </c>
      <c r="C37" s="165">
        <v>177017</v>
      </c>
      <c r="D37" s="165">
        <v>179244</v>
      </c>
      <c r="E37" s="165">
        <v>192928</v>
      </c>
      <c r="F37" s="165">
        <v>198621</v>
      </c>
      <c r="G37" s="165">
        <v>225147</v>
      </c>
      <c r="H37" s="165">
        <v>239431</v>
      </c>
      <c r="I37" s="165">
        <v>234381</v>
      </c>
      <c r="J37" s="165">
        <v>265532</v>
      </c>
      <c r="K37" s="165">
        <v>285260</v>
      </c>
      <c r="L37" s="165">
        <v>292786</v>
      </c>
      <c r="M37" s="96">
        <v>338972.89</v>
      </c>
      <c r="N37" s="96">
        <v>361208.06</v>
      </c>
      <c r="O37" s="96">
        <v>366794.81</v>
      </c>
      <c r="P37" s="96">
        <v>350376.18</v>
      </c>
      <c r="Q37" s="96">
        <v>389103.35</v>
      </c>
      <c r="R37" s="96">
        <v>402499.32</v>
      </c>
      <c r="S37" s="96">
        <v>385322.56</v>
      </c>
      <c r="T37" s="96">
        <v>400594.27</v>
      </c>
      <c r="U37" s="96">
        <v>385171.7</v>
      </c>
      <c r="V37" s="96">
        <v>409828.83</v>
      </c>
      <c r="W37" s="121">
        <v>417284.92</v>
      </c>
      <c r="X37" s="122">
        <v>387810.84</v>
      </c>
      <c r="Y37" s="98">
        <v>321658.5</v>
      </c>
      <c r="Z37" s="98">
        <v>359149.66</v>
      </c>
      <c r="AA37" s="98">
        <v>383411.69</v>
      </c>
      <c r="AB37" s="98">
        <v>342207.34</v>
      </c>
      <c r="AC37" s="98">
        <v>410792.85</v>
      </c>
      <c r="AD37" s="98">
        <v>362861.17</v>
      </c>
      <c r="AE37" s="99">
        <v>346645.5</v>
      </c>
      <c r="AF37" s="98">
        <v>281076.92</v>
      </c>
      <c r="AG37" s="98">
        <v>295891.21000000002</v>
      </c>
      <c r="AH37" s="98">
        <v>261034.84</v>
      </c>
      <c r="AI37" s="98">
        <v>264147.48</v>
      </c>
      <c r="AJ37" s="100">
        <v>240834.58</v>
      </c>
      <c r="AK37" s="101">
        <v>231338.51</v>
      </c>
      <c r="AL37" s="101">
        <v>261254.3</v>
      </c>
      <c r="AM37" s="294">
        <v>236103</v>
      </c>
      <c r="AN37" s="289">
        <v>250548</v>
      </c>
      <c r="AO37" s="101">
        <v>244111</v>
      </c>
      <c r="AP37" s="101">
        <v>247624.71</v>
      </c>
      <c r="AQ37" s="108">
        <v>215759</v>
      </c>
      <c r="AR37" s="108">
        <v>281822</v>
      </c>
      <c r="AS37" s="108">
        <v>245586</v>
      </c>
    </row>
    <row r="38" spans="1:45">
      <c r="A38" s="94">
        <v>32</v>
      </c>
      <c r="B38" s="95" t="s">
        <v>356</v>
      </c>
      <c r="C38" s="165">
        <v>247594</v>
      </c>
      <c r="D38" s="165">
        <v>247294</v>
      </c>
      <c r="E38" s="165">
        <v>253854</v>
      </c>
      <c r="F38" s="165">
        <v>251331</v>
      </c>
      <c r="G38" s="165">
        <v>305434</v>
      </c>
      <c r="H38" s="165">
        <v>313094</v>
      </c>
      <c r="I38" s="165">
        <v>309444</v>
      </c>
      <c r="J38" s="165">
        <v>330512</v>
      </c>
      <c r="K38" s="165">
        <v>374405</v>
      </c>
      <c r="L38" s="165">
        <v>391653</v>
      </c>
      <c r="M38" s="96">
        <v>446345.65</v>
      </c>
      <c r="N38" s="96">
        <v>472328.02</v>
      </c>
      <c r="O38" s="96">
        <v>466029.47</v>
      </c>
      <c r="P38" s="96">
        <v>454375.07</v>
      </c>
      <c r="Q38" s="96">
        <v>449799.93</v>
      </c>
      <c r="R38" s="96">
        <v>449882.88</v>
      </c>
      <c r="S38" s="96">
        <v>441679.82</v>
      </c>
      <c r="T38" s="96">
        <v>452842.04</v>
      </c>
      <c r="U38" s="96">
        <v>454040.36</v>
      </c>
      <c r="V38" s="96">
        <v>419437.81</v>
      </c>
      <c r="W38" s="121">
        <v>468204.46</v>
      </c>
      <c r="X38" s="122">
        <v>420689.77</v>
      </c>
      <c r="Y38" s="98">
        <v>388805.86</v>
      </c>
      <c r="Z38" s="98">
        <v>363633.59</v>
      </c>
      <c r="AA38" s="98">
        <v>367446.78</v>
      </c>
      <c r="AB38" s="98">
        <v>378457.25</v>
      </c>
      <c r="AC38" s="98">
        <v>410409.36</v>
      </c>
      <c r="AD38" s="98">
        <v>431950.97</v>
      </c>
      <c r="AE38" s="99">
        <v>363447.2</v>
      </c>
      <c r="AF38" s="98">
        <v>332265.09999999998</v>
      </c>
      <c r="AG38" s="98">
        <v>366881.37</v>
      </c>
      <c r="AH38" s="98">
        <v>363418.76</v>
      </c>
      <c r="AI38" s="98">
        <v>375798.9</v>
      </c>
      <c r="AJ38" s="100">
        <v>365169.8</v>
      </c>
      <c r="AK38" s="101">
        <v>377776.04</v>
      </c>
      <c r="AL38" s="101">
        <v>426340.74</v>
      </c>
      <c r="AM38" s="294">
        <v>380203</v>
      </c>
      <c r="AN38" s="289">
        <v>401998</v>
      </c>
      <c r="AO38" s="101">
        <v>441470</v>
      </c>
      <c r="AP38" s="101">
        <v>437188.08</v>
      </c>
      <c r="AQ38" s="108">
        <v>394583</v>
      </c>
      <c r="AR38" s="108">
        <v>433094</v>
      </c>
      <c r="AS38" s="108">
        <v>463491</v>
      </c>
    </row>
    <row r="39" spans="1:45">
      <c r="A39" s="94">
        <v>33</v>
      </c>
      <c r="B39" s="95" t="s">
        <v>357</v>
      </c>
      <c r="C39" s="165">
        <v>1333562</v>
      </c>
      <c r="D39" s="165">
        <v>1300405</v>
      </c>
      <c r="E39" s="165">
        <v>1466557</v>
      </c>
      <c r="F39" s="165">
        <v>1477443</v>
      </c>
      <c r="G39" s="165">
        <v>1711198</v>
      </c>
      <c r="H39" s="165">
        <v>1726099</v>
      </c>
      <c r="I39" s="165">
        <v>1819350</v>
      </c>
      <c r="J39" s="165">
        <v>1912501</v>
      </c>
      <c r="K39" s="165">
        <v>2077412</v>
      </c>
      <c r="L39" s="165">
        <v>2265475</v>
      </c>
      <c r="M39" s="96">
        <v>2378155.02</v>
      </c>
      <c r="N39" s="96">
        <v>2752337.58</v>
      </c>
      <c r="O39" s="96">
        <v>2839695.58</v>
      </c>
      <c r="P39" s="96">
        <v>2637836.66</v>
      </c>
      <c r="Q39" s="96">
        <v>2706442.41</v>
      </c>
      <c r="R39" s="96">
        <v>2759457.28</v>
      </c>
      <c r="S39" s="96">
        <v>2703351.11</v>
      </c>
      <c r="T39" s="96">
        <v>2493985.79</v>
      </c>
      <c r="U39" s="96">
        <v>2545242.0499999998</v>
      </c>
      <c r="V39" s="96">
        <v>2514798.67</v>
      </c>
      <c r="W39" s="121">
        <v>2270428.71</v>
      </c>
      <c r="X39" s="122">
        <v>2319541.11</v>
      </c>
      <c r="Y39" s="98">
        <v>2267865.2999999998</v>
      </c>
      <c r="Z39" s="98">
        <v>2151863.23</v>
      </c>
      <c r="AA39" s="98">
        <v>2192360.5299999998</v>
      </c>
      <c r="AB39" s="98">
        <v>2348622.2000000002</v>
      </c>
      <c r="AC39" s="98">
        <v>2592645.84</v>
      </c>
      <c r="AD39" s="98">
        <v>2669623.5299999998</v>
      </c>
      <c r="AE39" s="99">
        <v>2309241.2400000002</v>
      </c>
      <c r="AF39" s="98">
        <v>2184255.36</v>
      </c>
      <c r="AG39" s="98">
        <v>1989466.49</v>
      </c>
      <c r="AH39" s="98">
        <v>2022235.22</v>
      </c>
      <c r="AI39" s="98">
        <v>1891425.48</v>
      </c>
      <c r="AJ39" s="100">
        <v>2045877.34</v>
      </c>
      <c r="AK39" s="101">
        <v>1864366.63</v>
      </c>
      <c r="AL39" s="101">
        <v>2139995.1800000002</v>
      </c>
      <c r="AM39" s="294">
        <v>1815032</v>
      </c>
      <c r="AN39" s="289">
        <v>1812531</v>
      </c>
      <c r="AO39" s="101">
        <v>1941091</v>
      </c>
      <c r="AP39" s="101">
        <v>1804585.52</v>
      </c>
      <c r="AQ39" s="108">
        <v>1768808</v>
      </c>
      <c r="AR39" s="108">
        <v>2068687</v>
      </c>
      <c r="AS39" s="108">
        <v>1605028</v>
      </c>
    </row>
    <row r="40" spans="1:45">
      <c r="A40" s="94">
        <v>34</v>
      </c>
      <c r="B40" s="95" t="s">
        <v>358</v>
      </c>
      <c r="C40" s="165">
        <v>2004067</v>
      </c>
      <c r="D40" s="165">
        <v>1949466</v>
      </c>
      <c r="E40" s="165">
        <v>2147093</v>
      </c>
      <c r="F40" s="165">
        <v>2136977</v>
      </c>
      <c r="G40" s="165">
        <v>2284467</v>
      </c>
      <c r="H40" s="165">
        <v>2363881</v>
      </c>
      <c r="I40" s="165">
        <v>2333747</v>
      </c>
      <c r="J40" s="165">
        <v>2359450</v>
      </c>
      <c r="K40" s="165">
        <v>2673237</v>
      </c>
      <c r="L40" s="165">
        <v>3035898</v>
      </c>
      <c r="M40" s="96">
        <v>3230967.75</v>
      </c>
      <c r="N40" s="96">
        <v>3482248.38</v>
      </c>
      <c r="O40" s="96">
        <v>3467066.93</v>
      </c>
      <c r="P40" s="96">
        <v>3323874.12</v>
      </c>
      <c r="Q40" s="96">
        <v>3218856.49</v>
      </c>
      <c r="R40" s="96">
        <v>3229898.21</v>
      </c>
      <c r="S40" s="96">
        <v>3254644.12</v>
      </c>
      <c r="T40" s="96">
        <v>3160029.11</v>
      </c>
      <c r="U40" s="96">
        <v>3067363.37</v>
      </c>
      <c r="V40" s="96">
        <v>2883851.31</v>
      </c>
      <c r="W40" s="121">
        <v>3120606.62</v>
      </c>
      <c r="X40" s="122">
        <v>2896310.09</v>
      </c>
      <c r="Y40" s="98">
        <v>2667226.73</v>
      </c>
      <c r="Z40" s="98">
        <v>2930977.59</v>
      </c>
      <c r="AA40" s="98">
        <v>3008748.49</v>
      </c>
      <c r="AB40" s="98">
        <v>3169931.66</v>
      </c>
      <c r="AC40" s="98">
        <v>3020615.61</v>
      </c>
      <c r="AD40" s="98">
        <v>3390650.14</v>
      </c>
      <c r="AE40" s="99">
        <v>3267213.2</v>
      </c>
      <c r="AF40" s="98">
        <v>2573852.7400000002</v>
      </c>
      <c r="AG40" s="98">
        <v>2777059.16</v>
      </c>
      <c r="AH40" s="98">
        <v>2949295.24</v>
      </c>
      <c r="AI40" s="98">
        <v>2735469.74</v>
      </c>
      <c r="AJ40" s="100">
        <v>2695344.56</v>
      </c>
      <c r="AK40" s="101">
        <v>3054347.26</v>
      </c>
      <c r="AL40" s="101">
        <v>3445140.18</v>
      </c>
      <c r="AM40" s="294">
        <v>3200092</v>
      </c>
      <c r="AN40" s="289">
        <v>3289592</v>
      </c>
      <c r="AO40" s="101">
        <v>2912463</v>
      </c>
      <c r="AP40" s="101">
        <v>2711692.92</v>
      </c>
      <c r="AQ40" s="108">
        <v>2630865</v>
      </c>
      <c r="AR40" s="108">
        <v>3101895</v>
      </c>
      <c r="AS40" s="108">
        <v>3804143</v>
      </c>
    </row>
    <row r="41" spans="1:45">
      <c r="A41" s="94">
        <v>35</v>
      </c>
      <c r="B41" s="95" t="s">
        <v>359</v>
      </c>
      <c r="C41" s="165">
        <v>1025662</v>
      </c>
      <c r="D41" s="165">
        <v>995387</v>
      </c>
      <c r="E41" s="165">
        <v>998257</v>
      </c>
      <c r="F41" s="165">
        <v>1238237</v>
      </c>
      <c r="G41" s="165">
        <v>1289340</v>
      </c>
      <c r="H41" s="165">
        <v>1280530</v>
      </c>
      <c r="I41" s="165">
        <v>1236137</v>
      </c>
      <c r="J41" s="165">
        <v>1399982</v>
      </c>
      <c r="K41" s="165">
        <v>1635252</v>
      </c>
      <c r="L41" s="165">
        <v>1696600</v>
      </c>
      <c r="M41" s="96">
        <v>1870922.67</v>
      </c>
      <c r="N41" s="96">
        <v>2004948.66</v>
      </c>
      <c r="O41" s="96">
        <v>2170676.65</v>
      </c>
      <c r="P41" s="96">
        <v>2128954.06</v>
      </c>
      <c r="Q41" s="96">
        <v>2020866.61</v>
      </c>
      <c r="R41" s="96">
        <v>2041390.33</v>
      </c>
      <c r="S41" s="96">
        <v>1984520.96</v>
      </c>
      <c r="T41" s="96">
        <v>2056134.78</v>
      </c>
      <c r="U41" s="96">
        <v>1910692.47</v>
      </c>
      <c r="V41" s="96">
        <v>1896916.83</v>
      </c>
      <c r="W41" s="121">
        <v>1899426.76</v>
      </c>
      <c r="X41" s="122">
        <v>1874150.28</v>
      </c>
      <c r="Y41" s="98">
        <v>1928671.78</v>
      </c>
      <c r="Z41" s="98">
        <v>1887253.79</v>
      </c>
      <c r="AA41" s="98">
        <v>1971244.45</v>
      </c>
      <c r="AB41" s="98">
        <v>2037441.66</v>
      </c>
      <c r="AC41" s="98">
        <v>1984474.26</v>
      </c>
      <c r="AD41" s="98">
        <v>2029691.18</v>
      </c>
      <c r="AE41" s="99">
        <v>2075310.97</v>
      </c>
      <c r="AF41" s="98">
        <v>1771803.6</v>
      </c>
      <c r="AG41" s="98">
        <v>1908374.57</v>
      </c>
      <c r="AH41" s="98">
        <v>1773696.6</v>
      </c>
      <c r="AI41" s="98">
        <v>1765042.05</v>
      </c>
      <c r="AJ41" s="100">
        <v>1854652.38</v>
      </c>
      <c r="AK41" s="101">
        <v>1939844.3</v>
      </c>
      <c r="AL41" s="101">
        <v>1820321.8</v>
      </c>
      <c r="AM41" s="294">
        <v>1775495</v>
      </c>
      <c r="AN41" s="289">
        <v>1918790</v>
      </c>
      <c r="AO41" s="101">
        <v>1922804</v>
      </c>
      <c r="AP41" s="101">
        <v>1942918.54</v>
      </c>
      <c r="AQ41" s="108">
        <v>1864269</v>
      </c>
      <c r="AR41" s="108">
        <v>1977516</v>
      </c>
      <c r="AS41" s="108">
        <v>2285148</v>
      </c>
    </row>
    <row r="42" spans="1:45">
      <c r="A42" s="94">
        <v>36</v>
      </c>
      <c r="B42" s="95" t="s">
        <v>360</v>
      </c>
      <c r="C42" s="165">
        <v>301504</v>
      </c>
      <c r="D42" s="165">
        <v>315327</v>
      </c>
      <c r="E42" s="165">
        <v>331909</v>
      </c>
      <c r="F42" s="165">
        <v>380422</v>
      </c>
      <c r="G42" s="165">
        <v>368089</v>
      </c>
      <c r="H42" s="165">
        <v>403512</v>
      </c>
      <c r="I42" s="165">
        <v>426026</v>
      </c>
      <c r="J42" s="165">
        <v>458761</v>
      </c>
      <c r="K42" s="165">
        <v>502977</v>
      </c>
      <c r="L42" s="165">
        <v>535464</v>
      </c>
      <c r="M42" s="96">
        <v>614140.26</v>
      </c>
      <c r="N42" s="96">
        <v>616109.17000000004</v>
      </c>
      <c r="O42" s="96">
        <v>630278.62</v>
      </c>
      <c r="P42" s="96">
        <v>625265.43999999994</v>
      </c>
      <c r="Q42" s="96">
        <v>651040.32999999996</v>
      </c>
      <c r="R42" s="96">
        <v>658870.56999999995</v>
      </c>
      <c r="S42" s="96">
        <v>683253.04</v>
      </c>
      <c r="T42" s="96">
        <v>706470.57</v>
      </c>
      <c r="U42" s="96">
        <v>671125.38</v>
      </c>
      <c r="V42" s="96">
        <v>719202</v>
      </c>
      <c r="W42" s="121">
        <v>697739.06</v>
      </c>
      <c r="X42" s="122">
        <v>704838.62</v>
      </c>
      <c r="Y42" s="98">
        <v>675214.01</v>
      </c>
      <c r="Z42" s="98">
        <v>801635.67</v>
      </c>
      <c r="AA42" s="98">
        <v>812986.88</v>
      </c>
      <c r="AB42" s="98">
        <v>786519.94</v>
      </c>
      <c r="AC42" s="98">
        <v>791477.83</v>
      </c>
      <c r="AD42" s="98">
        <v>792531.38</v>
      </c>
      <c r="AE42" s="99">
        <v>852126.25</v>
      </c>
      <c r="AF42" s="98">
        <v>800654.47</v>
      </c>
      <c r="AG42" s="98">
        <v>880169</v>
      </c>
      <c r="AH42" s="98">
        <v>854885.82</v>
      </c>
      <c r="AI42" s="98">
        <v>840038.24</v>
      </c>
      <c r="AJ42" s="100">
        <v>896233.16</v>
      </c>
      <c r="AK42" s="101">
        <v>935583.15</v>
      </c>
      <c r="AL42" s="101">
        <v>894837.6</v>
      </c>
      <c r="AM42" s="294">
        <v>759517</v>
      </c>
      <c r="AN42" s="289">
        <v>813341</v>
      </c>
      <c r="AO42" s="101">
        <v>834171</v>
      </c>
      <c r="AP42" s="101">
        <v>872895.42</v>
      </c>
      <c r="AQ42" s="108">
        <v>840000</v>
      </c>
      <c r="AR42" s="108">
        <v>990318</v>
      </c>
      <c r="AS42" s="108">
        <v>941135</v>
      </c>
    </row>
    <row r="43" spans="1:45">
      <c r="A43" s="94">
        <v>37</v>
      </c>
      <c r="B43" s="95" t="s">
        <v>361</v>
      </c>
      <c r="C43" s="165">
        <v>584009</v>
      </c>
      <c r="D43" s="165">
        <v>580420</v>
      </c>
      <c r="E43" s="165">
        <v>572558</v>
      </c>
      <c r="F43" s="165">
        <v>581917</v>
      </c>
      <c r="G43" s="165">
        <v>552423</v>
      </c>
      <c r="H43" s="165">
        <v>559665</v>
      </c>
      <c r="I43" s="165">
        <v>603396</v>
      </c>
      <c r="J43" s="165">
        <v>606276</v>
      </c>
      <c r="K43" s="165">
        <v>645249</v>
      </c>
      <c r="L43" s="165">
        <v>712868</v>
      </c>
      <c r="M43" s="96">
        <v>801604.55</v>
      </c>
      <c r="N43" s="96">
        <v>942243.81</v>
      </c>
      <c r="O43" s="96">
        <v>936445.48</v>
      </c>
      <c r="P43" s="96">
        <v>928211.12</v>
      </c>
      <c r="Q43" s="96">
        <v>926494.53</v>
      </c>
      <c r="R43" s="96">
        <v>913154.66</v>
      </c>
      <c r="S43" s="96">
        <v>886320.76</v>
      </c>
      <c r="T43" s="96">
        <v>927489.71</v>
      </c>
      <c r="U43" s="96">
        <v>879998.82</v>
      </c>
      <c r="V43" s="96">
        <v>795501.79</v>
      </c>
      <c r="W43" s="121">
        <v>772289.28</v>
      </c>
      <c r="X43" s="122">
        <v>754702.59</v>
      </c>
      <c r="Y43" s="98">
        <v>728568.01</v>
      </c>
      <c r="Z43" s="98">
        <v>712263.73</v>
      </c>
      <c r="AA43" s="98">
        <v>702742.55</v>
      </c>
      <c r="AB43" s="98">
        <v>683638.52</v>
      </c>
      <c r="AC43" s="98">
        <v>802200.38</v>
      </c>
      <c r="AD43" s="98">
        <v>827525.85</v>
      </c>
      <c r="AE43" s="99">
        <v>741531.7</v>
      </c>
      <c r="AF43" s="98">
        <v>853002.46</v>
      </c>
      <c r="AG43" s="98">
        <v>761531.44</v>
      </c>
      <c r="AH43" s="98">
        <v>826050.5</v>
      </c>
      <c r="AI43" s="98">
        <v>865993.63</v>
      </c>
      <c r="AJ43" s="100">
        <v>797399.46</v>
      </c>
      <c r="AK43" s="101">
        <v>752745.33</v>
      </c>
      <c r="AL43" s="101">
        <v>825663.2</v>
      </c>
      <c r="AM43" s="294">
        <v>738906</v>
      </c>
      <c r="AN43" s="289">
        <v>809795</v>
      </c>
      <c r="AO43" s="101">
        <v>807934</v>
      </c>
      <c r="AP43" s="101">
        <v>837985.77</v>
      </c>
      <c r="AQ43" s="108">
        <v>701436</v>
      </c>
      <c r="AR43" s="108">
        <v>805641</v>
      </c>
      <c r="AS43" s="108">
        <v>810465</v>
      </c>
    </row>
    <row r="44" spans="1:45">
      <c r="A44" s="94">
        <v>38</v>
      </c>
      <c r="B44" s="95" t="s">
        <v>362</v>
      </c>
      <c r="C44" s="165">
        <v>851832</v>
      </c>
      <c r="D44" s="165">
        <v>882479</v>
      </c>
      <c r="E44" s="165">
        <v>870461</v>
      </c>
      <c r="F44" s="165">
        <v>861226</v>
      </c>
      <c r="G44" s="165">
        <v>968807</v>
      </c>
      <c r="H44" s="165">
        <v>957791</v>
      </c>
      <c r="I44" s="165">
        <v>927302</v>
      </c>
      <c r="J44" s="165">
        <v>893740</v>
      </c>
      <c r="K44" s="165">
        <v>998022</v>
      </c>
      <c r="L44" s="165">
        <v>1164204</v>
      </c>
      <c r="M44" s="96">
        <v>1263719.3999999999</v>
      </c>
      <c r="N44" s="96">
        <v>1309764.81</v>
      </c>
      <c r="O44" s="96">
        <v>1334533.6399999999</v>
      </c>
      <c r="P44" s="96">
        <v>1407822.61</v>
      </c>
      <c r="Q44" s="96">
        <v>1463274.8</v>
      </c>
      <c r="R44" s="96">
        <v>1487905.92</v>
      </c>
      <c r="S44" s="96">
        <v>1523668.43</v>
      </c>
      <c r="T44" s="96">
        <v>1431380.53</v>
      </c>
      <c r="U44" s="96">
        <v>1407834.44</v>
      </c>
      <c r="V44" s="96">
        <v>1305875.73</v>
      </c>
      <c r="W44" s="121">
        <v>1273340</v>
      </c>
      <c r="X44" s="122">
        <v>1209598.3999999999</v>
      </c>
      <c r="Y44" s="98">
        <v>1130881.07</v>
      </c>
      <c r="Z44" s="98">
        <v>1114996.19</v>
      </c>
      <c r="AA44" s="98">
        <v>1183456.81</v>
      </c>
      <c r="AB44" s="98">
        <v>1124845.95</v>
      </c>
      <c r="AC44" s="98">
        <v>1293074.8700000001</v>
      </c>
      <c r="AD44" s="98">
        <v>1151122.3</v>
      </c>
      <c r="AE44" s="99">
        <v>971063.5</v>
      </c>
      <c r="AF44" s="98">
        <v>1066173.18</v>
      </c>
      <c r="AG44" s="98">
        <v>1108372.56</v>
      </c>
      <c r="AH44" s="98">
        <v>1380095.02</v>
      </c>
      <c r="AI44" s="98">
        <v>1060027.3400000001</v>
      </c>
      <c r="AJ44" s="100">
        <v>1049004.1599999999</v>
      </c>
      <c r="AK44" s="101">
        <v>1019326.55</v>
      </c>
      <c r="AL44" s="101">
        <v>1079170.32</v>
      </c>
      <c r="AM44" s="294">
        <v>1034794</v>
      </c>
      <c r="AN44" s="289">
        <v>1088028</v>
      </c>
      <c r="AO44" s="101">
        <v>1020817</v>
      </c>
      <c r="AP44" s="101">
        <v>1033848.35</v>
      </c>
      <c r="AQ44" s="108">
        <v>1011411</v>
      </c>
      <c r="AR44" s="108">
        <v>1207899</v>
      </c>
      <c r="AS44" s="108">
        <v>1219515</v>
      </c>
    </row>
    <row r="45" spans="1:45">
      <c r="A45" s="94">
        <v>39</v>
      </c>
      <c r="B45" s="95" t="s">
        <v>363</v>
      </c>
      <c r="C45" s="165">
        <v>170233</v>
      </c>
      <c r="D45" s="165">
        <v>180774</v>
      </c>
      <c r="E45" s="165">
        <v>175954</v>
      </c>
      <c r="F45" s="165">
        <v>181537</v>
      </c>
      <c r="G45" s="165">
        <v>193293</v>
      </c>
      <c r="H45" s="165">
        <v>193236</v>
      </c>
      <c r="I45" s="165">
        <v>185606</v>
      </c>
      <c r="J45" s="165">
        <v>191910</v>
      </c>
      <c r="K45" s="165">
        <v>206156</v>
      </c>
      <c r="L45" s="165">
        <v>233673</v>
      </c>
      <c r="M45" s="96">
        <v>276089.84999999998</v>
      </c>
      <c r="N45" s="96">
        <v>318305.91999999998</v>
      </c>
      <c r="O45" s="96">
        <v>330091.71999999997</v>
      </c>
      <c r="P45" s="96">
        <v>334806.42</v>
      </c>
      <c r="Q45" s="96">
        <v>354605.02</v>
      </c>
      <c r="R45" s="96">
        <v>362349.69</v>
      </c>
      <c r="S45" s="96">
        <v>334222.03000000003</v>
      </c>
      <c r="T45" s="96">
        <v>316579.15999999997</v>
      </c>
      <c r="U45" s="96">
        <v>340074.31</v>
      </c>
      <c r="V45" s="96">
        <v>327800.68</v>
      </c>
      <c r="W45" s="121">
        <v>337136.07</v>
      </c>
      <c r="X45" s="122">
        <v>290233.23</v>
      </c>
      <c r="Y45" s="98">
        <v>275140.46000000002</v>
      </c>
      <c r="Z45" s="98">
        <v>264151.62</v>
      </c>
      <c r="AA45" s="98">
        <v>256935.44</v>
      </c>
      <c r="AB45" s="98">
        <v>247539.22</v>
      </c>
      <c r="AC45" s="98">
        <v>240239.7</v>
      </c>
      <c r="AD45" s="98">
        <v>221252.29</v>
      </c>
      <c r="AE45" s="99">
        <v>222014</v>
      </c>
      <c r="AF45" s="98">
        <v>196203.25</v>
      </c>
      <c r="AG45" s="98">
        <v>186398.66</v>
      </c>
      <c r="AH45" s="98">
        <v>186139.26</v>
      </c>
      <c r="AI45" s="98">
        <v>184494.62</v>
      </c>
      <c r="AJ45" s="100">
        <v>196241.86</v>
      </c>
      <c r="AK45" s="101">
        <v>190628.48000000001</v>
      </c>
      <c r="AL45" s="101">
        <v>205379.56</v>
      </c>
      <c r="AM45" s="294">
        <v>190543</v>
      </c>
      <c r="AN45" s="289">
        <v>201512</v>
      </c>
      <c r="AO45" s="101">
        <v>207766</v>
      </c>
      <c r="AP45" s="101">
        <v>206249.44</v>
      </c>
      <c r="AQ45" s="108">
        <v>182302</v>
      </c>
      <c r="AR45" s="108">
        <v>199808</v>
      </c>
      <c r="AS45" s="108">
        <v>214956</v>
      </c>
    </row>
    <row r="46" spans="1:45">
      <c r="A46" s="94">
        <v>40</v>
      </c>
      <c r="B46" s="95" t="s">
        <v>364</v>
      </c>
      <c r="C46" s="165">
        <v>2151794</v>
      </c>
      <c r="D46" s="165">
        <v>2225132</v>
      </c>
      <c r="E46" s="165">
        <v>2190787</v>
      </c>
      <c r="F46" s="165">
        <v>2094939</v>
      </c>
      <c r="G46" s="165">
        <v>2279682</v>
      </c>
      <c r="H46" s="165">
        <v>2434994</v>
      </c>
      <c r="I46" s="165">
        <v>2346539</v>
      </c>
      <c r="J46" s="165">
        <v>2463759</v>
      </c>
      <c r="K46" s="165">
        <v>2721880</v>
      </c>
      <c r="L46" s="165">
        <v>2835824</v>
      </c>
      <c r="M46" s="96">
        <v>3244580.82</v>
      </c>
      <c r="N46" s="96">
        <v>3541602.84</v>
      </c>
      <c r="O46" s="96">
        <v>3516870.58</v>
      </c>
      <c r="P46" s="96">
        <v>3405423.89</v>
      </c>
      <c r="Q46" s="96">
        <v>3383366.8</v>
      </c>
      <c r="R46" s="96">
        <v>3359131.33</v>
      </c>
      <c r="S46" s="96">
        <v>3485691.69</v>
      </c>
      <c r="T46" s="96">
        <v>3527705.4</v>
      </c>
      <c r="U46" s="96">
        <v>3311257.5</v>
      </c>
      <c r="V46" s="96">
        <v>3121262.02</v>
      </c>
      <c r="W46" s="121">
        <v>3027381.09</v>
      </c>
      <c r="X46" s="122">
        <v>2908186.47</v>
      </c>
      <c r="Y46" s="98">
        <v>2699105.7</v>
      </c>
      <c r="Z46" s="98">
        <v>2821616.06</v>
      </c>
      <c r="AA46" s="98">
        <v>2660005.88</v>
      </c>
      <c r="AB46" s="98">
        <v>2867045.77</v>
      </c>
      <c r="AC46" s="98">
        <v>2831156.36</v>
      </c>
      <c r="AD46" s="98">
        <v>2908857.76</v>
      </c>
      <c r="AE46" s="99">
        <v>2494671.91</v>
      </c>
      <c r="AF46" s="98">
        <v>2658929.5</v>
      </c>
      <c r="AG46" s="98">
        <v>3063243.22</v>
      </c>
      <c r="AH46" s="98">
        <v>2725327.79</v>
      </c>
      <c r="AI46" s="98">
        <v>2535004.21</v>
      </c>
      <c r="AJ46" s="100">
        <v>2451742.64</v>
      </c>
      <c r="AK46" s="101">
        <v>2458297.21</v>
      </c>
      <c r="AL46" s="101">
        <v>2724042.9</v>
      </c>
      <c r="AM46" s="294">
        <v>2439572</v>
      </c>
      <c r="AN46" s="289">
        <v>2562125</v>
      </c>
      <c r="AO46" s="101">
        <v>2613680</v>
      </c>
      <c r="AP46" s="101">
        <v>2564664.69</v>
      </c>
      <c r="AQ46" s="108">
        <v>2469052</v>
      </c>
      <c r="AR46" s="108">
        <v>2742279</v>
      </c>
      <c r="AS46" s="108">
        <v>2651256</v>
      </c>
    </row>
    <row r="47" spans="1:45">
      <c r="A47" s="94">
        <v>41</v>
      </c>
      <c r="B47" s="95" t="s">
        <v>365</v>
      </c>
      <c r="C47" s="165">
        <v>314056</v>
      </c>
      <c r="D47" s="165">
        <v>323454</v>
      </c>
      <c r="E47" s="165">
        <v>347265</v>
      </c>
      <c r="F47" s="165">
        <v>367294</v>
      </c>
      <c r="G47" s="165">
        <v>370573</v>
      </c>
      <c r="H47" s="165">
        <v>415562</v>
      </c>
      <c r="I47" s="165">
        <v>412331</v>
      </c>
      <c r="J47" s="165">
        <v>433673</v>
      </c>
      <c r="K47" s="165">
        <v>482119</v>
      </c>
      <c r="L47" s="165">
        <v>498499</v>
      </c>
      <c r="M47" s="96">
        <v>592040.88</v>
      </c>
      <c r="N47" s="96">
        <v>645885.73</v>
      </c>
      <c r="O47" s="96">
        <v>669493.62</v>
      </c>
      <c r="P47" s="96">
        <v>657130.05000000005</v>
      </c>
      <c r="Q47" s="96">
        <v>662082.51</v>
      </c>
      <c r="R47" s="96">
        <v>691915.77</v>
      </c>
      <c r="S47" s="96">
        <v>740980.53</v>
      </c>
      <c r="T47" s="96">
        <v>729951.65</v>
      </c>
      <c r="U47" s="96">
        <v>691667.65</v>
      </c>
      <c r="V47" s="96">
        <v>694823.31</v>
      </c>
      <c r="W47" s="121">
        <v>687606.49</v>
      </c>
      <c r="X47" s="122">
        <v>679868.41</v>
      </c>
      <c r="Y47" s="98">
        <v>588376.68000000005</v>
      </c>
      <c r="Z47" s="98">
        <v>615714.61</v>
      </c>
      <c r="AA47" s="98">
        <v>621172.30000000005</v>
      </c>
      <c r="AB47" s="98">
        <v>645851.86</v>
      </c>
      <c r="AC47" s="98">
        <v>695280.78</v>
      </c>
      <c r="AD47" s="98">
        <v>784943.8</v>
      </c>
      <c r="AE47" s="99">
        <v>726872.22</v>
      </c>
      <c r="AF47" s="98">
        <v>570365.98</v>
      </c>
      <c r="AG47" s="98">
        <v>651034.86</v>
      </c>
      <c r="AH47" s="98">
        <v>594845</v>
      </c>
      <c r="AI47" s="98">
        <v>626865.09</v>
      </c>
      <c r="AJ47" s="100">
        <v>632468.39</v>
      </c>
      <c r="AK47" s="101">
        <v>665753.03</v>
      </c>
      <c r="AL47" s="101">
        <v>696429.57</v>
      </c>
      <c r="AM47" s="294">
        <v>646112</v>
      </c>
      <c r="AN47" s="289">
        <v>679128</v>
      </c>
      <c r="AO47" s="101">
        <v>772537</v>
      </c>
      <c r="AP47" s="101">
        <v>756343.48</v>
      </c>
      <c r="AQ47" s="108">
        <v>695583</v>
      </c>
      <c r="AR47" s="108">
        <v>699139</v>
      </c>
      <c r="AS47" s="108">
        <v>784618</v>
      </c>
    </row>
    <row r="48" spans="1:45">
      <c r="A48" s="94">
        <v>42</v>
      </c>
      <c r="B48" s="95" t="s">
        <v>366</v>
      </c>
      <c r="C48" s="165">
        <v>330743</v>
      </c>
      <c r="D48" s="165">
        <v>365737</v>
      </c>
      <c r="E48" s="165">
        <v>414236</v>
      </c>
      <c r="F48" s="165">
        <v>416367</v>
      </c>
      <c r="G48" s="165">
        <v>413176</v>
      </c>
      <c r="H48" s="165">
        <v>451882</v>
      </c>
      <c r="I48" s="165">
        <v>404878</v>
      </c>
      <c r="J48" s="165">
        <v>432410</v>
      </c>
      <c r="K48" s="165">
        <v>411844</v>
      </c>
      <c r="L48" s="165">
        <v>441828</v>
      </c>
      <c r="M48" s="96">
        <v>529547.06999999995</v>
      </c>
      <c r="N48" s="96">
        <v>547714.47</v>
      </c>
      <c r="O48" s="96">
        <v>677581.95</v>
      </c>
      <c r="P48" s="96">
        <v>697903.22</v>
      </c>
      <c r="Q48" s="96">
        <v>606676.01</v>
      </c>
      <c r="R48" s="96">
        <v>658222.32999999996</v>
      </c>
      <c r="S48" s="96">
        <v>788569.22</v>
      </c>
      <c r="T48" s="96">
        <v>544828.81999999995</v>
      </c>
      <c r="U48" s="96">
        <v>569015.97</v>
      </c>
      <c r="V48" s="96">
        <v>510845.65</v>
      </c>
      <c r="W48" s="121">
        <v>667096.29</v>
      </c>
      <c r="X48" s="122">
        <v>743738.21</v>
      </c>
      <c r="Y48" s="98">
        <v>637089.35</v>
      </c>
      <c r="Z48" s="98">
        <v>490385.46</v>
      </c>
      <c r="AA48" s="98">
        <v>491662.79</v>
      </c>
      <c r="AB48" s="98">
        <v>620526.61</v>
      </c>
      <c r="AC48" s="98">
        <v>633998.76</v>
      </c>
      <c r="AD48" s="98">
        <v>698636.37</v>
      </c>
      <c r="AE48" s="99">
        <v>661499.43000000005</v>
      </c>
      <c r="AF48" s="98">
        <v>625486.69999999995</v>
      </c>
      <c r="AG48" s="98">
        <v>719518.81</v>
      </c>
      <c r="AH48" s="98">
        <v>705789.83</v>
      </c>
      <c r="AI48" s="98">
        <v>684916.38</v>
      </c>
      <c r="AJ48" s="100">
        <v>601328.31999999995</v>
      </c>
      <c r="AK48" s="101">
        <v>382035.53</v>
      </c>
      <c r="AL48" s="101">
        <v>585893.85</v>
      </c>
      <c r="AM48" s="294">
        <v>665163</v>
      </c>
      <c r="AN48" s="289">
        <v>617490</v>
      </c>
      <c r="AO48" s="101">
        <v>668614</v>
      </c>
      <c r="AP48" s="101">
        <v>666074</v>
      </c>
      <c r="AQ48" s="108">
        <v>569683</v>
      </c>
      <c r="AR48" s="108">
        <v>634086</v>
      </c>
      <c r="AS48" s="108">
        <v>629551</v>
      </c>
    </row>
    <row r="49" spans="1:45">
      <c r="A49" s="94">
        <v>43</v>
      </c>
      <c r="B49" s="95" t="s">
        <v>367</v>
      </c>
      <c r="C49" s="165">
        <v>429126</v>
      </c>
      <c r="D49" s="165">
        <v>461776</v>
      </c>
      <c r="E49" s="165">
        <v>530407</v>
      </c>
      <c r="F49" s="165">
        <v>600313</v>
      </c>
      <c r="G49" s="165">
        <v>661525</v>
      </c>
      <c r="H49" s="165">
        <v>643058</v>
      </c>
      <c r="I49" s="165">
        <v>579006</v>
      </c>
      <c r="J49" s="165">
        <v>599993</v>
      </c>
      <c r="K49" s="165">
        <v>698852</v>
      </c>
      <c r="L49" s="165">
        <v>734070</v>
      </c>
      <c r="M49" s="96">
        <v>860801.26</v>
      </c>
      <c r="N49" s="96">
        <v>932296.43</v>
      </c>
      <c r="O49" s="96">
        <v>972764.36</v>
      </c>
      <c r="P49" s="96">
        <v>986544.41</v>
      </c>
      <c r="Q49" s="96">
        <v>1030658.53</v>
      </c>
      <c r="R49" s="96">
        <v>1089730.26</v>
      </c>
      <c r="S49" s="96">
        <v>1132440.8999999999</v>
      </c>
      <c r="T49" s="96">
        <v>1123807.58</v>
      </c>
      <c r="U49" s="96">
        <v>1066288.68</v>
      </c>
      <c r="V49" s="96">
        <v>1051855.53</v>
      </c>
      <c r="W49" s="121">
        <v>1183115.3500000001</v>
      </c>
      <c r="X49" s="122">
        <v>1053148.3400000001</v>
      </c>
      <c r="Y49" s="98">
        <v>954979.03</v>
      </c>
      <c r="Z49" s="98">
        <v>1012636.65</v>
      </c>
      <c r="AA49" s="98">
        <v>1082937.19</v>
      </c>
      <c r="AB49" s="98">
        <v>1098691.47</v>
      </c>
      <c r="AC49" s="98">
        <v>1124059.6499999999</v>
      </c>
      <c r="AD49" s="98">
        <v>1168794.9099999999</v>
      </c>
      <c r="AE49" s="99">
        <v>1064553.6200000001</v>
      </c>
      <c r="AF49" s="98">
        <v>926841.67</v>
      </c>
      <c r="AG49" s="98">
        <v>1000956.33</v>
      </c>
      <c r="AH49" s="98">
        <v>1083612.74</v>
      </c>
      <c r="AI49" s="98">
        <v>1034144.04</v>
      </c>
      <c r="AJ49" s="100">
        <v>933644.19</v>
      </c>
      <c r="AK49" s="101">
        <v>970946.41</v>
      </c>
      <c r="AL49" s="101">
        <v>1043837.58</v>
      </c>
      <c r="AM49" s="294">
        <v>1031464</v>
      </c>
      <c r="AN49" s="289">
        <v>1067646</v>
      </c>
      <c r="AO49" s="101">
        <v>1011100</v>
      </c>
      <c r="AP49" s="101">
        <v>1012033.43</v>
      </c>
      <c r="AQ49" s="108">
        <v>1044091</v>
      </c>
      <c r="AR49" s="108">
        <v>1209426</v>
      </c>
      <c r="AS49" s="108">
        <v>1318984</v>
      </c>
    </row>
    <row r="50" spans="1:45">
      <c r="A50" s="94">
        <v>44</v>
      </c>
      <c r="B50" s="95" t="s">
        <v>368</v>
      </c>
      <c r="C50" s="165">
        <v>566389</v>
      </c>
      <c r="D50" s="165">
        <v>495476</v>
      </c>
      <c r="E50" s="165">
        <v>508702</v>
      </c>
      <c r="F50" s="165">
        <v>580739</v>
      </c>
      <c r="G50" s="165">
        <v>678334</v>
      </c>
      <c r="H50" s="165">
        <v>626659</v>
      </c>
      <c r="I50" s="165">
        <v>648153</v>
      </c>
      <c r="J50" s="165">
        <v>767269</v>
      </c>
      <c r="K50" s="165">
        <v>884178</v>
      </c>
      <c r="L50" s="165">
        <v>1009556</v>
      </c>
      <c r="M50" s="96">
        <v>1048365.12</v>
      </c>
      <c r="N50" s="96">
        <v>1149656.26</v>
      </c>
      <c r="O50" s="96">
        <v>1137740.07</v>
      </c>
      <c r="P50" s="96">
        <v>1127992.6399999999</v>
      </c>
      <c r="Q50" s="96">
        <v>1129543.55</v>
      </c>
      <c r="R50" s="96">
        <v>1234035.73</v>
      </c>
      <c r="S50" s="96">
        <v>1134967.54</v>
      </c>
      <c r="T50" s="96">
        <v>1209735.6599999999</v>
      </c>
      <c r="U50" s="96">
        <v>1147169.5</v>
      </c>
      <c r="V50" s="96">
        <v>1125380.75</v>
      </c>
      <c r="W50" s="121">
        <v>1227479.45</v>
      </c>
      <c r="X50" s="122">
        <v>1046524.36</v>
      </c>
      <c r="Y50" s="98">
        <v>1044335.78</v>
      </c>
      <c r="Z50" s="98">
        <v>1133999.33</v>
      </c>
      <c r="AA50" s="98">
        <v>1259227.05</v>
      </c>
      <c r="AB50" s="98">
        <v>1246713.92</v>
      </c>
      <c r="AC50" s="98">
        <v>1179478.6599999999</v>
      </c>
      <c r="AD50" s="98">
        <v>1165388.52</v>
      </c>
      <c r="AE50" s="99">
        <v>1206240.3600000001</v>
      </c>
      <c r="AF50" s="98">
        <v>906284.96</v>
      </c>
      <c r="AG50" s="98">
        <v>1063837.44</v>
      </c>
      <c r="AH50" s="98">
        <v>978659.42</v>
      </c>
      <c r="AI50" s="98">
        <v>1053162.5</v>
      </c>
      <c r="AJ50" s="100">
        <v>1043019.27</v>
      </c>
      <c r="AK50" s="101">
        <v>966831.78</v>
      </c>
      <c r="AL50" s="101">
        <v>1019645.15</v>
      </c>
      <c r="AM50" s="294">
        <v>824701</v>
      </c>
      <c r="AN50" s="289">
        <v>952981</v>
      </c>
      <c r="AO50" s="101">
        <v>1020102</v>
      </c>
      <c r="AP50" s="101">
        <v>940443.02</v>
      </c>
      <c r="AQ50" s="108">
        <v>929808</v>
      </c>
      <c r="AR50" s="108">
        <v>1139298</v>
      </c>
      <c r="AS50" s="108">
        <v>1173357</v>
      </c>
    </row>
    <row r="51" spans="1:45">
      <c r="A51" s="94">
        <v>45</v>
      </c>
      <c r="B51" s="95" t="s">
        <v>369</v>
      </c>
      <c r="C51" s="165">
        <v>277592</v>
      </c>
      <c r="D51" s="165">
        <v>285781</v>
      </c>
      <c r="E51" s="165">
        <v>291425</v>
      </c>
      <c r="F51" s="165">
        <v>307713</v>
      </c>
      <c r="G51" s="165">
        <v>329859</v>
      </c>
      <c r="H51" s="165">
        <v>347644</v>
      </c>
      <c r="I51" s="165">
        <v>360755</v>
      </c>
      <c r="J51" s="165">
        <v>379723</v>
      </c>
      <c r="K51" s="165">
        <v>411340</v>
      </c>
      <c r="L51" s="165">
        <v>444333</v>
      </c>
      <c r="M51" s="96">
        <v>507124.46</v>
      </c>
      <c r="N51" s="96">
        <v>551430.11</v>
      </c>
      <c r="O51" s="96">
        <v>555409.06000000006</v>
      </c>
      <c r="P51" s="96">
        <v>537140.47</v>
      </c>
      <c r="Q51" s="96">
        <v>546798.9</v>
      </c>
      <c r="R51" s="96">
        <v>572831.06000000006</v>
      </c>
      <c r="S51" s="96">
        <v>586144.07999999996</v>
      </c>
      <c r="T51" s="96">
        <v>582060.16</v>
      </c>
      <c r="U51" s="96">
        <v>574319.72</v>
      </c>
      <c r="V51" s="96">
        <v>552144.71</v>
      </c>
      <c r="W51" s="121">
        <v>553607.25</v>
      </c>
      <c r="X51" s="122">
        <v>515251.08</v>
      </c>
      <c r="Y51" s="98">
        <v>492729.79</v>
      </c>
      <c r="Z51" s="98">
        <v>480209.09</v>
      </c>
      <c r="AA51" s="98">
        <v>528384.9</v>
      </c>
      <c r="AB51" s="98">
        <v>478952.01</v>
      </c>
      <c r="AC51" s="98">
        <v>505738.61</v>
      </c>
      <c r="AD51" s="98">
        <v>533027.68999999994</v>
      </c>
      <c r="AE51" s="99">
        <v>508268.95</v>
      </c>
      <c r="AF51" s="98">
        <v>444868.59</v>
      </c>
      <c r="AG51" s="98">
        <v>511591.14</v>
      </c>
      <c r="AH51" s="98">
        <v>511317.55</v>
      </c>
      <c r="AI51" s="98">
        <v>532459.75</v>
      </c>
      <c r="AJ51" s="100">
        <v>557539.96</v>
      </c>
      <c r="AK51" s="108">
        <v>575424.9</v>
      </c>
      <c r="AL51" s="108">
        <v>589105.13</v>
      </c>
      <c r="AM51" s="292">
        <v>545878</v>
      </c>
      <c r="AN51" s="289">
        <v>589214</v>
      </c>
      <c r="AO51" s="101">
        <v>611617</v>
      </c>
      <c r="AP51" s="101">
        <v>575698.24</v>
      </c>
      <c r="AQ51" s="108">
        <v>609192</v>
      </c>
      <c r="AR51" s="108">
        <v>626278</v>
      </c>
      <c r="AS51" s="108">
        <v>619298</v>
      </c>
    </row>
    <row r="52" spans="1:45">
      <c r="A52" s="94">
        <v>46</v>
      </c>
      <c r="B52" s="95" t="s">
        <v>370</v>
      </c>
      <c r="C52" s="165">
        <v>340558</v>
      </c>
      <c r="D52" s="165">
        <v>342263</v>
      </c>
      <c r="E52" s="165">
        <v>351934</v>
      </c>
      <c r="F52" s="165">
        <v>399344</v>
      </c>
      <c r="G52" s="165">
        <v>471582</v>
      </c>
      <c r="H52" s="165">
        <v>495371</v>
      </c>
      <c r="I52" s="165">
        <v>484304</v>
      </c>
      <c r="J52" s="165">
        <v>482341</v>
      </c>
      <c r="K52" s="165">
        <v>561907</v>
      </c>
      <c r="L52" s="165">
        <v>509326</v>
      </c>
      <c r="M52" s="96">
        <v>634437.69999999995</v>
      </c>
      <c r="N52" s="96">
        <v>666215.01</v>
      </c>
      <c r="O52" s="96">
        <v>672247.14</v>
      </c>
      <c r="P52" s="96">
        <v>705407.33</v>
      </c>
      <c r="Q52" s="96">
        <v>731513.9</v>
      </c>
      <c r="R52" s="96">
        <v>728041.28</v>
      </c>
      <c r="S52" s="96">
        <v>749224.95</v>
      </c>
      <c r="T52" s="96">
        <v>762585.14</v>
      </c>
      <c r="U52" s="96">
        <v>787853.55</v>
      </c>
      <c r="V52" s="96">
        <v>851904.33</v>
      </c>
      <c r="W52" s="121">
        <v>906464.94</v>
      </c>
      <c r="X52" s="122">
        <v>774388.27</v>
      </c>
      <c r="Y52" s="98">
        <v>691844.19</v>
      </c>
      <c r="Z52" s="98">
        <v>712483.25</v>
      </c>
      <c r="AA52" s="98">
        <v>725851.58</v>
      </c>
      <c r="AB52" s="98">
        <v>731127.25</v>
      </c>
      <c r="AC52" s="98">
        <v>752269.77</v>
      </c>
      <c r="AD52" s="98">
        <v>799082.11</v>
      </c>
      <c r="AE52" s="99">
        <v>774194.12</v>
      </c>
      <c r="AF52" s="98">
        <v>627596.43000000005</v>
      </c>
      <c r="AG52" s="98">
        <v>698095.84</v>
      </c>
      <c r="AH52" s="98">
        <v>703446.72</v>
      </c>
      <c r="AI52" s="98">
        <v>640916.22</v>
      </c>
      <c r="AJ52" s="100">
        <v>622834.16</v>
      </c>
      <c r="AK52" s="108">
        <v>650233.98</v>
      </c>
      <c r="AL52" s="108">
        <v>708424.75</v>
      </c>
      <c r="AM52" s="292">
        <v>657151</v>
      </c>
      <c r="AN52" s="289">
        <v>747185</v>
      </c>
      <c r="AO52" s="101">
        <v>714323</v>
      </c>
      <c r="AP52" s="101">
        <v>641777.85</v>
      </c>
      <c r="AQ52" s="108">
        <v>617165</v>
      </c>
      <c r="AR52" s="108">
        <v>746735</v>
      </c>
      <c r="AS52" s="108">
        <v>783821</v>
      </c>
    </row>
    <row r="53" spans="1:45">
      <c r="A53" s="109">
        <v>47</v>
      </c>
      <c r="B53" s="110" t="s">
        <v>371</v>
      </c>
      <c r="C53" s="166">
        <v>103627</v>
      </c>
      <c r="D53" s="166">
        <v>112855</v>
      </c>
      <c r="E53" s="166">
        <v>149663</v>
      </c>
      <c r="F53" s="166">
        <v>134701</v>
      </c>
      <c r="G53" s="166">
        <v>151046</v>
      </c>
      <c r="H53" s="166">
        <v>141450</v>
      </c>
      <c r="I53" s="166">
        <v>141835</v>
      </c>
      <c r="J53" s="166">
        <v>148889</v>
      </c>
      <c r="K53" s="166">
        <v>140095</v>
      </c>
      <c r="L53" s="166">
        <v>157667</v>
      </c>
      <c r="M53" s="111">
        <v>185054.42</v>
      </c>
      <c r="N53" s="111">
        <v>198699.82</v>
      </c>
      <c r="O53" s="111">
        <v>199721.85</v>
      </c>
      <c r="P53" s="111">
        <v>210011.1</v>
      </c>
      <c r="Q53" s="111">
        <v>208747.95</v>
      </c>
      <c r="R53" s="111">
        <v>210405.39</v>
      </c>
      <c r="S53" s="111">
        <v>214459.17</v>
      </c>
      <c r="T53" s="111">
        <v>208329.72</v>
      </c>
      <c r="U53" s="111">
        <v>202753.22</v>
      </c>
      <c r="V53" s="111">
        <v>213584.35</v>
      </c>
      <c r="W53" s="247">
        <v>201577.59</v>
      </c>
      <c r="X53" s="248">
        <v>208711.45</v>
      </c>
      <c r="Y53" s="113">
        <v>158439.54999999999</v>
      </c>
      <c r="Z53" s="113">
        <v>192836.47</v>
      </c>
      <c r="AA53" s="113">
        <v>161202.91</v>
      </c>
      <c r="AB53" s="113">
        <v>152819.24</v>
      </c>
      <c r="AC53" s="113">
        <v>147048.92000000001</v>
      </c>
      <c r="AD53" s="113">
        <v>155620.70000000001</v>
      </c>
      <c r="AE53" s="114">
        <v>136395.98000000001</v>
      </c>
      <c r="AF53" s="113">
        <v>162968.5</v>
      </c>
      <c r="AG53" s="113">
        <v>159606.5</v>
      </c>
      <c r="AH53" s="113">
        <v>190223.25</v>
      </c>
      <c r="AI53" s="113">
        <v>143795.57</v>
      </c>
      <c r="AJ53" s="115">
        <v>153057.59</v>
      </c>
      <c r="AK53" s="116">
        <v>134660.42000000001</v>
      </c>
      <c r="AL53" s="116">
        <v>189846.36</v>
      </c>
      <c r="AM53" s="293">
        <v>163002</v>
      </c>
      <c r="AN53" s="287">
        <v>171937</v>
      </c>
      <c r="AO53" s="116">
        <v>174349</v>
      </c>
      <c r="AP53" s="116">
        <v>175846.25</v>
      </c>
      <c r="AQ53" s="116">
        <v>170201</v>
      </c>
      <c r="AR53" s="116">
        <v>165682</v>
      </c>
      <c r="AS53" s="116">
        <v>154974</v>
      </c>
    </row>
    <row r="54" spans="1:45">
      <c r="A54" s="94"/>
      <c r="B54" s="95"/>
      <c r="C54" s="117"/>
      <c r="D54" s="117"/>
      <c r="E54" s="117"/>
      <c r="F54" s="117"/>
      <c r="G54" s="117"/>
      <c r="H54" s="117" t="s">
        <v>509</v>
      </c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97"/>
      <c r="X54" s="98"/>
      <c r="Y54" s="98"/>
      <c r="Z54" s="98"/>
      <c r="AA54" s="98"/>
      <c r="AB54" s="98"/>
      <c r="AC54" s="98"/>
      <c r="AD54" s="98"/>
      <c r="AE54" s="99" t="s">
        <v>372</v>
      </c>
      <c r="AF54" s="98"/>
      <c r="AG54" s="98"/>
      <c r="AH54" s="98"/>
      <c r="AI54" s="98"/>
      <c r="AR54" s="630" t="s">
        <v>619</v>
      </c>
      <c r="AS54" s="101"/>
    </row>
    <row r="55" spans="1:45" ht="13.5">
      <c r="A55" s="86"/>
      <c r="H55" s="73" t="s">
        <v>438</v>
      </c>
      <c r="AE55" s="85"/>
      <c r="AS55" s="101"/>
    </row>
    <row r="56" spans="1:45">
      <c r="AE56" s="85"/>
      <c r="AS56" s="101"/>
    </row>
    <row r="57" spans="1:45">
      <c r="AS57" s="101"/>
    </row>
    <row r="58" spans="1:45">
      <c r="AS58" s="101"/>
    </row>
    <row r="59" spans="1:45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AF59" s="120"/>
      <c r="AG59" s="120"/>
      <c r="AH59" s="120"/>
      <c r="AI59" s="120"/>
      <c r="AJ59" s="119"/>
      <c r="AS59" s="101"/>
    </row>
    <row r="60" spans="1:45">
      <c r="AS60" s="101"/>
    </row>
    <row r="61" spans="1:45">
      <c r="AS61" s="101"/>
    </row>
    <row r="62" spans="1:45">
      <c r="AS62" s="101"/>
    </row>
    <row r="63" spans="1:45">
      <c r="AS63" s="101"/>
    </row>
    <row r="64" spans="1:45">
      <c r="AS64" s="101"/>
    </row>
    <row r="65" spans="45:45">
      <c r="AS65" s="101"/>
    </row>
    <row r="66" spans="45:45">
      <c r="AS66" s="101"/>
    </row>
    <row r="67" spans="45:45">
      <c r="AS67" s="101"/>
    </row>
    <row r="68" spans="45:45">
      <c r="AS68" s="101"/>
    </row>
    <row r="69" spans="45:45">
      <c r="AS69" s="101"/>
    </row>
    <row r="70" spans="45:45">
      <c r="AS70" s="101"/>
    </row>
    <row r="71" spans="45:45">
      <c r="AS71" s="101"/>
    </row>
    <row r="72" spans="45:45">
      <c r="AS72" s="101"/>
    </row>
    <row r="73" spans="45:45">
      <c r="AS73" s="101"/>
    </row>
    <row r="74" spans="45:45">
      <c r="AS74" s="101"/>
    </row>
    <row r="75" spans="45:45">
      <c r="AS75" s="101"/>
    </row>
    <row r="76" spans="45:45">
      <c r="AS76" s="101"/>
    </row>
    <row r="77" spans="45:45">
      <c r="AS77" s="101"/>
    </row>
    <row r="78" spans="45:45">
      <c r="AS78" s="101"/>
    </row>
    <row r="79" spans="45:45">
      <c r="AS79" s="101"/>
    </row>
    <row r="80" spans="45:45">
      <c r="AS80" s="101"/>
    </row>
    <row r="81" spans="45:45">
      <c r="AS81" s="101"/>
    </row>
    <row r="82" spans="45:45">
      <c r="AS82" s="101"/>
    </row>
    <row r="83" spans="45:45">
      <c r="AS83" s="101"/>
    </row>
    <row r="84" spans="45:45">
      <c r="AS84" s="101"/>
    </row>
    <row r="85" spans="45:45">
      <c r="AS85" s="101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  <row r="120" spans="45:45">
      <c r="AS120" s="101"/>
    </row>
    <row r="121" spans="45:45">
      <c r="AS121" s="101"/>
    </row>
    <row r="122" spans="45:45">
      <c r="AS122" s="101"/>
    </row>
    <row r="123" spans="45:45">
      <c r="AS123" s="101"/>
    </row>
  </sheetData>
  <mergeCells count="4">
    <mergeCell ref="A2:B2"/>
    <mergeCell ref="A3:B3"/>
    <mergeCell ref="A4:B4"/>
    <mergeCell ref="A5:B5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CK178"/>
  <sheetViews>
    <sheetView zoomScaleNormal="100" workbookViewId="0">
      <pane xSplit="2" ySplit="3" topLeftCell="AM4" activePane="bottomRight" state="frozen"/>
      <selection activeCell="C25" sqref="C25"/>
      <selection pane="topRight" activeCell="C25" sqref="C25"/>
      <selection pane="bottomLeft" activeCell="C25" sqref="C25"/>
      <selection pane="bottomRight" activeCell="AV14" sqref="AV14"/>
    </sheetView>
  </sheetViews>
  <sheetFormatPr defaultColWidth="9" defaultRowHeight="12.75"/>
  <cols>
    <col min="1" max="1" width="4.5" style="3" bestFit="1" customWidth="1"/>
    <col min="2" max="2" width="12.875" style="3" customWidth="1"/>
    <col min="3" max="48" width="12.125" style="3" customWidth="1"/>
    <col min="49" max="55" width="12.125" style="131" customWidth="1"/>
    <col min="56" max="89" width="9" style="131"/>
    <col min="90" max="16384" width="9" style="4"/>
  </cols>
  <sheetData>
    <row r="1" spans="1:89">
      <c r="A1" s="1" t="s">
        <v>616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1</v>
      </c>
      <c r="Y1" s="1"/>
      <c r="AA1" s="18" t="s">
        <v>2</v>
      </c>
      <c r="AB1" s="4"/>
      <c r="AC1" s="4"/>
      <c r="AD1" s="4"/>
      <c r="AE1" s="4"/>
      <c r="AF1" s="4"/>
      <c r="AG1" s="4"/>
      <c r="AH1" s="4"/>
      <c r="AI1" s="2" t="s">
        <v>1</v>
      </c>
      <c r="AJ1" s="2" t="s">
        <v>1</v>
      </c>
      <c r="AK1" s="4"/>
      <c r="AL1" s="4"/>
      <c r="AM1" s="168" t="s">
        <v>2</v>
      </c>
      <c r="AR1" s="59" t="s">
        <v>3</v>
      </c>
      <c r="AS1" s="18" t="s">
        <v>2</v>
      </c>
      <c r="AV1" s="59" t="s">
        <v>3</v>
      </c>
      <c r="AW1" s="18" t="s">
        <v>2</v>
      </c>
      <c r="AY1" s="4"/>
      <c r="AZ1" s="4" t="s">
        <v>593</v>
      </c>
      <c r="BA1" s="59" t="s">
        <v>3</v>
      </c>
      <c r="BB1" s="645" t="s">
        <v>626</v>
      </c>
      <c r="BC1" s="3" t="s">
        <v>4</v>
      </c>
      <c r="BD1" s="3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</row>
    <row r="2" spans="1:89" ht="13.5" customHeight="1">
      <c r="A2" s="640" t="s">
        <v>440</v>
      </c>
      <c r="B2" s="640"/>
      <c r="C2" s="609" t="s">
        <v>596</v>
      </c>
      <c r="D2" s="609" t="s">
        <v>597</v>
      </c>
      <c r="E2" s="609" t="s">
        <v>598</v>
      </c>
      <c r="F2" s="609" t="s">
        <v>599</v>
      </c>
      <c r="G2" s="609" t="s">
        <v>600</v>
      </c>
      <c r="H2" s="5" t="s">
        <v>561</v>
      </c>
      <c r="I2" s="5" t="s">
        <v>562</v>
      </c>
      <c r="J2" s="5" t="s">
        <v>563</v>
      </c>
      <c r="K2" s="5" t="s">
        <v>564</v>
      </c>
      <c r="L2" s="5" t="s">
        <v>565</v>
      </c>
      <c r="M2" s="5" t="s">
        <v>6</v>
      </c>
      <c r="N2" s="5" t="s">
        <v>7</v>
      </c>
      <c r="O2" s="5" t="s">
        <v>8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6" t="s">
        <v>20</v>
      </c>
      <c r="AB2" s="6" t="s">
        <v>21</v>
      </c>
      <c r="AC2" s="5" t="s">
        <v>22</v>
      </c>
      <c r="AD2" s="5" t="s">
        <v>23</v>
      </c>
      <c r="AE2" s="5" t="s">
        <v>24</v>
      </c>
      <c r="AF2" s="5" t="s">
        <v>25</v>
      </c>
      <c r="AG2" s="5" t="s">
        <v>26</v>
      </c>
      <c r="AH2" s="5" t="s">
        <v>27</v>
      </c>
      <c r="AI2" s="5" t="s">
        <v>28</v>
      </c>
      <c r="AJ2" s="5" t="s">
        <v>29</v>
      </c>
      <c r="AK2" s="5" t="s">
        <v>30</v>
      </c>
      <c r="AL2" s="5" t="s">
        <v>31</v>
      </c>
      <c r="AM2" s="5" t="s">
        <v>428</v>
      </c>
      <c r="AN2" s="5" t="s">
        <v>429</v>
      </c>
      <c r="AO2" s="5" t="s">
        <v>430</v>
      </c>
      <c r="AP2" s="5" t="s">
        <v>431</v>
      </c>
      <c r="AQ2" s="5" t="s">
        <v>432</v>
      </c>
      <c r="AR2" s="5" t="s">
        <v>32</v>
      </c>
      <c r="AS2" s="5" t="s">
        <v>433</v>
      </c>
      <c r="AT2" s="5" t="s">
        <v>434</v>
      </c>
      <c r="AU2" s="5" t="s">
        <v>435</v>
      </c>
      <c r="AV2" s="5" t="s">
        <v>436</v>
      </c>
      <c r="AW2" s="5" t="s">
        <v>449</v>
      </c>
      <c r="AX2" s="5" t="s">
        <v>526</v>
      </c>
      <c r="AY2" s="5" t="s">
        <v>573</v>
      </c>
      <c r="AZ2" s="5" t="s">
        <v>574</v>
      </c>
      <c r="BA2" s="5" t="s">
        <v>592</v>
      </c>
      <c r="BB2" s="663" t="s">
        <v>617</v>
      </c>
      <c r="BC2" s="663" t="s">
        <v>620</v>
      </c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>
      <c r="A3" s="8"/>
      <c r="B3" s="8"/>
      <c r="C3" s="610">
        <v>1970</v>
      </c>
      <c r="D3" s="610">
        <v>1971</v>
      </c>
      <c r="E3" s="610">
        <v>1972</v>
      </c>
      <c r="F3" s="610">
        <v>1973</v>
      </c>
      <c r="G3" s="610">
        <v>1974</v>
      </c>
      <c r="H3" s="8">
        <v>1975</v>
      </c>
      <c r="I3" s="8">
        <v>1976</v>
      </c>
      <c r="J3" s="8">
        <v>1977</v>
      </c>
      <c r="K3" s="8">
        <v>1978</v>
      </c>
      <c r="L3" s="8">
        <v>1979</v>
      </c>
      <c r="M3" s="8">
        <v>1980</v>
      </c>
      <c r="N3" s="8">
        <v>1981</v>
      </c>
      <c r="O3" s="8">
        <v>1982</v>
      </c>
      <c r="P3" s="8">
        <v>1983</v>
      </c>
      <c r="Q3" s="8">
        <v>1984</v>
      </c>
      <c r="R3" s="8">
        <v>1985</v>
      </c>
      <c r="S3" s="8">
        <v>1986</v>
      </c>
      <c r="T3" s="8">
        <v>1987</v>
      </c>
      <c r="U3" s="8">
        <v>1988</v>
      </c>
      <c r="V3" s="8">
        <v>1989</v>
      </c>
      <c r="W3" s="251">
        <v>1990</v>
      </c>
      <c r="X3" s="252">
        <v>1991</v>
      </c>
      <c r="Y3" s="252">
        <v>1992</v>
      </c>
      <c r="Z3" s="252">
        <v>1993</v>
      </c>
      <c r="AA3" s="252">
        <v>1994</v>
      </c>
      <c r="AB3" s="252">
        <v>1995</v>
      </c>
      <c r="AC3" s="252">
        <v>1996</v>
      </c>
      <c r="AD3" s="252">
        <v>1997</v>
      </c>
      <c r="AE3" s="252">
        <v>1998</v>
      </c>
      <c r="AF3" s="252">
        <v>1999</v>
      </c>
      <c r="AG3" s="252">
        <v>2000</v>
      </c>
      <c r="AH3" s="252">
        <v>2001</v>
      </c>
      <c r="AI3" s="252">
        <v>2002</v>
      </c>
      <c r="AJ3" s="252">
        <v>2003</v>
      </c>
      <c r="AK3" s="252">
        <v>2004</v>
      </c>
      <c r="AL3" s="252">
        <v>2005</v>
      </c>
      <c r="AM3" s="252">
        <v>2006</v>
      </c>
      <c r="AN3" s="252">
        <v>2007</v>
      </c>
      <c r="AO3" s="252">
        <v>2008</v>
      </c>
      <c r="AP3" s="252">
        <v>2009</v>
      </c>
      <c r="AQ3" s="252">
        <v>2010</v>
      </c>
      <c r="AR3" s="252">
        <v>2011</v>
      </c>
      <c r="AS3" s="252">
        <v>2012</v>
      </c>
      <c r="AT3" s="252">
        <v>2013</v>
      </c>
      <c r="AU3" s="252">
        <v>2014</v>
      </c>
      <c r="AV3" s="252">
        <v>2015</v>
      </c>
      <c r="AW3" s="252">
        <v>2016</v>
      </c>
      <c r="AX3" s="252">
        <v>2017</v>
      </c>
      <c r="AY3" s="8">
        <v>2018</v>
      </c>
      <c r="AZ3" s="8">
        <v>2019</v>
      </c>
      <c r="BA3" s="8">
        <v>2020</v>
      </c>
      <c r="BB3" s="7">
        <v>2021</v>
      </c>
      <c r="BC3" s="7">
        <v>2022</v>
      </c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>
      <c r="A4" s="4"/>
      <c r="B4" s="9" t="s">
        <v>33</v>
      </c>
      <c r="C4" s="171">
        <f t="shared" ref="C4:G4" si="0">SUM(C7:C16)</f>
        <v>399514283</v>
      </c>
      <c r="D4" s="171">
        <f t="shared" si="0"/>
        <v>414994537</v>
      </c>
      <c r="E4" s="171">
        <f t="shared" si="0"/>
        <v>438804015</v>
      </c>
      <c r="F4" s="171">
        <f t="shared" si="0"/>
        <v>540800062</v>
      </c>
      <c r="G4" s="171">
        <f t="shared" si="0"/>
        <v>692051850</v>
      </c>
      <c r="H4" s="171">
        <f t="shared" ref="H4:L4" si="1">SUM(H7:H16)</f>
        <v>740188863</v>
      </c>
      <c r="I4" s="171">
        <f t="shared" si="1"/>
        <v>815907556</v>
      </c>
      <c r="J4" s="171">
        <f t="shared" si="1"/>
        <v>866595585</v>
      </c>
      <c r="K4" s="171">
        <f t="shared" si="1"/>
        <v>882220750</v>
      </c>
      <c r="L4" s="171">
        <f t="shared" si="1"/>
        <v>926372550</v>
      </c>
      <c r="M4" s="171">
        <f t="shared" ref="M4:AT4" si="2">SUM(M7:M16)</f>
        <v>1110563335</v>
      </c>
      <c r="N4" s="171">
        <f t="shared" si="2"/>
        <v>1161035777</v>
      </c>
      <c r="O4" s="171">
        <f t="shared" si="2"/>
        <v>1203405857</v>
      </c>
      <c r="P4" s="171">
        <f t="shared" si="2"/>
        <v>1195710404</v>
      </c>
      <c r="Q4" s="171">
        <f t="shared" si="2"/>
        <v>1279264083</v>
      </c>
      <c r="R4" s="171">
        <f t="shared" si="2"/>
        <v>1295804446</v>
      </c>
      <c r="S4" s="171">
        <f t="shared" si="2"/>
        <v>1215383524</v>
      </c>
      <c r="T4" s="171">
        <f t="shared" si="2"/>
        <v>1207673014</v>
      </c>
      <c r="U4" s="171">
        <f t="shared" si="2"/>
        <v>1304015757</v>
      </c>
      <c r="V4" s="171">
        <f t="shared" si="2"/>
        <v>1430666745</v>
      </c>
      <c r="W4" s="10">
        <f t="shared" si="2"/>
        <v>1542423487</v>
      </c>
      <c r="X4" s="10">
        <f t="shared" si="2"/>
        <v>1629289573</v>
      </c>
      <c r="Y4" s="10">
        <f t="shared" si="2"/>
        <v>1577082946</v>
      </c>
      <c r="Z4" s="10">
        <f t="shared" si="2"/>
        <v>1490566129</v>
      </c>
      <c r="AA4" s="10">
        <f t="shared" si="2"/>
        <v>1460614263</v>
      </c>
      <c r="AB4" s="10">
        <f t="shared" si="2"/>
        <v>1441190036</v>
      </c>
      <c r="AC4" s="10">
        <f t="shared" si="2"/>
        <v>1458028040</v>
      </c>
      <c r="AD4" s="10">
        <f t="shared" si="2"/>
        <v>1519490991</v>
      </c>
      <c r="AE4" s="10">
        <f t="shared" si="2"/>
        <v>1439439383</v>
      </c>
      <c r="AF4" s="10">
        <f t="shared" si="2"/>
        <v>1357866493</v>
      </c>
      <c r="AG4" s="10">
        <f t="shared" si="2"/>
        <v>1406998963</v>
      </c>
      <c r="AH4" s="10">
        <f t="shared" si="2"/>
        <v>1312128846</v>
      </c>
      <c r="AI4" s="10">
        <f t="shared" si="2"/>
        <v>1245880403</v>
      </c>
      <c r="AJ4" s="10">
        <f t="shared" si="2"/>
        <v>1234536486</v>
      </c>
      <c r="AK4" s="10">
        <f t="shared" si="2"/>
        <v>1294520347</v>
      </c>
      <c r="AL4" s="10">
        <f t="shared" si="2"/>
        <v>1347782719</v>
      </c>
      <c r="AM4" s="10">
        <f t="shared" si="2"/>
        <v>1445498136</v>
      </c>
      <c r="AN4" s="10">
        <f t="shared" si="2"/>
        <v>1578463943</v>
      </c>
      <c r="AO4" s="10">
        <f t="shared" si="2"/>
        <v>1651279173</v>
      </c>
      <c r="AP4" s="10">
        <f t="shared" si="2"/>
        <v>1342302780</v>
      </c>
      <c r="AQ4" s="10">
        <f t="shared" si="2"/>
        <v>1418378348</v>
      </c>
      <c r="AR4" s="10">
        <f t="shared" si="2"/>
        <v>1435744318</v>
      </c>
      <c r="AS4" s="10">
        <f t="shared" si="2"/>
        <v>1434702239</v>
      </c>
      <c r="AT4" s="10">
        <f t="shared" si="2"/>
        <v>1402686606</v>
      </c>
      <c r="AU4" s="10">
        <v>1488835591</v>
      </c>
      <c r="AV4" s="10">
        <f t="shared" ref="AV4" si="3">SUM(AV7:AV16)</f>
        <v>1544567243</v>
      </c>
      <c r="AW4" s="10">
        <f t="shared" ref="AW4:AZ4" si="4">SUM(AW7:AW16)</f>
        <v>1510535036</v>
      </c>
      <c r="AX4" s="10">
        <f t="shared" si="4"/>
        <v>1566588114</v>
      </c>
      <c r="AY4" s="10">
        <f t="shared" si="4"/>
        <v>1650673635</v>
      </c>
      <c r="AZ4" s="10">
        <f t="shared" si="4"/>
        <v>1626331268</v>
      </c>
      <c r="BA4" s="10">
        <f t="shared" ref="BA4:BB4" si="5">SUM(BA7:BA16)</f>
        <v>1524989901</v>
      </c>
      <c r="BB4" s="10">
        <f t="shared" si="5"/>
        <v>1641450757</v>
      </c>
      <c r="BC4" s="10">
        <f t="shared" ref="BC4" si="6">SUM(BC7:BC16)</f>
        <v>0</v>
      </c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hidden="1">
      <c r="A5" s="4"/>
      <c r="B5" s="9" t="s">
        <v>34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hidden="1">
      <c r="A6" s="4"/>
      <c r="B6" s="11" t="s">
        <v>35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>
      <c r="A7" s="4"/>
      <c r="B7" s="11" t="s">
        <v>36</v>
      </c>
      <c r="C7" s="171">
        <f t="shared" ref="C7:G7" si="7">C27+C29+C31</f>
        <v>116053421</v>
      </c>
      <c r="D7" s="171">
        <f t="shared" si="7"/>
        <v>111314747</v>
      </c>
      <c r="E7" s="171">
        <f t="shared" si="7"/>
        <v>112164129</v>
      </c>
      <c r="F7" s="171">
        <f t="shared" si="7"/>
        <v>138662432</v>
      </c>
      <c r="G7" s="171">
        <f t="shared" si="7"/>
        <v>167741718</v>
      </c>
      <c r="H7" s="171">
        <f t="shared" ref="H7:L7" si="8">H27+H29+H31</f>
        <v>167477250</v>
      </c>
      <c r="I7" s="171">
        <f t="shared" si="8"/>
        <v>180126575</v>
      </c>
      <c r="J7" s="171">
        <f t="shared" si="8"/>
        <v>187185367</v>
      </c>
      <c r="K7" s="171">
        <f t="shared" si="8"/>
        <v>194270929</v>
      </c>
      <c r="L7" s="171">
        <f t="shared" si="8"/>
        <v>211590158</v>
      </c>
      <c r="M7" s="171">
        <f t="shared" ref="M7:AT7" si="9">M27+M29+M31</f>
        <v>229174388</v>
      </c>
      <c r="N7" s="171">
        <f t="shared" si="9"/>
        <v>234766143</v>
      </c>
      <c r="O7" s="171">
        <f t="shared" si="9"/>
        <v>244240675</v>
      </c>
      <c r="P7" s="171">
        <f t="shared" si="9"/>
        <v>228477140</v>
      </c>
      <c r="Q7" s="171">
        <f t="shared" si="9"/>
        <v>238514521</v>
      </c>
      <c r="R7" s="171">
        <f t="shared" si="9"/>
        <v>240436524</v>
      </c>
      <c r="S7" s="171">
        <f t="shared" si="9"/>
        <v>235683448</v>
      </c>
      <c r="T7" s="171">
        <f t="shared" si="9"/>
        <v>232360777</v>
      </c>
      <c r="U7" s="171">
        <f t="shared" si="9"/>
        <v>247068755</v>
      </c>
      <c r="V7" s="171">
        <f t="shared" si="9"/>
        <v>265058469</v>
      </c>
      <c r="W7" s="10">
        <f t="shared" si="9"/>
        <v>274723082</v>
      </c>
      <c r="X7" s="10">
        <f t="shared" si="9"/>
        <v>282806360</v>
      </c>
      <c r="Y7" s="10">
        <f t="shared" si="9"/>
        <v>272395214</v>
      </c>
      <c r="Z7" s="10">
        <f t="shared" si="9"/>
        <v>254571131</v>
      </c>
      <c r="AA7" s="10">
        <f t="shared" si="9"/>
        <v>253047803</v>
      </c>
      <c r="AB7" s="10">
        <f t="shared" si="9"/>
        <v>237124726</v>
      </c>
      <c r="AC7" s="10">
        <f t="shared" si="9"/>
        <v>242010427</v>
      </c>
      <c r="AD7" s="10">
        <f t="shared" si="9"/>
        <v>242354872</v>
      </c>
      <c r="AE7" s="10">
        <f t="shared" si="9"/>
        <v>222347206</v>
      </c>
      <c r="AF7" s="10">
        <f t="shared" si="9"/>
        <v>203801101</v>
      </c>
      <c r="AG7" s="10">
        <f t="shared" si="9"/>
        <v>211276939</v>
      </c>
      <c r="AH7" s="10">
        <f t="shared" si="9"/>
        <v>190319394</v>
      </c>
      <c r="AI7" s="10">
        <f t="shared" si="9"/>
        <v>166878915</v>
      </c>
      <c r="AJ7" s="10">
        <f t="shared" si="9"/>
        <v>173936921</v>
      </c>
      <c r="AK7" s="10">
        <f t="shared" si="9"/>
        <v>170387861</v>
      </c>
      <c r="AL7" s="10">
        <f t="shared" si="9"/>
        <v>174953722</v>
      </c>
      <c r="AM7" s="10">
        <f t="shared" si="9"/>
        <v>201483074</v>
      </c>
      <c r="AN7" s="10">
        <f t="shared" si="9"/>
        <v>210513841</v>
      </c>
      <c r="AO7" s="10">
        <f t="shared" si="9"/>
        <v>210754477</v>
      </c>
      <c r="AP7" s="10">
        <f t="shared" si="9"/>
        <v>176285211</v>
      </c>
      <c r="AQ7" s="10">
        <f t="shared" si="9"/>
        <v>187772190</v>
      </c>
      <c r="AR7" s="10">
        <f t="shared" si="9"/>
        <v>177923127</v>
      </c>
      <c r="AS7" s="10">
        <f t="shared" si="9"/>
        <v>161485610</v>
      </c>
      <c r="AT7" s="10">
        <f t="shared" si="9"/>
        <v>161627234</v>
      </c>
      <c r="AU7" s="10">
        <v>162734070</v>
      </c>
      <c r="AV7" s="10">
        <f t="shared" ref="AV7" si="10">AV27+AV29+AV31</f>
        <v>168846926</v>
      </c>
      <c r="AW7" s="10">
        <f t="shared" ref="AW7:AZ7" si="11">AW27+AW29+AW31</f>
        <v>167591517</v>
      </c>
      <c r="AX7" s="10">
        <f t="shared" si="11"/>
        <v>166060995</v>
      </c>
      <c r="AY7" s="10">
        <f t="shared" si="11"/>
        <v>174417970</v>
      </c>
      <c r="AZ7" s="10">
        <f t="shared" si="11"/>
        <v>173202115</v>
      </c>
      <c r="BA7" s="10">
        <f t="shared" ref="BA7:BB7" si="12">BA27+BA29+BA31</f>
        <v>157401086</v>
      </c>
      <c r="BB7" s="10">
        <f t="shared" si="12"/>
        <v>173614556</v>
      </c>
      <c r="BC7" s="10">
        <f t="shared" ref="BC7" si="13">BC27+BC29+BC31</f>
        <v>0</v>
      </c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</row>
    <row r="8" spans="1:89">
      <c r="A8" s="4"/>
      <c r="B8" s="11" t="s">
        <v>37</v>
      </c>
      <c r="C8" s="171">
        <f t="shared" ref="C8:G8" si="14">C32+C38+C41+C43+C54</f>
        <v>32927671</v>
      </c>
      <c r="D8" s="171">
        <f t="shared" si="14"/>
        <v>32562763</v>
      </c>
      <c r="E8" s="171">
        <f t="shared" si="14"/>
        <v>34152028</v>
      </c>
      <c r="F8" s="171">
        <f t="shared" si="14"/>
        <v>45021863</v>
      </c>
      <c r="G8" s="171">
        <f t="shared" si="14"/>
        <v>51744227</v>
      </c>
      <c r="H8" s="171">
        <f t="shared" ref="H8:L8" si="15">H32+H38+H41+H43+H54</f>
        <v>53512966</v>
      </c>
      <c r="I8" s="171">
        <f t="shared" si="15"/>
        <v>61636494</v>
      </c>
      <c r="J8" s="171">
        <f t="shared" si="15"/>
        <v>63779319</v>
      </c>
      <c r="K8" s="171">
        <f t="shared" si="15"/>
        <v>66082357</v>
      </c>
      <c r="L8" s="171">
        <f t="shared" si="15"/>
        <v>76693233</v>
      </c>
      <c r="M8" s="171">
        <f t="shared" ref="M8:AT8" si="16">M32+M38+M41+M43+M54</f>
        <v>88181439</v>
      </c>
      <c r="N8" s="171">
        <f t="shared" si="16"/>
        <v>92792667</v>
      </c>
      <c r="O8" s="171">
        <f t="shared" si="16"/>
        <v>91032589</v>
      </c>
      <c r="P8" s="171">
        <f t="shared" si="16"/>
        <v>100187703</v>
      </c>
      <c r="Q8" s="171">
        <f t="shared" si="16"/>
        <v>119407067</v>
      </c>
      <c r="R8" s="171">
        <f t="shared" si="16"/>
        <v>113627317</v>
      </c>
      <c r="S8" s="171">
        <f t="shared" si="16"/>
        <v>99103438</v>
      </c>
      <c r="T8" s="171">
        <f t="shared" si="16"/>
        <v>99963666</v>
      </c>
      <c r="U8" s="171">
        <f t="shared" si="16"/>
        <v>108885141</v>
      </c>
      <c r="V8" s="171">
        <f t="shared" si="16"/>
        <v>120279662</v>
      </c>
      <c r="W8" s="10">
        <f t="shared" si="16"/>
        <v>131005261</v>
      </c>
      <c r="X8" s="10">
        <f t="shared" si="16"/>
        <v>136727280</v>
      </c>
      <c r="Y8" s="10">
        <f t="shared" si="16"/>
        <v>128012081</v>
      </c>
      <c r="Z8" s="10">
        <f t="shared" si="16"/>
        <v>119546057</v>
      </c>
      <c r="AA8" s="10">
        <f t="shared" si="16"/>
        <v>117267119</v>
      </c>
      <c r="AB8" s="10">
        <f t="shared" si="16"/>
        <v>115150358</v>
      </c>
      <c r="AC8" s="10">
        <f t="shared" si="16"/>
        <v>119566772</v>
      </c>
      <c r="AD8" s="10">
        <f t="shared" si="16"/>
        <v>128915332</v>
      </c>
      <c r="AE8" s="10">
        <f t="shared" si="16"/>
        <v>122636328</v>
      </c>
      <c r="AF8" s="10">
        <f t="shared" si="16"/>
        <v>112719717</v>
      </c>
      <c r="AG8" s="10">
        <f t="shared" si="16"/>
        <v>120167140</v>
      </c>
      <c r="AH8" s="10">
        <f t="shared" si="16"/>
        <v>109535359</v>
      </c>
      <c r="AI8" s="10">
        <f t="shared" si="16"/>
        <v>106310778</v>
      </c>
      <c r="AJ8" s="10">
        <f t="shared" si="16"/>
        <v>102531921</v>
      </c>
      <c r="AK8" s="10">
        <f t="shared" si="16"/>
        <v>111414235</v>
      </c>
      <c r="AL8" s="10">
        <f t="shared" si="16"/>
        <v>109915601</v>
      </c>
      <c r="AM8" s="10">
        <f t="shared" si="16"/>
        <v>115260811</v>
      </c>
      <c r="AN8" s="10">
        <f t="shared" si="16"/>
        <v>138079919</v>
      </c>
      <c r="AO8" s="10">
        <f t="shared" si="16"/>
        <v>128159212</v>
      </c>
      <c r="AP8" s="10">
        <f t="shared" si="16"/>
        <v>102145807</v>
      </c>
      <c r="AQ8" s="10">
        <f t="shared" si="16"/>
        <v>115946952</v>
      </c>
      <c r="AR8" s="10">
        <f t="shared" si="16"/>
        <v>125249423</v>
      </c>
      <c r="AS8" s="10">
        <f t="shared" si="16"/>
        <v>121387766</v>
      </c>
      <c r="AT8" s="10">
        <f t="shared" si="16"/>
        <v>119515819</v>
      </c>
      <c r="AU8" s="10">
        <v>130288473</v>
      </c>
      <c r="AV8" s="10">
        <f t="shared" ref="AV8" si="17">AV32+AV38+AV41+AV43+AV54</f>
        <v>131655696</v>
      </c>
      <c r="AW8" s="10">
        <f t="shared" ref="AW8:AZ8" si="18">AW32+AW38+AW41+AW43+AW54</f>
        <v>137296464</v>
      </c>
      <c r="AX8" s="10">
        <f t="shared" si="18"/>
        <v>143354061</v>
      </c>
      <c r="AY8" s="10">
        <f t="shared" si="18"/>
        <v>148966840</v>
      </c>
      <c r="AZ8" s="10">
        <f t="shared" si="18"/>
        <v>140478469</v>
      </c>
      <c r="BA8" s="10">
        <f t="shared" ref="BA8:BB8" si="19">BA32+BA38+BA41+BA43+BA54</f>
        <v>129368233</v>
      </c>
      <c r="BB8" s="10">
        <f t="shared" si="19"/>
        <v>137889524</v>
      </c>
      <c r="BC8" s="10">
        <f t="shared" ref="BC8" si="20">BC32+BC38+BC41+BC43+BC54</f>
        <v>0</v>
      </c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>
      <c r="A9" s="4"/>
      <c r="B9" s="11" t="s">
        <v>38</v>
      </c>
      <c r="C9" s="171">
        <f t="shared" ref="C9:G9" si="21">C28+C35+C40+C56+C57</f>
        <v>63004402</v>
      </c>
      <c r="D9" s="171">
        <f t="shared" si="21"/>
        <v>71857865</v>
      </c>
      <c r="E9" s="171">
        <f t="shared" si="21"/>
        <v>75524555</v>
      </c>
      <c r="F9" s="171">
        <f t="shared" si="21"/>
        <v>97091965</v>
      </c>
      <c r="G9" s="171">
        <f t="shared" si="21"/>
        <v>129726591</v>
      </c>
      <c r="H9" s="171">
        <f t="shared" ref="H9:L9" si="22">H28+H35+H40+H56+H57</f>
        <v>134163870</v>
      </c>
      <c r="I9" s="171">
        <f t="shared" si="22"/>
        <v>150184961</v>
      </c>
      <c r="J9" s="171">
        <f t="shared" si="22"/>
        <v>159800749</v>
      </c>
      <c r="K9" s="171">
        <f t="shared" si="22"/>
        <v>170352018</v>
      </c>
      <c r="L9" s="171">
        <f t="shared" si="22"/>
        <v>194218032</v>
      </c>
      <c r="M9" s="171">
        <f t="shared" ref="M9:AT9" si="23">M28+M35+M40+M56+M57</f>
        <v>220755600</v>
      </c>
      <c r="N9" s="171">
        <f t="shared" si="23"/>
        <v>229777709</v>
      </c>
      <c r="O9" s="171">
        <f t="shared" si="23"/>
        <v>241897304</v>
      </c>
      <c r="P9" s="171">
        <f t="shared" si="23"/>
        <v>236179654</v>
      </c>
      <c r="Q9" s="171">
        <f t="shared" si="23"/>
        <v>242956681</v>
      </c>
      <c r="R9" s="171">
        <f t="shared" si="23"/>
        <v>256912211</v>
      </c>
      <c r="S9" s="171">
        <f t="shared" si="23"/>
        <v>228489350</v>
      </c>
      <c r="T9" s="171">
        <f t="shared" si="23"/>
        <v>226045163</v>
      </c>
      <c r="U9" s="171">
        <f t="shared" si="23"/>
        <v>256286811</v>
      </c>
      <c r="V9" s="171">
        <f t="shared" si="23"/>
        <v>285186143</v>
      </c>
      <c r="W9" s="10">
        <f t="shared" si="23"/>
        <v>307200162</v>
      </c>
      <c r="X9" s="10">
        <f t="shared" si="23"/>
        <v>319188814</v>
      </c>
      <c r="Y9" s="10">
        <f t="shared" si="23"/>
        <v>312912851</v>
      </c>
      <c r="Z9" s="10">
        <f t="shared" si="23"/>
        <v>292411000</v>
      </c>
      <c r="AA9" s="10">
        <f t="shared" si="23"/>
        <v>277564331</v>
      </c>
      <c r="AB9" s="10">
        <f t="shared" si="23"/>
        <v>289168414</v>
      </c>
      <c r="AC9" s="10">
        <f t="shared" si="23"/>
        <v>290774657</v>
      </c>
      <c r="AD9" s="10">
        <f t="shared" si="23"/>
        <v>300764454</v>
      </c>
      <c r="AE9" s="10">
        <f t="shared" si="23"/>
        <v>280218944</v>
      </c>
      <c r="AF9" s="10">
        <f t="shared" si="23"/>
        <v>259702849</v>
      </c>
      <c r="AG9" s="10">
        <f t="shared" si="23"/>
        <v>275541227</v>
      </c>
      <c r="AH9" s="10">
        <f t="shared" si="23"/>
        <v>252496996</v>
      </c>
      <c r="AI9" s="10">
        <f t="shared" si="23"/>
        <v>244664321</v>
      </c>
      <c r="AJ9" s="10">
        <f t="shared" si="23"/>
        <v>247600779</v>
      </c>
      <c r="AK9" s="10">
        <f t="shared" si="23"/>
        <v>264350800</v>
      </c>
      <c r="AL9" s="10">
        <f t="shared" si="23"/>
        <v>290446849</v>
      </c>
      <c r="AM9" s="10">
        <f t="shared" si="23"/>
        <v>322224967</v>
      </c>
      <c r="AN9" s="10">
        <f t="shared" si="23"/>
        <v>351485348</v>
      </c>
      <c r="AO9" s="10">
        <f t="shared" si="23"/>
        <v>379744248</v>
      </c>
      <c r="AP9" s="10">
        <f t="shared" si="23"/>
        <v>306051409</v>
      </c>
      <c r="AQ9" s="10">
        <f t="shared" si="23"/>
        <v>310413797</v>
      </c>
      <c r="AR9" s="10">
        <f t="shared" si="23"/>
        <v>316986641</v>
      </c>
      <c r="AS9" s="10">
        <f t="shared" si="23"/>
        <v>335811489</v>
      </c>
      <c r="AT9" s="10">
        <f t="shared" si="23"/>
        <v>323478845</v>
      </c>
      <c r="AU9" s="10">
        <v>335448664</v>
      </c>
      <c r="AV9" s="10">
        <f t="shared" ref="AV9" si="24">AV28+AV35+AV40+AV56+AV57</f>
        <v>325543691</v>
      </c>
      <c r="AW9" s="10">
        <f t="shared" ref="AW9:AZ9" si="25">AW28+AW35+AW40+AW56+AW57</f>
        <v>313035467</v>
      </c>
      <c r="AX9" s="10">
        <f t="shared" si="25"/>
        <v>334234886</v>
      </c>
      <c r="AY9" s="10">
        <f t="shared" si="25"/>
        <v>362031002</v>
      </c>
      <c r="AZ9" s="10">
        <f t="shared" si="25"/>
        <v>368079275</v>
      </c>
      <c r="BA9" s="10">
        <f t="shared" ref="BA9:BB9" si="26">BA28+BA35+BA40+BA56+BA57</f>
        <v>332018441</v>
      </c>
      <c r="BB9" s="10">
        <f t="shared" si="26"/>
        <v>367464168</v>
      </c>
      <c r="BC9" s="10">
        <f t="shared" ref="BC9" si="27">BC28+BC35+BC40+BC56+BC57</f>
        <v>0</v>
      </c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>
      <c r="A10" s="4"/>
      <c r="B10" s="11" t="s">
        <v>39</v>
      </c>
      <c r="C10" s="171">
        <f t="shared" ref="C10:G10" si="28">C37+C39+C42+C44+C55+C52</f>
        <v>10038634</v>
      </c>
      <c r="D10" s="171">
        <f t="shared" si="28"/>
        <v>11153116</v>
      </c>
      <c r="E10" s="171">
        <f t="shared" si="28"/>
        <v>12589336</v>
      </c>
      <c r="F10" s="171">
        <f t="shared" si="28"/>
        <v>17006758</v>
      </c>
      <c r="G10" s="171">
        <f t="shared" si="28"/>
        <v>19666421</v>
      </c>
      <c r="H10" s="171">
        <f t="shared" ref="H10:L10" si="29">H37+H39+H42+H44+H55+H52</f>
        <v>24538016</v>
      </c>
      <c r="I10" s="171">
        <f t="shared" si="29"/>
        <v>28872810</v>
      </c>
      <c r="J10" s="171">
        <f t="shared" si="29"/>
        <v>32093860</v>
      </c>
      <c r="K10" s="171">
        <f t="shared" si="29"/>
        <v>33770212</v>
      </c>
      <c r="L10" s="171">
        <f t="shared" si="29"/>
        <v>37907227</v>
      </c>
      <c r="M10" s="171">
        <f t="shared" ref="M10:AT10" si="30">M37+M39+M42+M44+M55+M52</f>
        <v>45419501</v>
      </c>
      <c r="N10" s="171">
        <f t="shared" si="30"/>
        <v>47423122</v>
      </c>
      <c r="O10" s="171">
        <f t="shared" si="30"/>
        <v>49463334</v>
      </c>
      <c r="P10" s="171">
        <f t="shared" si="30"/>
        <v>50798160</v>
      </c>
      <c r="Q10" s="171">
        <f t="shared" si="30"/>
        <v>56785635</v>
      </c>
      <c r="R10" s="171">
        <f t="shared" si="30"/>
        <v>62069762</v>
      </c>
      <c r="S10" s="171">
        <f t="shared" si="30"/>
        <v>65831245</v>
      </c>
      <c r="T10" s="171">
        <f t="shared" si="30"/>
        <v>65643712</v>
      </c>
      <c r="U10" s="171">
        <f t="shared" si="30"/>
        <v>71581456</v>
      </c>
      <c r="V10" s="171">
        <f t="shared" si="30"/>
        <v>78555262</v>
      </c>
      <c r="W10" s="10">
        <f t="shared" si="30"/>
        <v>88463573</v>
      </c>
      <c r="X10" s="10">
        <f t="shared" si="30"/>
        <v>99002632</v>
      </c>
      <c r="Y10" s="10">
        <f t="shared" si="30"/>
        <v>96566459</v>
      </c>
      <c r="Z10" s="10">
        <f t="shared" si="30"/>
        <v>92042666</v>
      </c>
      <c r="AA10" s="10">
        <f t="shared" si="30"/>
        <v>92110685</v>
      </c>
      <c r="AB10" s="10">
        <f t="shared" si="30"/>
        <v>98154010</v>
      </c>
      <c r="AC10" s="10">
        <f t="shared" si="30"/>
        <v>98608325</v>
      </c>
      <c r="AD10" s="10">
        <f t="shared" si="30"/>
        <v>100415323</v>
      </c>
      <c r="AE10" s="10">
        <f t="shared" si="30"/>
        <v>98167828</v>
      </c>
      <c r="AF10" s="10">
        <f t="shared" si="30"/>
        <v>99071661</v>
      </c>
      <c r="AG10" s="10">
        <f t="shared" si="30"/>
        <v>104249792</v>
      </c>
      <c r="AH10" s="10">
        <f t="shared" si="30"/>
        <v>100142656</v>
      </c>
      <c r="AI10" s="10">
        <f t="shared" si="30"/>
        <v>93853172</v>
      </c>
      <c r="AJ10" s="10">
        <f t="shared" si="30"/>
        <v>93010998</v>
      </c>
      <c r="AK10" s="10">
        <f t="shared" si="30"/>
        <v>96966833</v>
      </c>
      <c r="AL10" s="10">
        <f t="shared" si="30"/>
        <v>100983212</v>
      </c>
      <c r="AM10" s="10">
        <f t="shared" si="30"/>
        <v>105339572</v>
      </c>
      <c r="AN10" s="10">
        <f t="shared" si="30"/>
        <v>116579168</v>
      </c>
      <c r="AO10" s="10">
        <f t="shared" si="30"/>
        <v>121015004</v>
      </c>
      <c r="AP10" s="10">
        <f t="shared" si="30"/>
        <v>105938644</v>
      </c>
      <c r="AQ10" s="10">
        <f t="shared" si="30"/>
        <v>107721587</v>
      </c>
      <c r="AR10" s="10">
        <f t="shared" si="30"/>
        <v>106070644</v>
      </c>
      <c r="AS10" s="10">
        <f t="shared" si="30"/>
        <v>104794979</v>
      </c>
      <c r="AT10" s="10">
        <f t="shared" si="30"/>
        <v>107475741</v>
      </c>
      <c r="AU10" s="10">
        <v>118567738</v>
      </c>
      <c r="AV10" s="10">
        <f t="shared" ref="AV10" si="31">AV37+AV39+AV42+AV44+AV55+AV52</f>
        <v>116197336</v>
      </c>
      <c r="AW10" s="10">
        <f t="shared" ref="AW10:AZ10" si="32">AW37+AW39+AW42+AW44+AW55+AW52</f>
        <v>118777601</v>
      </c>
      <c r="AX10" s="10">
        <f t="shared" si="32"/>
        <v>126139198</v>
      </c>
      <c r="AY10" s="10">
        <f t="shared" si="32"/>
        <v>125702417</v>
      </c>
      <c r="AZ10" s="10">
        <f t="shared" si="32"/>
        <v>131298699</v>
      </c>
      <c r="BA10" s="10">
        <f t="shared" ref="BA10:BB10" si="33">BA37+BA39+BA42+BA44+BA55+BA52</f>
        <v>128660931</v>
      </c>
      <c r="BB10" s="10">
        <f t="shared" si="33"/>
        <v>139819614</v>
      </c>
      <c r="BC10" s="10">
        <f t="shared" ref="BC10" si="34">BC37+BC39+BC42+BC44+BC55+BC52</f>
        <v>0</v>
      </c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</row>
    <row r="11" spans="1:89">
      <c r="A11" s="4"/>
      <c r="B11" s="11" t="s">
        <v>40</v>
      </c>
      <c r="C11" s="171">
        <f t="shared" ref="C11:G11" si="35">C26+C58+C59+C60</f>
        <v>47539525</v>
      </c>
      <c r="D11" s="171">
        <f t="shared" si="35"/>
        <v>51613380</v>
      </c>
      <c r="E11" s="171">
        <f t="shared" si="35"/>
        <v>54620796</v>
      </c>
      <c r="F11" s="171">
        <f t="shared" si="35"/>
        <v>68956994</v>
      </c>
      <c r="G11" s="171">
        <f t="shared" si="35"/>
        <v>96716911</v>
      </c>
      <c r="H11" s="171">
        <f t="shared" ref="H11:L11" si="36">H26+H58+H59+H60</f>
        <v>101269924</v>
      </c>
      <c r="I11" s="171">
        <f t="shared" si="36"/>
        <v>112142995</v>
      </c>
      <c r="J11" s="171">
        <f t="shared" si="36"/>
        <v>118782330</v>
      </c>
      <c r="K11" s="171">
        <f t="shared" si="36"/>
        <v>116622482</v>
      </c>
      <c r="L11" s="171">
        <f t="shared" si="36"/>
        <v>135594693</v>
      </c>
      <c r="M11" s="171">
        <f t="shared" ref="M11:AT11" si="37">M26+M58+M59+M60</f>
        <v>169099892</v>
      </c>
      <c r="N11" s="171">
        <f t="shared" si="37"/>
        <v>172106327</v>
      </c>
      <c r="O11" s="171">
        <f t="shared" si="37"/>
        <v>181218242</v>
      </c>
      <c r="P11" s="171">
        <f t="shared" si="37"/>
        <v>179141728</v>
      </c>
      <c r="Q11" s="171">
        <f t="shared" si="37"/>
        <v>195025595</v>
      </c>
      <c r="R11" s="171">
        <f t="shared" si="37"/>
        <v>193385633</v>
      </c>
      <c r="S11" s="171">
        <f t="shared" si="37"/>
        <v>173270236</v>
      </c>
      <c r="T11" s="171">
        <f t="shared" si="37"/>
        <v>166626971</v>
      </c>
      <c r="U11" s="171">
        <f t="shared" si="37"/>
        <v>184025878</v>
      </c>
      <c r="V11" s="171">
        <f t="shared" si="37"/>
        <v>209807050</v>
      </c>
      <c r="W11" s="10">
        <f t="shared" si="37"/>
        <v>222858256</v>
      </c>
      <c r="X11" s="10">
        <f t="shared" si="37"/>
        <v>236240662</v>
      </c>
      <c r="Y11" s="10">
        <f t="shared" si="37"/>
        <v>224357935</v>
      </c>
      <c r="Z11" s="10">
        <f t="shared" si="37"/>
        <v>210449855</v>
      </c>
      <c r="AA11" s="10">
        <f t="shared" si="37"/>
        <v>206521919</v>
      </c>
      <c r="AB11" s="10">
        <f t="shared" si="37"/>
        <v>214580812</v>
      </c>
      <c r="AC11" s="10">
        <f t="shared" si="37"/>
        <v>219672935</v>
      </c>
      <c r="AD11" s="10">
        <f t="shared" si="37"/>
        <v>229368683</v>
      </c>
      <c r="AE11" s="10">
        <f t="shared" si="37"/>
        <v>213513148</v>
      </c>
      <c r="AF11" s="10">
        <f t="shared" si="37"/>
        <v>199137252</v>
      </c>
      <c r="AG11" s="10">
        <f t="shared" si="37"/>
        <v>209777448</v>
      </c>
      <c r="AH11" s="10">
        <f t="shared" si="37"/>
        <v>195041244</v>
      </c>
      <c r="AI11" s="10">
        <f t="shared" si="37"/>
        <v>192635790</v>
      </c>
      <c r="AJ11" s="10">
        <f t="shared" si="37"/>
        <v>195964281</v>
      </c>
      <c r="AK11" s="10">
        <f t="shared" si="37"/>
        <v>215810274</v>
      </c>
      <c r="AL11" s="10">
        <f t="shared" si="37"/>
        <v>232097536</v>
      </c>
      <c r="AM11" s="10">
        <f t="shared" si="37"/>
        <v>242425571</v>
      </c>
      <c r="AN11" s="10">
        <f t="shared" si="37"/>
        <v>263996732</v>
      </c>
      <c r="AO11" s="10">
        <f t="shared" si="37"/>
        <v>291486102</v>
      </c>
      <c r="AP11" s="10">
        <f t="shared" si="37"/>
        <v>183637801</v>
      </c>
      <c r="AQ11" s="10">
        <f t="shared" si="37"/>
        <v>214871730</v>
      </c>
      <c r="AR11" s="10">
        <f t="shared" si="37"/>
        <v>231187453</v>
      </c>
      <c r="AS11" s="10">
        <f t="shared" si="37"/>
        <v>223889331</v>
      </c>
      <c r="AT11" s="10">
        <f t="shared" si="37"/>
        <v>236972306</v>
      </c>
      <c r="AU11" s="10">
        <v>265131085</v>
      </c>
      <c r="AV11" s="10">
        <f t="shared" ref="AV11" si="38">AV26+AV58+AV59+AV60</f>
        <v>260837146</v>
      </c>
      <c r="AW11" s="10">
        <f t="shared" ref="AW11:AZ11" si="39">AW26+AW58+AW59+AW60</f>
        <v>250225071</v>
      </c>
      <c r="AX11" s="10">
        <f t="shared" si="39"/>
        <v>263466489</v>
      </c>
      <c r="AY11" s="10">
        <f t="shared" si="39"/>
        <v>277535807</v>
      </c>
      <c r="AZ11" s="10">
        <f t="shared" si="39"/>
        <v>260308383</v>
      </c>
      <c r="BA11" s="10">
        <f t="shared" ref="BA11:BB11" si="40">BA26+BA58+BA59+BA60</f>
        <v>224935799</v>
      </c>
      <c r="BB11" s="10">
        <f t="shared" si="40"/>
        <v>270861046</v>
      </c>
      <c r="BC11" s="10">
        <f t="shared" ref="BC11" si="41">BC26+BC58+BC59+BC60</f>
        <v>0</v>
      </c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>
      <c r="A12" s="4"/>
      <c r="B12" s="11" t="s">
        <v>41</v>
      </c>
      <c r="C12" s="171">
        <f t="shared" ref="C12:G12" si="42">C33+C36+C51+C53+C61+C62+C63</f>
        <v>20802416</v>
      </c>
      <c r="D12" s="171">
        <f t="shared" si="42"/>
        <v>22303530</v>
      </c>
      <c r="E12" s="171">
        <f t="shared" si="42"/>
        <v>24330951</v>
      </c>
      <c r="F12" s="171">
        <f t="shared" si="42"/>
        <v>31337464</v>
      </c>
      <c r="G12" s="171">
        <f t="shared" si="42"/>
        <v>37867459</v>
      </c>
      <c r="H12" s="171">
        <f t="shared" ref="H12:L12" si="43">H33+H36+H51+H53+H61+H62+H63</f>
        <v>44917181</v>
      </c>
      <c r="I12" s="171">
        <f t="shared" si="43"/>
        <v>52891333</v>
      </c>
      <c r="J12" s="171">
        <f t="shared" si="43"/>
        <v>52571474</v>
      </c>
      <c r="K12" s="171">
        <f t="shared" si="43"/>
        <v>53072205</v>
      </c>
      <c r="L12" s="171">
        <f t="shared" si="43"/>
        <v>58325351</v>
      </c>
      <c r="M12" s="171">
        <f t="shared" ref="M12:AT12" si="44">M33+M36+M51+M53+M61+M62+M63</f>
        <v>67318749</v>
      </c>
      <c r="N12" s="171">
        <f t="shared" si="44"/>
        <v>70827752</v>
      </c>
      <c r="O12" s="171">
        <f t="shared" si="44"/>
        <v>69045948</v>
      </c>
      <c r="P12" s="171">
        <f t="shared" si="44"/>
        <v>72199996</v>
      </c>
      <c r="Q12" s="171">
        <f t="shared" si="44"/>
        <v>74858340</v>
      </c>
      <c r="R12" s="171">
        <f t="shared" si="44"/>
        <v>75662332</v>
      </c>
      <c r="S12" s="171">
        <f t="shared" si="44"/>
        <v>76112587</v>
      </c>
      <c r="T12" s="171">
        <f t="shared" si="44"/>
        <v>79022828</v>
      </c>
      <c r="U12" s="171">
        <f t="shared" si="44"/>
        <v>80898703</v>
      </c>
      <c r="V12" s="171">
        <f t="shared" si="44"/>
        <v>87102847</v>
      </c>
      <c r="W12" s="10">
        <f t="shared" si="44"/>
        <v>90754628</v>
      </c>
      <c r="X12" s="10">
        <f t="shared" si="44"/>
        <v>99566867</v>
      </c>
      <c r="Y12" s="10">
        <f t="shared" si="44"/>
        <v>99203655</v>
      </c>
      <c r="Z12" s="10">
        <f t="shared" si="44"/>
        <v>97958270</v>
      </c>
      <c r="AA12" s="10">
        <f t="shared" si="44"/>
        <v>92814610</v>
      </c>
      <c r="AB12" s="10">
        <f t="shared" si="44"/>
        <v>103406184</v>
      </c>
      <c r="AC12" s="10">
        <f t="shared" si="44"/>
        <v>101149999</v>
      </c>
      <c r="AD12" s="10">
        <f t="shared" si="44"/>
        <v>108656933</v>
      </c>
      <c r="AE12" s="10">
        <f t="shared" si="44"/>
        <v>99062899</v>
      </c>
      <c r="AF12" s="10">
        <f t="shared" si="44"/>
        <v>108115624</v>
      </c>
      <c r="AG12" s="10">
        <f t="shared" si="44"/>
        <v>106616306</v>
      </c>
      <c r="AH12" s="10">
        <f t="shared" si="44"/>
        <v>92377789</v>
      </c>
      <c r="AI12" s="10">
        <f t="shared" si="44"/>
        <v>94179752</v>
      </c>
      <c r="AJ12" s="10">
        <f t="shared" si="44"/>
        <v>92235105</v>
      </c>
      <c r="AK12" s="10">
        <f t="shared" si="44"/>
        <v>91987547</v>
      </c>
      <c r="AL12" s="10">
        <f t="shared" si="44"/>
        <v>90699570</v>
      </c>
      <c r="AM12" s="10">
        <f t="shared" si="44"/>
        <v>97828325</v>
      </c>
      <c r="AN12" s="10">
        <f t="shared" si="44"/>
        <v>106657159</v>
      </c>
      <c r="AO12" s="10">
        <f t="shared" si="44"/>
        <v>106800361</v>
      </c>
      <c r="AP12" s="10">
        <f t="shared" si="44"/>
        <v>91641408</v>
      </c>
      <c r="AQ12" s="10">
        <f t="shared" si="44"/>
        <v>92894920</v>
      </c>
      <c r="AR12" s="10">
        <f t="shared" si="44"/>
        <v>89937788</v>
      </c>
      <c r="AS12" s="10">
        <f t="shared" si="44"/>
        <v>94007651</v>
      </c>
      <c r="AT12" s="10">
        <f t="shared" si="44"/>
        <v>94821566</v>
      </c>
      <c r="AU12" s="10">
        <v>102149879</v>
      </c>
      <c r="AV12" s="10">
        <f t="shared" ref="AV12" si="45">AV33+AV36+AV51+AV53+AV61+AV62+AV63</f>
        <v>113158601</v>
      </c>
      <c r="AW12" s="10">
        <f t="shared" ref="AW12:AZ12" si="46">AW33+AW36+AW51+AW53+AW61+AW62+AW63</f>
        <v>107805632</v>
      </c>
      <c r="AX12" s="10">
        <f t="shared" si="46"/>
        <v>111551625</v>
      </c>
      <c r="AY12" s="10">
        <f t="shared" si="46"/>
        <v>118350629</v>
      </c>
      <c r="AZ12" s="10">
        <f t="shared" si="46"/>
        <v>109975614</v>
      </c>
      <c r="BA12" s="10">
        <f t="shared" ref="BA12:BB12" si="47">BA33+BA36+BA51+BA53+BA61+BA62+BA63</f>
        <v>113644914</v>
      </c>
      <c r="BB12" s="10">
        <f t="shared" si="47"/>
        <v>113473198</v>
      </c>
      <c r="BC12" s="10">
        <f t="shared" ref="BC12" si="48">BC33+BC36+BC51+BC53+BC61+BC62+BC63</f>
        <v>0</v>
      </c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</row>
    <row r="13" spans="1:89">
      <c r="A13" s="4"/>
      <c r="B13" s="11" t="s">
        <v>42</v>
      </c>
      <c r="C13" s="171">
        <f t="shared" ref="C13:G13" si="49">C34+C46+C49+C64+C65</f>
        <v>5442283</v>
      </c>
      <c r="D13" s="171">
        <f t="shared" si="49"/>
        <v>6027740</v>
      </c>
      <c r="E13" s="171">
        <f t="shared" si="49"/>
        <v>6619400</v>
      </c>
      <c r="F13" s="171">
        <f t="shared" si="49"/>
        <v>8832552</v>
      </c>
      <c r="G13" s="171">
        <f t="shared" si="49"/>
        <v>11864177</v>
      </c>
      <c r="H13" s="171">
        <f t="shared" ref="H13:L13" si="50">H34+H46+H49+H64+H65</f>
        <v>15404441</v>
      </c>
      <c r="I13" s="171">
        <f t="shared" si="50"/>
        <v>17991516</v>
      </c>
      <c r="J13" s="171">
        <f t="shared" si="50"/>
        <v>17810873</v>
      </c>
      <c r="K13" s="171">
        <f t="shared" si="50"/>
        <v>18084178</v>
      </c>
      <c r="L13" s="171">
        <f t="shared" si="50"/>
        <v>20345642</v>
      </c>
      <c r="M13" s="171">
        <f t="shared" ref="M13:AT13" si="51">M34+M46+M49+M64+M65</f>
        <v>22916549</v>
      </c>
      <c r="N13" s="171">
        <f t="shared" si="51"/>
        <v>24065683</v>
      </c>
      <c r="O13" s="171">
        <f t="shared" si="51"/>
        <v>23394434</v>
      </c>
      <c r="P13" s="171">
        <f t="shared" si="51"/>
        <v>23327012</v>
      </c>
      <c r="Q13" s="171">
        <f t="shared" si="51"/>
        <v>25175138</v>
      </c>
      <c r="R13" s="171">
        <f t="shared" si="51"/>
        <v>26175882</v>
      </c>
      <c r="S13" s="171">
        <f t="shared" si="51"/>
        <v>26619743</v>
      </c>
      <c r="T13" s="171">
        <f t="shared" si="51"/>
        <v>27217493</v>
      </c>
      <c r="U13" s="171">
        <f t="shared" si="51"/>
        <v>30171384</v>
      </c>
      <c r="V13" s="171">
        <f t="shared" si="51"/>
        <v>31606066</v>
      </c>
      <c r="W13" s="10">
        <f t="shared" si="51"/>
        <v>34616650</v>
      </c>
      <c r="X13" s="10">
        <f t="shared" si="51"/>
        <v>37648590</v>
      </c>
      <c r="Y13" s="10">
        <f t="shared" si="51"/>
        <v>36851176</v>
      </c>
      <c r="Z13" s="10">
        <f t="shared" si="51"/>
        <v>35118089</v>
      </c>
      <c r="AA13" s="10">
        <f t="shared" si="51"/>
        <v>33246991</v>
      </c>
      <c r="AB13" s="10">
        <f t="shared" si="51"/>
        <v>34515899</v>
      </c>
      <c r="AC13" s="10">
        <f t="shared" si="51"/>
        <v>35544106</v>
      </c>
      <c r="AD13" s="10">
        <f t="shared" si="51"/>
        <v>36739054</v>
      </c>
      <c r="AE13" s="10">
        <f t="shared" si="51"/>
        <v>34233448</v>
      </c>
      <c r="AF13" s="10">
        <f t="shared" si="51"/>
        <v>32830131</v>
      </c>
      <c r="AG13" s="10">
        <f t="shared" si="51"/>
        <v>32044642</v>
      </c>
      <c r="AH13" s="10">
        <f t="shared" si="51"/>
        <v>29331186</v>
      </c>
      <c r="AI13" s="10">
        <f t="shared" si="51"/>
        <v>26918815</v>
      </c>
      <c r="AJ13" s="10">
        <f t="shared" si="51"/>
        <v>26152234</v>
      </c>
      <c r="AK13" s="10">
        <f t="shared" si="51"/>
        <v>26861200</v>
      </c>
      <c r="AL13" s="10">
        <f t="shared" si="51"/>
        <v>26380570</v>
      </c>
      <c r="AM13" s="10">
        <f t="shared" si="51"/>
        <v>27441717</v>
      </c>
      <c r="AN13" s="10">
        <f t="shared" si="51"/>
        <v>28813817</v>
      </c>
      <c r="AO13" s="10">
        <f t="shared" si="51"/>
        <v>29874099</v>
      </c>
      <c r="AP13" s="10">
        <f t="shared" si="51"/>
        <v>23534100</v>
      </c>
      <c r="AQ13" s="10">
        <f t="shared" si="51"/>
        <v>24745114</v>
      </c>
      <c r="AR13" s="10">
        <f t="shared" si="51"/>
        <v>25535355</v>
      </c>
      <c r="AS13" s="10">
        <f t="shared" si="51"/>
        <v>29899068</v>
      </c>
      <c r="AT13" s="10">
        <f t="shared" si="51"/>
        <v>26553665</v>
      </c>
      <c r="AU13" s="10">
        <v>27947669</v>
      </c>
      <c r="AV13" s="10">
        <f t="shared" ref="AV13" si="52">AV34+AV46+AV49+AV64+AV65</f>
        <v>29802629</v>
      </c>
      <c r="AW13" s="10">
        <f t="shared" ref="AW13:AZ13" si="53">AW34+AW46+AW49+AW64+AW65</f>
        <v>28513586</v>
      </c>
      <c r="AX13" s="10">
        <f t="shared" si="53"/>
        <v>30715801</v>
      </c>
      <c r="AY13" s="10">
        <f t="shared" si="53"/>
        <v>31365102</v>
      </c>
      <c r="AZ13" s="10">
        <f t="shared" si="53"/>
        <v>29881183</v>
      </c>
      <c r="BA13" s="10">
        <f t="shared" ref="BA13:BB13" si="54">BA34+BA46+BA49+BA64+BA65</f>
        <v>31900598</v>
      </c>
      <c r="BB13" s="10">
        <f t="shared" si="54"/>
        <v>28569035</v>
      </c>
      <c r="BC13" s="10">
        <f t="shared" ref="BC13" si="55">BC34+BC46+BC49+BC64+BC65</f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</row>
    <row r="14" spans="1:89">
      <c r="A14" s="4"/>
      <c r="B14" s="11" t="s">
        <v>43</v>
      </c>
      <c r="C14" s="171">
        <f t="shared" ref="C14:G14" si="56">C45+C47</f>
        <v>2373107</v>
      </c>
      <c r="D14" s="171">
        <f t="shared" si="56"/>
        <v>2556086</v>
      </c>
      <c r="E14" s="171">
        <f t="shared" si="56"/>
        <v>2789412</v>
      </c>
      <c r="F14" s="171">
        <f t="shared" si="56"/>
        <v>4342496</v>
      </c>
      <c r="G14" s="171">
        <f t="shared" si="56"/>
        <v>5177423</v>
      </c>
      <c r="H14" s="171">
        <f t="shared" ref="H14:L14" si="57">H45+H47</f>
        <v>7889217</v>
      </c>
      <c r="I14" s="171">
        <f t="shared" si="57"/>
        <v>9388981</v>
      </c>
      <c r="J14" s="171">
        <f t="shared" si="57"/>
        <v>10983540</v>
      </c>
      <c r="K14" s="171">
        <f t="shared" si="57"/>
        <v>12435336</v>
      </c>
      <c r="L14" s="171">
        <f t="shared" si="57"/>
        <v>14895161</v>
      </c>
      <c r="M14" s="171">
        <f t="shared" ref="M14:AT14" si="58">M45+M47</f>
        <v>17697268</v>
      </c>
      <c r="N14" s="171">
        <f t="shared" si="58"/>
        <v>18694555</v>
      </c>
      <c r="O14" s="171">
        <f t="shared" si="58"/>
        <v>19425793</v>
      </c>
      <c r="P14" s="171">
        <f t="shared" si="58"/>
        <v>20779125</v>
      </c>
      <c r="Q14" s="171">
        <f t="shared" si="58"/>
        <v>21674273</v>
      </c>
      <c r="R14" s="171">
        <f t="shared" si="58"/>
        <v>22567976</v>
      </c>
      <c r="S14" s="171">
        <f t="shared" si="58"/>
        <v>24655731</v>
      </c>
      <c r="T14" s="171">
        <f t="shared" si="58"/>
        <v>25632418</v>
      </c>
      <c r="U14" s="171">
        <f t="shared" si="58"/>
        <v>27749066</v>
      </c>
      <c r="V14" s="171">
        <f t="shared" si="58"/>
        <v>33325486</v>
      </c>
      <c r="W14" s="10">
        <f t="shared" si="58"/>
        <v>35298339</v>
      </c>
      <c r="X14" s="10">
        <f t="shared" si="58"/>
        <v>38436759</v>
      </c>
      <c r="Y14" s="10">
        <f t="shared" si="58"/>
        <v>38072988</v>
      </c>
      <c r="Z14" s="10">
        <f t="shared" si="58"/>
        <v>36322672</v>
      </c>
      <c r="AA14" s="10">
        <f t="shared" si="58"/>
        <v>34006684</v>
      </c>
      <c r="AB14" s="10">
        <f t="shared" si="58"/>
        <v>36038446</v>
      </c>
      <c r="AC14" s="10">
        <f t="shared" si="58"/>
        <v>37733119</v>
      </c>
      <c r="AD14" s="10">
        <f t="shared" si="58"/>
        <v>35492275</v>
      </c>
      <c r="AE14" s="10">
        <f t="shared" si="58"/>
        <v>33925373</v>
      </c>
      <c r="AF14" s="10">
        <f t="shared" si="58"/>
        <v>33466437</v>
      </c>
      <c r="AG14" s="10">
        <f t="shared" si="58"/>
        <v>34826999</v>
      </c>
      <c r="AH14" s="10">
        <f t="shared" si="58"/>
        <v>35760373</v>
      </c>
      <c r="AI14" s="10">
        <f t="shared" si="58"/>
        <v>34875304</v>
      </c>
      <c r="AJ14" s="10">
        <f t="shared" si="58"/>
        <v>37530430</v>
      </c>
      <c r="AK14" s="10">
        <f t="shared" si="58"/>
        <v>39284720</v>
      </c>
      <c r="AL14" s="10">
        <f t="shared" si="58"/>
        <v>41384084</v>
      </c>
      <c r="AM14" s="10">
        <f t="shared" si="58"/>
        <v>42545360</v>
      </c>
      <c r="AN14" s="10">
        <f t="shared" si="58"/>
        <v>46679575</v>
      </c>
      <c r="AO14" s="10">
        <f t="shared" si="58"/>
        <v>46089652</v>
      </c>
      <c r="AP14" s="10">
        <f t="shared" si="58"/>
        <v>44498610</v>
      </c>
      <c r="AQ14" s="10">
        <f t="shared" si="58"/>
        <v>43732910</v>
      </c>
      <c r="AR14" s="10">
        <f t="shared" si="58"/>
        <v>46848061</v>
      </c>
      <c r="AS14" s="10">
        <f t="shared" si="58"/>
        <v>58575899</v>
      </c>
      <c r="AT14" s="10">
        <f t="shared" si="58"/>
        <v>44616686</v>
      </c>
      <c r="AU14" s="10">
        <v>46661376</v>
      </c>
      <c r="AV14" s="10">
        <f t="shared" ref="AV14" si="59">AV45+AV47</f>
        <v>46528603</v>
      </c>
      <c r="AW14" s="10">
        <f t="shared" ref="AW14:AZ14" si="60">AW45+AW47</f>
        <v>49074408</v>
      </c>
      <c r="AX14" s="10">
        <f t="shared" si="60"/>
        <v>49408981</v>
      </c>
      <c r="AY14" s="10">
        <f t="shared" si="60"/>
        <v>52335795</v>
      </c>
      <c r="AZ14" s="10">
        <f t="shared" si="60"/>
        <v>54639983</v>
      </c>
      <c r="BA14" s="10">
        <f t="shared" ref="BA14:BB14" si="61">BA45+BA47</f>
        <v>51218479</v>
      </c>
      <c r="BB14" s="10">
        <f t="shared" si="61"/>
        <v>53014458</v>
      </c>
      <c r="BC14" s="10">
        <f t="shared" ref="BC14" si="62">BC45+BC47</f>
        <v>0</v>
      </c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>
      <c r="A15" s="4"/>
      <c r="B15" s="11" t="s">
        <v>44</v>
      </c>
      <c r="C15" s="171">
        <f t="shared" ref="C15:G15" si="63">C30+C48+C50</f>
        <v>4134883</v>
      </c>
      <c r="D15" s="171">
        <f t="shared" si="63"/>
        <v>4889366</v>
      </c>
      <c r="E15" s="171">
        <f t="shared" si="63"/>
        <v>5116450</v>
      </c>
      <c r="F15" s="171">
        <f t="shared" si="63"/>
        <v>5948662</v>
      </c>
      <c r="G15" s="171">
        <f t="shared" si="63"/>
        <v>7719353</v>
      </c>
      <c r="H15" s="171">
        <f t="shared" ref="H15:L15" si="64">H30+H48+H50</f>
        <v>10067259</v>
      </c>
      <c r="I15" s="171">
        <f t="shared" si="64"/>
        <v>11781274</v>
      </c>
      <c r="J15" s="171">
        <f t="shared" si="64"/>
        <v>12194253</v>
      </c>
      <c r="K15" s="171">
        <f t="shared" si="64"/>
        <v>12830225</v>
      </c>
      <c r="L15" s="171">
        <f t="shared" si="64"/>
        <v>14674237</v>
      </c>
      <c r="M15" s="171">
        <f t="shared" ref="M15:AT15" si="65">M30+M48+M50</f>
        <v>15896123</v>
      </c>
      <c r="N15" s="171">
        <f t="shared" si="65"/>
        <v>16678054</v>
      </c>
      <c r="O15" s="171">
        <f t="shared" si="65"/>
        <v>18042178</v>
      </c>
      <c r="P15" s="171">
        <f t="shared" si="65"/>
        <v>19184590</v>
      </c>
      <c r="Q15" s="171">
        <f t="shared" si="65"/>
        <v>20590271</v>
      </c>
      <c r="R15" s="171">
        <f t="shared" si="65"/>
        <v>21561424</v>
      </c>
      <c r="S15" s="171">
        <f t="shared" si="65"/>
        <v>20764400</v>
      </c>
      <c r="T15" s="171">
        <f t="shared" si="65"/>
        <v>22144182</v>
      </c>
      <c r="U15" s="171">
        <f t="shared" si="65"/>
        <v>25655416</v>
      </c>
      <c r="V15" s="171">
        <f t="shared" si="65"/>
        <v>27605217</v>
      </c>
      <c r="W15" s="10">
        <f t="shared" si="65"/>
        <v>29415229</v>
      </c>
      <c r="X15" s="10">
        <f t="shared" si="65"/>
        <v>33176201</v>
      </c>
      <c r="Y15" s="10">
        <f t="shared" si="65"/>
        <v>32804300</v>
      </c>
      <c r="Z15" s="10">
        <f t="shared" si="65"/>
        <v>32354403</v>
      </c>
      <c r="AA15" s="10">
        <f t="shared" si="65"/>
        <v>34710623</v>
      </c>
      <c r="AB15" s="10">
        <f t="shared" si="65"/>
        <v>36379752</v>
      </c>
      <c r="AC15" s="10">
        <f t="shared" si="65"/>
        <v>37139981</v>
      </c>
      <c r="AD15" s="10">
        <f t="shared" si="65"/>
        <v>43522001</v>
      </c>
      <c r="AE15" s="10">
        <f t="shared" si="65"/>
        <v>42148735</v>
      </c>
      <c r="AF15" s="10">
        <f t="shared" si="65"/>
        <v>43180266</v>
      </c>
      <c r="AG15" s="10">
        <f t="shared" si="65"/>
        <v>47764092</v>
      </c>
      <c r="AH15" s="10">
        <f t="shared" si="65"/>
        <v>43708766</v>
      </c>
      <c r="AI15" s="10">
        <f t="shared" si="65"/>
        <v>37686506</v>
      </c>
      <c r="AJ15" s="10">
        <f t="shared" si="65"/>
        <v>27360656</v>
      </c>
      <c r="AK15" s="10">
        <f t="shared" si="65"/>
        <v>26613553</v>
      </c>
      <c r="AL15" s="10">
        <f t="shared" si="65"/>
        <v>25709175</v>
      </c>
      <c r="AM15" s="10">
        <f t="shared" si="65"/>
        <v>24864635</v>
      </c>
      <c r="AN15" s="10">
        <f t="shared" si="65"/>
        <v>25272511</v>
      </c>
      <c r="AO15" s="10">
        <f t="shared" si="65"/>
        <v>27722875</v>
      </c>
      <c r="AP15" s="10">
        <f t="shared" si="65"/>
        <v>22724696</v>
      </c>
      <c r="AQ15" s="10">
        <f t="shared" si="65"/>
        <v>21935720</v>
      </c>
      <c r="AR15" s="10">
        <f t="shared" si="65"/>
        <v>18780533</v>
      </c>
      <c r="AS15" s="10">
        <f t="shared" si="65"/>
        <v>18171908</v>
      </c>
      <c r="AT15" s="10">
        <f t="shared" si="65"/>
        <v>17227985</v>
      </c>
      <c r="AU15" s="10">
        <v>16726487</v>
      </c>
      <c r="AV15" s="10">
        <f t="shared" ref="AV15" si="66">AV30+AV48+AV50</f>
        <v>39414037</v>
      </c>
      <c r="AW15" s="10">
        <f t="shared" ref="AW15:AZ15" si="67">AW30+AW48+AW50</f>
        <v>16866756</v>
      </c>
      <c r="AX15" s="10">
        <f t="shared" si="67"/>
        <v>16092375</v>
      </c>
      <c r="AY15" s="10">
        <f t="shared" si="67"/>
        <v>15983886</v>
      </c>
      <c r="AZ15" s="10">
        <f t="shared" si="67"/>
        <v>16362027</v>
      </c>
      <c r="BA15" s="10">
        <f t="shared" ref="BA15:BB15" si="68">BA30+BA48+BA50</f>
        <v>14940303</v>
      </c>
      <c r="BB15" s="10">
        <f t="shared" si="68"/>
        <v>15701608</v>
      </c>
      <c r="BC15" s="10">
        <f t="shared" ref="BC15" si="69">BC30+BC48+BC50</f>
        <v>0</v>
      </c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</row>
    <row r="16" spans="1:89">
      <c r="A16" s="6">
        <v>100</v>
      </c>
      <c r="B16" s="12" t="s">
        <v>45</v>
      </c>
      <c r="C16" s="172">
        <f t="shared" ref="C16:G16" si="70">SUM(C17:C25)</f>
        <v>97197941</v>
      </c>
      <c r="D16" s="172">
        <f t="shared" si="70"/>
        <v>100715944</v>
      </c>
      <c r="E16" s="172">
        <f t="shared" si="70"/>
        <v>110896958</v>
      </c>
      <c r="F16" s="172">
        <f t="shared" si="70"/>
        <v>123598876</v>
      </c>
      <c r="G16" s="172">
        <f t="shared" si="70"/>
        <v>163827570</v>
      </c>
      <c r="H16" s="172">
        <f t="shared" ref="H16:L16" si="71">SUM(H17:H25)</f>
        <v>180948739</v>
      </c>
      <c r="I16" s="172">
        <f t="shared" si="71"/>
        <v>190890617</v>
      </c>
      <c r="J16" s="172">
        <f t="shared" si="71"/>
        <v>211393820</v>
      </c>
      <c r="K16" s="172">
        <f t="shared" si="71"/>
        <v>204700808</v>
      </c>
      <c r="L16" s="172">
        <f t="shared" si="71"/>
        <v>162128816</v>
      </c>
      <c r="M16" s="172">
        <f t="shared" ref="M16:AL16" si="72">SUM(M17:M25)</f>
        <v>234103826</v>
      </c>
      <c r="N16" s="172">
        <f t="shared" si="72"/>
        <v>253903765</v>
      </c>
      <c r="O16" s="172">
        <f t="shared" si="72"/>
        <v>265645360</v>
      </c>
      <c r="P16" s="172">
        <f t="shared" si="72"/>
        <v>265435296</v>
      </c>
      <c r="Q16" s="172">
        <f t="shared" si="72"/>
        <v>284276562</v>
      </c>
      <c r="R16" s="172">
        <f t="shared" si="72"/>
        <v>283405385</v>
      </c>
      <c r="S16" s="172">
        <f t="shared" si="72"/>
        <v>264853346</v>
      </c>
      <c r="T16" s="172">
        <f t="shared" si="72"/>
        <v>263015804</v>
      </c>
      <c r="U16" s="172">
        <f t="shared" si="72"/>
        <v>271693147</v>
      </c>
      <c r="V16" s="172">
        <f t="shared" si="72"/>
        <v>292140543</v>
      </c>
      <c r="W16" s="13">
        <f t="shared" si="72"/>
        <v>328088307</v>
      </c>
      <c r="X16" s="13">
        <f t="shared" si="72"/>
        <v>346495408</v>
      </c>
      <c r="Y16" s="13">
        <f t="shared" si="72"/>
        <v>335906287</v>
      </c>
      <c r="Z16" s="13">
        <f t="shared" si="72"/>
        <v>319791986</v>
      </c>
      <c r="AA16" s="13">
        <f t="shared" si="72"/>
        <v>319323498</v>
      </c>
      <c r="AB16" s="13">
        <f t="shared" si="72"/>
        <v>276671435</v>
      </c>
      <c r="AC16" s="13">
        <f t="shared" si="72"/>
        <v>275827719</v>
      </c>
      <c r="AD16" s="13">
        <f t="shared" si="72"/>
        <v>293262064</v>
      </c>
      <c r="AE16" s="13">
        <f t="shared" si="72"/>
        <v>293185474</v>
      </c>
      <c r="AF16" s="13">
        <f t="shared" si="72"/>
        <v>265841455</v>
      </c>
      <c r="AG16" s="13">
        <f t="shared" si="72"/>
        <v>264734378</v>
      </c>
      <c r="AH16" s="13">
        <f t="shared" si="72"/>
        <v>263415083</v>
      </c>
      <c r="AI16" s="13">
        <f t="shared" si="72"/>
        <v>247877050</v>
      </c>
      <c r="AJ16" s="13">
        <f t="shared" si="72"/>
        <v>238213161</v>
      </c>
      <c r="AK16" s="13">
        <f t="shared" si="72"/>
        <v>250843324</v>
      </c>
      <c r="AL16" s="13">
        <f t="shared" si="72"/>
        <v>255212400</v>
      </c>
      <c r="AM16" s="14">
        <v>266084104</v>
      </c>
      <c r="AN16" s="14">
        <v>290385873</v>
      </c>
      <c r="AO16" s="14">
        <v>309633143</v>
      </c>
      <c r="AP16" s="14">
        <v>285845094</v>
      </c>
      <c r="AQ16" s="14">
        <v>298343428</v>
      </c>
      <c r="AR16" s="13">
        <v>297225293</v>
      </c>
      <c r="AS16" s="13">
        <v>286678538</v>
      </c>
      <c r="AT16" s="14">
        <v>270396759</v>
      </c>
      <c r="AU16" s="648">
        <v>283180150</v>
      </c>
      <c r="AV16" s="649">
        <v>312582578</v>
      </c>
      <c r="AW16" s="649">
        <v>321348534</v>
      </c>
      <c r="AX16" s="649">
        <v>325563703</v>
      </c>
      <c r="AY16" s="650">
        <v>343984187</v>
      </c>
      <c r="AZ16" s="650">
        <v>342105520</v>
      </c>
      <c r="BA16" s="650">
        <v>340901117</v>
      </c>
      <c r="BB16" s="650">
        <v>341043550</v>
      </c>
      <c r="BC16" s="650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  <row r="17" spans="1:89">
      <c r="A17" s="15">
        <v>101</v>
      </c>
      <c r="B17" s="16" t="s">
        <v>46</v>
      </c>
      <c r="C17" s="172">
        <f t="shared" ref="C17:G17" si="73">C72</f>
        <v>15201487</v>
      </c>
      <c r="D17" s="172">
        <f t="shared" si="73"/>
        <v>16171147</v>
      </c>
      <c r="E17" s="172">
        <f t="shared" si="73"/>
        <v>20010994</v>
      </c>
      <c r="F17" s="172">
        <f t="shared" si="73"/>
        <v>23498818</v>
      </c>
      <c r="G17" s="172">
        <f t="shared" si="73"/>
        <v>37890839</v>
      </c>
      <c r="H17" s="172">
        <f t="shared" ref="H17:L17" si="74">H72</f>
        <v>40454365</v>
      </c>
      <c r="I17" s="172">
        <f t="shared" si="74"/>
        <v>40401999</v>
      </c>
      <c r="J17" s="172">
        <f t="shared" si="74"/>
        <v>45011619</v>
      </c>
      <c r="K17" s="172">
        <f t="shared" si="74"/>
        <v>46090133</v>
      </c>
      <c r="L17" s="172">
        <f t="shared" si="74"/>
        <v>49193899</v>
      </c>
      <c r="M17" s="172">
        <f t="shared" ref="M17:V17" si="75">M72</f>
        <v>53972839</v>
      </c>
      <c r="N17" s="172">
        <f t="shared" si="75"/>
        <v>57434106</v>
      </c>
      <c r="O17" s="172">
        <f t="shared" si="75"/>
        <v>58223549</v>
      </c>
      <c r="P17" s="172">
        <f t="shared" si="75"/>
        <v>59858207</v>
      </c>
      <c r="Q17" s="172">
        <f t="shared" si="75"/>
        <v>62008372</v>
      </c>
      <c r="R17" s="172">
        <f t="shared" si="75"/>
        <v>61519880</v>
      </c>
      <c r="S17" s="172">
        <f t="shared" si="75"/>
        <v>57545353</v>
      </c>
      <c r="T17" s="172">
        <f t="shared" si="75"/>
        <v>55883063</v>
      </c>
      <c r="U17" s="172">
        <f t="shared" si="75"/>
        <v>56376429</v>
      </c>
      <c r="V17" s="172">
        <f t="shared" si="75"/>
        <v>58297029</v>
      </c>
      <c r="W17" s="13">
        <v>62603707</v>
      </c>
      <c r="X17" s="13">
        <f t="shared" ref="X17:AH17" si="76">X72</f>
        <v>64597650</v>
      </c>
      <c r="Y17" s="13">
        <f t="shared" si="76"/>
        <v>63771525</v>
      </c>
      <c r="Z17" s="13">
        <f t="shared" si="76"/>
        <v>61958353</v>
      </c>
      <c r="AA17" s="13">
        <f t="shared" si="76"/>
        <v>62052173</v>
      </c>
      <c r="AB17" s="13">
        <f t="shared" si="76"/>
        <v>53202287</v>
      </c>
      <c r="AC17" s="13">
        <f t="shared" si="76"/>
        <v>60249545</v>
      </c>
      <c r="AD17" s="13">
        <f t="shared" si="76"/>
        <v>60534438</v>
      </c>
      <c r="AE17" s="13">
        <f t="shared" si="76"/>
        <v>58513750</v>
      </c>
      <c r="AF17" s="13">
        <f t="shared" si="76"/>
        <v>56760134</v>
      </c>
      <c r="AG17" s="13">
        <f t="shared" si="76"/>
        <v>54043871</v>
      </c>
      <c r="AH17" s="13">
        <f t="shared" si="76"/>
        <v>53652733</v>
      </c>
      <c r="AI17" s="13">
        <v>52269232</v>
      </c>
      <c r="AJ17" s="13">
        <v>52639863</v>
      </c>
      <c r="AK17" s="13">
        <v>55494781</v>
      </c>
      <c r="AL17" s="13">
        <v>53444726</v>
      </c>
      <c r="AM17" s="14">
        <v>55435356</v>
      </c>
      <c r="AN17" s="17">
        <v>57064588</v>
      </c>
      <c r="AO17" s="17">
        <v>63888428</v>
      </c>
      <c r="AP17" s="17">
        <v>57222021</v>
      </c>
      <c r="AQ17" s="17">
        <v>57744731</v>
      </c>
      <c r="AR17" s="13">
        <v>50145427</v>
      </c>
      <c r="AS17" s="13">
        <v>58267581</v>
      </c>
      <c r="AT17" s="17">
        <v>60626946</v>
      </c>
      <c r="AU17" s="13">
        <v>64683178</v>
      </c>
      <c r="AV17" s="651">
        <v>66612533</v>
      </c>
      <c r="AW17" s="652">
        <v>67856095</v>
      </c>
      <c r="AX17" s="652">
        <v>68394826</v>
      </c>
      <c r="AY17" s="653">
        <v>72471088</v>
      </c>
      <c r="AZ17" s="653">
        <v>67838151</v>
      </c>
      <c r="BA17" s="653">
        <v>65960258</v>
      </c>
      <c r="BB17" s="653">
        <v>69969479</v>
      </c>
      <c r="BC17" s="653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</row>
    <row r="18" spans="1:89">
      <c r="A18" s="18">
        <v>102</v>
      </c>
      <c r="B18" s="11" t="s">
        <v>47</v>
      </c>
      <c r="C18" s="171">
        <f t="shared" ref="C18:G18" si="77">C73</f>
        <v>6499764</v>
      </c>
      <c r="D18" s="171">
        <f t="shared" si="77"/>
        <v>6594416</v>
      </c>
      <c r="E18" s="171">
        <f t="shared" si="77"/>
        <v>7002002</v>
      </c>
      <c r="F18" s="171">
        <f t="shared" si="77"/>
        <v>8304344</v>
      </c>
      <c r="G18" s="171">
        <f t="shared" si="77"/>
        <v>8977729</v>
      </c>
      <c r="H18" s="171">
        <f t="shared" ref="H18:L18" si="78">H73</f>
        <v>10038485</v>
      </c>
      <c r="I18" s="171">
        <f t="shared" si="78"/>
        <v>10239077</v>
      </c>
      <c r="J18" s="171">
        <f t="shared" si="78"/>
        <v>10137902</v>
      </c>
      <c r="K18" s="171">
        <f t="shared" si="78"/>
        <v>10376582</v>
      </c>
      <c r="L18" s="171">
        <f t="shared" si="78"/>
        <v>10228134</v>
      </c>
      <c r="M18" s="171">
        <f t="shared" ref="M18:V18" si="79">M73</f>
        <v>10842650</v>
      </c>
      <c r="N18" s="171">
        <f t="shared" si="79"/>
        <v>12267223</v>
      </c>
      <c r="O18" s="171">
        <f t="shared" si="79"/>
        <v>11961041</v>
      </c>
      <c r="P18" s="171">
        <f t="shared" si="79"/>
        <v>11441613</v>
      </c>
      <c r="Q18" s="171">
        <f t="shared" si="79"/>
        <v>11301872</v>
      </c>
      <c r="R18" s="171">
        <f t="shared" si="79"/>
        <v>11015299</v>
      </c>
      <c r="S18" s="171">
        <f t="shared" si="79"/>
        <v>11054491</v>
      </c>
      <c r="T18" s="171">
        <f t="shared" si="79"/>
        <v>10441202</v>
      </c>
      <c r="U18" s="171">
        <f t="shared" si="79"/>
        <v>10074943</v>
      </c>
      <c r="V18" s="171">
        <f t="shared" si="79"/>
        <v>9328183</v>
      </c>
      <c r="W18" s="10">
        <v>9710033</v>
      </c>
      <c r="X18" s="10">
        <f t="shared" ref="X18:AH18" si="80">X73</f>
        <v>10152496</v>
      </c>
      <c r="Y18" s="10">
        <f t="shared" si="80"/>
        <v>9779832</v>
      </c>
      <c r="Z18" s="10">
        <f t="shared" si="80"/>
        <v>9136533</v>
      </c>
      <c r="AA18" s="10">
        <f t="shared" si="80"/>
        <v>9432747</v>
      </c>
      <c r="AB18" s="10">
        <f t="shared" si="80"/>
        <v>7023696</v>
      </c>
      <c r="AC18" s="10">
        <f t="shared" si="80"/>
        <v>6098398</v>
      </c>
      <c r="AD18" s="10">
        <f t="shared" si="80"/>
        <v>6486746</v>
      </c>
      <c r="AE18" s="10">
        <f t="shared" si="80"/>
        <v>5901064</v>
      </c>
      <c r="AF18" s="10">
        <f t="shared" si="80"/>
        <v>5580418</v>
      </c>
      <c r="AG18" s="10">
        <f t="shared" si="80"/>
        <v>4487165</v>
      </c>
      <c r="AH18" s="10">
        <f t="shared" si="80"/>
        <v>4089966</v>
      </c>
      <c r="AI18" s="10">
        <v>3939653</v>
      </c>
      <c r="AJ18" s="10">
        <v>3621673</v>
      </c>
      <c r="AK18" s="10">
        <v>12403600</v>
      </c>
      <c r="AL18" s="10">
        <v>15081439</v>
      </c>
      <c r="AM18" s="19">
        <v>16892801</v>
      </c>
      <c r="AN18" s="20">
        <v>19512663</v>
      </c>
      <c r="AO18" s="20">
        <v>21786022</v>
      </c>
      <c r="AP18" s="20">
        <v>17690286</v>
      </c>
      <c r="AQ18" s="20">
        <v>20244371</v>
      </c>
      <c r="AR18" s="10">
        <v>21033969</v>
      </c>
      <c r="AS18" s="10">
        <v>22121857</v>
      </c>
      <c r="AT18" s="20">
        <v>19792439</v>
      </c>
      <c r="AU18" s="10">
        <v>21700966</v>
      </c>
      <c r="AV18" s="654">
        <v>21394200</v>
      </c>
      <c r="AW18" s="652">
        <v>18979783</v>
      </c>
      <c r="AX18" s="652">
        <v>20027345</v>
      </c>
      <c r="AY18" s="653">
        <v>19698575</v>
      </c>
      <c r="AZ18" s="653">
        <v>19359349</v>
      </c>
      <c r="BA18" s="653">
        <v>21718289</v>
      </c>
      <c r="BB18" s="653">
        <v>20368511</v>
      </c>
      <c r="BC18" s="653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</row>
    <row r="19" spans="1:89">
      <c r="A19" s="18">
        <v>105</v>
      </c>
      <c r="B19" s="11" t="s">
        <v>48</v>
      </c>
      <c r="C19" s="171">
        <f t="shared" ref="C19:G19" si="81">C74</f>
        <v>24153210</v>
      </c>
      <c r="D19" s="171">
        <f t="shared" si="81"/>
        <v>26359049</v>
      </c>
      <c r="E19" s="171">
        <f t="shared" si="81"/>
        <v>30849344</v>
      </c>
      <c r="F19" s="171">
        <f t="shared" si="81"/>
        <v>29961281</v>
      </c>
      <c r="G19" s="171">
        <f t="shared" si="81"/>
        <v>39188899</v>
      </c>
      <c r="H19" s="171">
        <f t="shared" ref="H19:L19" si="82">H74</f>
        <v>43276802</v>
      </c>
      <c r="I19" s="171">
        <f t="shared" si="82"/>
        <v>46276463</v>
      </c>
      <c r="J19" s="171">
        <f t="shared" si="82"/>
        <v>58583486</v>
      </c>
      <c r="K19" s="171">
        <f t="shared" si="82"/>
        <v>50452257</v>
      </c>
      <c r="L19" s="171">
        <f t="shared" si="82"/>
        <v>19409389</v>
      </c>
      <c r="M19" s="171">
        <f t="shared" ref="M19:V19" si="83">M74</f>
        <v>57362494</v>
      </c>
      <c r="N19" s="171">
        <f t="shared" si="83"/>
        <v>67548804</v>
      </c>
      <c r="O19" s="171">
        <f t="shared" si="83"/>
        <v>79804957</v>
      </c>
      <c r="P19" s="171">
        <f t="shared" si="83"/>
        <v>76888192</v>
      </c>
      <c r="Q19" s="171">
        <f t="shared" si="83"/>
        <v>85999761</v>
      </c>
      <c r="R19" s="171">
        <f t="shared" si="83"/>
        <v>79047837</v>
      </c>
      <c r="S19" s="171">
        <f t="shared" si="83"/>
        <v>72365626</v>
      </c>
      <c r="T19" s="171">
        <f t="shared" si="83"/>
        <v>75303875</v>
      </c>
      <c r="U19" s="171">
        <f t="shared" si="83"/>
        <v>79041155</v>
      </c>
      <c r="V19" s="171">
        <f t="shared" si="83"/>
        <v>83370490</v>
      </c>
      <c r="W19" s="10">
        <v>98353019</v>
      </c>
      <c r="X19" s="10">
        <f t="shared" ref="X19:AH19" si="84">X74</f>
        <v>103904756</v>
      </c>
      <c r="Y19" s="10">
        <f t="shared" si="84"/>
        <v>104083020</v>
      </c>
      <c r="Z19" s="10">
        <f t="shared" si="84"/>
        <v>102613790</v>
      </c>
      <c r="AA19" s="10">
        <f t="shared" si="84"/>
        <v>99524430</v>
      </c>
      <c r="AB19" s="10">
        <f t="shared" si="84"/>
        <v>94841907</v>
      </c>
      <c r="AC19" s="10">
        <f t="shared" si="84"/>
        <v>94307489</v>
      </c>
      <c r="AD19" s="10">
        <f t="shared" si="84"/>
        <v>100440587</v>
      </c>
      <c r="AE19" s="10">
        <f t="shared" si="84"/>
        <v>91780406</v>
      </c>
      <c r="AF19" s="10">
        <f t="shared" si="84"/>
        <v>79673794</v>
      </c>
      <c r="AG19" s="10">
        <f t="shared" si="84"/>
        <v>80125121</v>
      </c>
      <c r="AH19" s="10">
        <f t="shared" si="84"/>
        <v>84653435</v>
      </c>
      <c r="AI19" s="10">
        <v>78552460</v>
      </c>
      <c r="AJ19" s="10">
        <v>67110930</v>
      </c>
      <c r="AK19" s="10">
        <v>69676691</v>
      </c>
      <c r="AL19" s="10">
        <v>72550176</v>
      </c>
      <c r="AM19" s="19">
        <v>74065358</v>
      </c>
      <c r="AN19" s="20">
        <v>77242520</v>
      </c>
      <c r="AO19" s="20">
        <v>85590775</v>
      </c>
      <c r="AP19" s="20">
        <v>85550341</v>
      </c>
      <c r="AQ19" s="20">
        <v>85737765</v>
      </c>
      <c r="AR19" s="10">
        <v>79404494</v>
      </c>
      <c r="AS19" s="10">
        <v>67664638</v>
      </c>
      <c r="AT19" s="20">
        <v>52271243</v>
      </c>
      <c r="AU19" s="10">
        <v>55724282</v>
      </c>
      <c r="AV19" s="654">
        <v>66752301</v>
      </c>
      <c r="AW19" s="652">
        <v>62560260</v>
      </c>
      <c r="AX19" s="652">
        <v>65392124</v>
      </c>
      <c r="AY19" s="653">
        <v>63755507</v>
      </c>
      <c r="AZ19" s="653">
        <v>61695812</v>
      </c>
      <c r="BA19" s="653">
        <v>66910693</v>
      </c>
      <c r="BB19" s="653">
        <v>74492730</v>
      </c>
      <c r="BC19" s="653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</row>
    <row r="20" spans="1:89">
      <c r="A20" s="18">
        <v>106</v>
      </c>
      <c r="B20" s="11" t="s">
        <v>49</v>
      </c>
      <c r="C20" s="171">
        <f t="shared" ref="C20:G20" si="85">C75</f>
        <v>11532184</v>
      </c>
      <c r="D20" s="171">
        <f t="shared" si="85"/>
        <v>12110021</v>
      </c>
      <c r="E20" s="171">
        <f t="shared" si="85"/>
        <v>12382215</v>
      </c>
      <c r="F20" s="171">
        <f t="shared" si="85"/>
        <v>12823893</v>
      </c>
      <c r="G20" s="171">
        <f t="shared" si="85"/>
        <v>14373202</v>
      </c>
      <c r="H20" s="171">
        <f t="shared" ref="H20:L20" si="86">H75</f>
        <v>20447494</v>
      </c>
      <c r="I20" s="171">
        <f t="shared" si="86"/>
        <v>23430781</v>
      </c>
      <c r="J20" s="171">
        <f t="shared" si="86"/>
        <v>24029974</v>
      </c>
      <c r="K20" s="171">
        <f t="shared" si="86"/>
        <v>24726386</v>
      </c>
      <c r="L20" s="171">
        <f t="shared" si="86"/>
        <v>11048773</v>
      </c>
      <c r="M20" s="171">
        <f t="shared" ref="M20:V20" si="87">M75</f>
        <v>27822137</v>
      </c>
      <c r="N20" s="171">
        <f t="shared" si="87"/>
        <v>29559677</v>
      </c>
      <c r="O20" s="171">
        <f t="shared" si="87"/>
        <v>29764831</v>
      </c>
      <c r="P20" s="171">
        <f t="shared" si="87"/>
        <v>30445522</v>
      </c>
      <c r="Q20" s="171">
        <f t="shared" si="87"/>
        <v>31990492</v>
      </c>
      <c r="R20" s="171">
        <f t="shared" si="87"/>
        <v>31800040</v>
      </c>
      <c r="S20" s="171">
        <f t="shared" si="87"/>
        <v>30682466</v>
      </c>
      <c r="T20" s="171">
        <f t="shared" si="87"/>
        <v>30327193</v>
      </c>
      <c r="U20" s="171">
        <f t="shared" si="87"/>
        <v>31222330</v>
      </c>
      <c r="V20" s="171">
        <f t="shared" si="87"/>
        <v>33259600</v>
      </c>
      <c r="W20" s="10">
        <v>35657838</v>
      </c>
      <c r="X20" s="10">
        <f t="shared" ref="X20:AH20" si="88">X75</f>
        <v>35927286</v>
      </c>
      <c r="Y20" s="10">
        <f t="shared" si="88"/>
        <v>33921623</v>
      </c>
      <c r="Z20" s="10">
        <f t="shared" si="88"/>
        <v>30733852</v>
      </c>
      <c r="AA20" s="10">
        <f t="shared" si="88"/>
        <v>30236693</v>
      </c>
      <c r="AB20" s="10">
        <f t="shared" si="88"/>
        <v>20692478</v>
      </c>
      <c r="AC20" s="10">
        <f t="shared" si="88"/>
        <v>22198107</v>
      </c>
      <c r="AD20" s="10">
        <f t="shared" si="88"/>
        <v>21374150</v>
      </c>
      <c r="AE20" s="10">
        <f t="shared" si="88"/>
        <v>20247238</v>
      </c>
      <c r="AF20" s="10">
        <f t="shared" si="88"/>
        <v>18221559</v>
      </c>
      <c r="AG20" s="10">
        <f t="shared" si="88"/>
        <v>16814196</v>
      </c>
      <c r="AH20" s="10">
        <f t="shared" si="88"/>
        <v>15342968</v>
      </c>
      <c r="AI20" s="10">
        <v>14398606</v>
      </c>
      <c r="AJ20" s="10">
        <v>14021078</v>
      </c>
      <c r="AK20" s="10">
        <v>14287608</v>
      </c>
      <c r="AL20" s="10">
        <v>14472268</v>
      </c>
      <c r="AM20" s="19">
        <v>14908604</v>
      </c>
      <c r="AN20" s="20">
        <v>15480227</v>
      </c>
      <c r="AO20" s="20">
        <v>16504138</v>
      </c>
      <c r="AP20" s="20">
        <v>13948324</v>
      </c>
      <c r="AQ20" s="20">
        <v>13717317</v>
      </c>
      <c r="AR20" s="10">
        <v>13730242</v>
      </c>
      <c r="AS20" s="10">
        <v>13720286</v>
      </c>
      <c r="AT20" s="20">
        <v>13318273</v>
      </c>
      <c r="AU20" s="10">
        <v>13615892</v>
      </c>
      <c r="AV20" s="654">
        <v>11173497</v>
      </c>
      <c r="AW20" s="652">
        <v>12890390</v>
      </c>
      <c r="AX20" s="652">
        <v>13039236</v>
      </c>
      <c r="AY20" s="653">
        <v>12912761</v>
      </c>
      <c r="AZ20" s="653">
        <v>12438219</v>
      </c>
      <c r="BA20" s="653">
        <v>12842064</v>
      </c>
      <c r="BB20" s="653">
        <v>13010885</v>
      </c>
      <c r="BC20" s="653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</row>
    <row r="21" spans="1:89">
      <c r="A21" s="18">
        <v>107</v>
      </c>
      <c r="B21" s="11" t="s">
        <v>50</v>
      </c>
      <c r="C21" s="171">
        <f t="shared" ref="C21:G21" si="89">C76</f>
        <v>1812108</v>
      </c>
      <c r="D21" s="171">
        <f t="shared" si="89"/>
        <v>1898857</v>
      </c>
      <c r="E21" s="171">
        <f t="shared" si="89"/>
        <v>2396597</v>
      </c>
      <c r="F21" s="171">
        <f t="shared" si="89"/>
        <v>3043602</v>
      </c>
      <c r="G21" s="171">
        <f t="shared" si="89"/>
        <v>3631380</v>
      </c>
      <c r="H21" s="171">
        <f t="shared" ref="H21:L21" si="90">H76</f>
        <v>4574163</v>
      </c>
      <c r="I21" s="171">
        <f t="shared" si="90"/>
        <v>5590641</v>
      </c>
      <c r="J21" s="171">
        <f t="shared" si="90"/>
        <v>6474622</v>
      </c>
      <c r="K21" s="171">
        <f t="shared" si="90"/>
        <v>6839342</v>
      </c>
      <c r="L21" s="171">
        <f t="shared" si="90"/>
        <v>3257967</v>
      </c>
      <c r="M21" s="171">
        <f t="shared" ref="M21:V21" si="91">M76</f>
        <v>7160131</v>
      </c>
      <c r="N21" s="171">
        <f t="shared" si="91"/>
        <v>7963862</v>
      </c>
      <c r="O21" s="171">
        <f t="shared" si="91"/>
        <v>7492439</v>
      </c>
      <c r="P21" s="171">
        <f t="shared" si="91"/>
        <v>7904780</v>
      </c>
      <c r="Q21" s="171">
        <f t="shared" si="91"/>
        <v>8077386</v>
      </c>
      <c r="R21" s="171">
        <f t="shared" si="91"/>
        <v>8004010</v>
      </c>
      <c r="S21" s="171">
        <f t="shared" si="91"/>
        <v>8154956</v>
      </c>
      <c r="T21" s="171">
        <f t="shared" si="91"/>
        <v>7784318</v>
      </c>
      <c r="U21" s="171">
        <f t="shared" si="91"/>
        <v>6202627</v>
      </c>
      <c r="V21" s="171">
        <f t="shared" si="91"/>
        <v>6709583</v>
      </c>
      <c r="W21" s="10">
        <v>6981534</v>
      </c>
      <c r="X21" s="10">
        <f t="shared" ref="X21:AH21" si="92">X76</f>
        <v>6656928</v>
      </c>
      <c r="Y21" s="10">
        <f t="shared" si="92"/>
        <v>6258176</v>
      </c>
      <c r="Z21" s="10">
        <f t="shared" si="92"/>
        <v>5883924</v>
      </c>
      <c r="AA21" s="10">
        <f t="shared" si="92"/>
        <v>5859238</v>
      </c>
      <c r="AB21" s="10">
        <f t="shared" si="92"/>
        <v>2937360</v>
      </c>
      <c r="AC21" s="10">
        <f t="shared" si="92"/>
        <v>3301297</v>
      </c>
      <c r="AD21" s="10">
        <f t="shared" si="92"/>
        <v>3186398</v>
      </c>
      <c r="AE21" s="10">
        <f t="shared" si="92"/>
        <v>3056873</v>
      </c>
      <c r="AF21" s="10">
        <f t="shared" si="92"/>
        <v>2690079</v>
      </c>
      <c r="AG21" s="10">
        <f t="shared" si="92"/>
        <v>2370579</v>
      </c>
      <c r="AH21" s="10">
        <f t="shared" si="92"/>
        <v>2282251</v>
      </c>
      <c r="AI21" s="10">
        <v>2006749</v>
      </c>
      <c r="AJ21" s="10">
        <v>1886531</v>
      </c>
      <c r="AK21" s="10">
        <v>1953383</v>
      </c>
      <c r="AL21" s="10">
        <v>1655374</v>
      </c>
      <c r="AM21" s="19">
        <v>1717079</v>
      </c>
      <c r="AN21" s="20">
        <v>1927707</v>
      </c>
      <c r="AO21" s="20">
        <v>2097687</v>
      </c>
      <c r="AP21" s="20">
        <v>1678408</v>
      </c>
      <c r="AQ21" s="20">
        <v>1639016</v>
      </c>
      <c r="AR21" s="10">
        <v>1509039</v>
      </c>
      <c r="AS21" s="10">
        <v>1193042</v>
      </c>
      <c r="AT21" s="20">
        <v>1288308</v>
      </c>
      <c r="AU21" s="10">
        <v>1190835</v>
      </c>
      <c r="AV21" s="654">
        <v>1153041</v>
      </c>
      <c r="AW21" s="652">
        <v>1730782</v>
      </c>
      <c r="AX21" s="652">
        <v>1102705</v>
      </c>
      <c r="AY21" s="653">
        <v>1303565</v>
      </c>
      <c r="AZ21" s="653">
        <v>1396619</v>
      </c>
      <c r="BA21" s="653">
        <v>1295534</v>
      </c>
      <c r="BB21" s="653">
        <v>1392552</v>
      </c>
      <c r="BC21" s="653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</row>
    <row r="22" spans="1:89">
      <c r="A22" s="18">
        <v>108</v>
      </c>
      <c r="B22" s="11" t="s">
        <v>51</v>
      </c>
      <c r="C22" s="171">
        <f t="shared" ref="C22:G22" si="93">C77</f>
        <v>3191392</v>
      </c>
      <c r="D22" s="171">
        <f t="shared" si="93"/>
        <v>4114262</v>
      </c>
      <c r="E22" s="171">
        <f t="shared" si="93"/>
        <v>4748270</v>
      </c>
      <c r="F22" s="171">
        <f t="shared" si="93"/>
        <v>6425719</v>
      </c>
      <c r="G22" s="171">
        <f t="shared" si="93"/>
        <v>8627362</v>
      </c>
      <c r="H22" s="171">
        <f t="shared" ref="H22:L22" si="94">H77</f>
        <v>1029017</v>
      </c>
      <c r="I22" s="171">
        <f t="shared" si="94"/>
        <v>1050594</v>
      </c>
      <c r="J22" s="171">
        <f t="shared" si="94"/>
        <v>1161028</v>
      </c>
      <c r="K22" s="171">
        <f t="shared" si="94"/>
        <v>1276391</v>
      </c>
      <c r="L22" s="171">
        <f t="shared" si="94"/>
        <v>1423923</v>
      </c>
      <c r="M22" s="171">
        <f t="shared" ref="M22:V22" si="95">M77</f>
        <v>1726704</v>
      </c>
      <c r="N22" s="171">
        <f t="shared" si="95"/>
        <v>2049050</v>
      </c>
      <c r="O22" s="171">
        <f t="shared" si="95"/>
        <v>2157968</v>
      </c>
      <c r="P22" s="171">
        <f t="shared" si="95"/>
        <v>2220746</v>
      </c>
      <c r="Q22" s="171">
        <f t="shared" si="95"/>
        <v>2238978</v>
      </c>
      <c r="R22" s="171">
        <f t="shared" si="95"/>
        <v>2036577</v>
      </c>
      <c r="S22" s="171">
        <f t="shared" si="95"/>
        <v>2076961</v>
      </c>
      <c r="T22" s="171">
        <f t="shared" si="95"/>
        <v>2059627</v>
      </c>
      <c r="U22" s="171">
        <f t="shared" si="95"/>
        <v>2065861</v>
      </c>
      <c r="V22" s="171">
        <f t="shared" si="95"/>
        <v>2580069</v>
      </c>
      <c r="W22" s="10">
        <v>2822983</v>
      </c>
      <c r="X22" s="10">
        <f t="shared" ref="X22:AH22" si="96">X77</f>
        <v>2945642</v>
      </c>
      <c r="Y22" s="10">
        <f t="shared" si="96"/>
        <v>2672398</v>
      </c>
      <c r="Z22" s="10">
        <f t="shared" si="96"/>
        <v>2422664</v>
      </c>
      <c r="AA22" s="10">
        <f t="shared" si="96"/>
        <v>2355203</v>
      </c>
      <c r="AB22" s="10">
        <f t="shared" si="96"/>
        <v>2006698</v>
      </c>
      <c r="AC22" s="10">
        <f t="shared" si="96"/>
        <v>1797681</v>
      </c>
      <c r="AD22" s="10">
        <f t="shared" si="96"/>
        <v>1941739</v>
      </c>
      <c r="AE22" s="10">
        <f t="shared" si="96"/>
        <v>1508522</v>
      </c>
      <c r="AF22" s="10">
        <f t="shared" si="96"/>
        <v>1213072</v>
      </c>
      <c r="AG22" s="10">
        <f t="shared" si="96"/>
        <v>1216083</v>
      </c>
      <c r="AH22" s="10">
        <f t="shared" si="96"/>
        <v>1095620</v>
      </c>
      <c r="AI22" s="10">
        <v>945804</v>
      </c>
      <c r="AJ22" s="10">
        <v>876138</v>
      </c>
      <c r="AK22" s="10">
        <v>930520</v>
      </c>
      <c r="AL22" s="10">
        <v>945094</v>
      </c>
      <c r="AM22" s="19">
        <v>918920</v>
      </c>
      <c r="AN22" s="20">
        <v>1008242</v>
      </c>
      <c r="AO22" s="20">
        <v>930585</v>
      </c>
      <c r="AP22" s="20">
        <v>756777</v>
      </c>
      <c r="AQ22" s="20">
        <v>705336</v>
      </c>
      <c r="AR22" s="10">
        <v>1270412</v>
      </c>
      <c r="AS22" s="10">
        <v>597906</v>
      </c>
      <c r="AT22" s="20">
        <v>524911</v>
      </c>
      <c r="AU22" s="10">
        <v>548076</v>
      </c>
      <c r="AV22" s="654">
        <v>432248</v>
      </c>
      <c r="AW22" s="652">
        <v>521057</v>
      </c>
      <c r="AX22" s="652">
        <v>541306</v>
      </c>
      <c r="AY22" s="653">
        <v>526165</v>
      </c>
      <c r="AZ22" s="653">
        <v>563596</v>
      </c>
      <c r="BA22" s="653">
        <v>375013</v>
      </c>
      <c r="BB22" s="653">
        <v>500720</v>
      </c>
      <c r="BC22" s="653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</row>
    <row r="23" spans="1:89">
      <c r="A23" s="18">
        <v>109</v>
      </c>
      <c r="B23" s="11" t="s">
        <v>52</v>
      </c>
      <c r="C23" s="587">
        <f t="shared" ref="C23:G23" si="97">C78</f>
        <v>0</v>
      </c>
      <c r="D23" s="587">
        <f t="shared" si="97"/>
        <v>0</v>
      </c>
      <c r="E23" s="587">
        <f t="shared" si="97"/>
        <v>0</v>
      </c>
      <c r="F23" s="171">
        <f t="shared" si="97"/>
        <v>1042122</v>
      </c>
      <c r="G23" s="171">
        <f t="shared" si="97"/>
        <v>1358793</v>
      </c>
      <c r="H23" s="171">
        <f t="shared" ref="H23:L23" si="98">H78</f>
        <v>1774931</v>
      </c>
      <c r="I23" s="171">
        <f t="shared" si="98"/>
        <v>1793128</v>
      </c>
      <c r="J23" s="171">
        <f t="shared" si="98"/>
        <v>1943115</v>
      </c>
      <c r="K23" s="171">
        <f t="shared" si="98"/>
        <v>2093467</v>
      </c>
      <c r="L23" s="171">
        <f t="shared" si="98"/>
        <v>2260322</v>
      </c>
      <c r="M23" s="171">
        <f t="shared" ref="M23:V23" si="99">M78</f>
        <v>2778159</v>
      </c>
      <c r="N23" s="171">
        <f t="shared" si="99"/>
        <v>2731803</v>
      </c>
      <c r="O23" s="171">
        <f t="shared" si="99"/>
        <v>2889288</v>
      </c>
      <c r="P23" s="171">
        <f t="shared" si="99"/>
        <v>2923876</v>
      </c>
      <c r="Q23" s="171">
        <f t="shared" si="99"/>
        <v>3205088</v>
      </c>
      <c r="R23" s="171">
        <f t="shared" si="99"/>
        <v>3315299</v>
      </c>
      <c r="S23" s="171">
        <f t="shared" si="99"/>
        <v>3672360</v>
      </c>
      <c r="T23" s="171">
        <f t="shared" si="99"/>
        <v>3524110</v>
      </c>
      <c r="U23" s="171">
        <f t="shared" si="99"/>
        <v>3654201</v>
      </c>
      <c r="V23" s="171">
        <f t="shared" si="99"/>
        <v>3947823</v>
      </c>
      <c r="W23" s="10">
        <v>4290961</v>
      </c>
      <c r="X23" s="10">
        <f t="shared" ref="X23:AH23" si="100">X78</f>
        <v>4700663</v>
      </c>
      <c r="Y23" s="10">
        <f t="shared" si="100"/>
        <v>4833588</v>
      </c>
      <c r="Z23" s="10">
        <f t="shared" si="100"/>
        <v>4477788</v>
      </c>
      <c r="AA23" s="10">
        <f t="shared" si="100"/>
        <v>4478162</v>
      </c>
      <c r="AB23" s="10">
        <f t="shared" si="100"/>
        <v>4182471</v>
      </c>
      <c r="AC23" s="10">
        <f t="shared" si="100"/>
        <v>4481934</v>
      </c>
      <c r="AD23" s="10">
        <f t="shared" si="100"/>
        <v>8479688</v>
      </c>
      <c r="AE23" s="10">
        <f t="shared" si="100"/>
        <v>10636684</v>
      </c>
      <c r="AF23" s="10">
        <f t="shared" si="100"/>
        <v>11001578</v>
      </c>
      <c r="AG23" s="10">
        <f t="shared" si="100"/>
        <v>13694967</v>
      </c>
      <c r="AH23" s="10">
        <f t="shared" si="100"/>
        <v>13135314</v>
      </c>
      <c r="AI23" s="10">
        <v>12061764</v>
      </c>
      <c r="AJ23" s="10">
        <v>12621340</v>
      </c>
      <c r="AK23" s="10">
        <v>12917675</v>
      </c>
      <c r="AL23" s="10">
        <v>12797251</v>
      </c>
      <c r="AM23" s="19">
        <v>12248114</v>
      </c>
      <c r="AN23" s="20">
        <v>13176324</v>
      </c>
      <c r="AO23" s="20">
        <v>12433956</v>
      </c>
      <c r="AP23" s="20">
        <v>12118942</v>
      </c>
      <c r="AQ23" s="20">
        <v>12397265</v>
      </c>
      <c r="AR23" s="10">
        <v>13173891</v>
      </c>
      <c r="AS23" s="10">
        <v>13853324</v>
      </c>
      <c r="AT23" s="20">
        <v>13165965</v>
      </c>
      <c r="AU23" s="10">
        <v>12616945</v>
      </c>
      <c r="AV23" s="654">
        <v>12928737</v>
      </c>
      <c r="AW23" s="652">
        <v>13847574</v>
      </c>
      <c r="AX23" s="652">
        <v>13802592</v>
      </c>
      <c r="AY23" s="653">
        <v>14300709</v>
      </c>
      <c r="AZ23" s="653">
        <v>13762815</v>
      </c>
      <c r="BA23" s="653">
        <v>14443918</v>
      </c>
      <c r="BB23" s="653">
        <v>14516675</v>
      </c>
      <c r="BC23" s="653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</row>
    <row r="24" spans="1:89">
      <c r="A24" s="18">
        <v>110</v>
      </c>
      <c r="B24" s="11" t="s">
        <v>53</v>
      </c>
      <c r="C24" s="171">
        <f t="shared" ref="C24:G24" si="101">C79</f>
        <v>34807796</v>
      </c>
      <c r="D24" s="171">
        <f t="shared" si="101"/>
        <v>33468192</v>
      </c>
      <c r="E24" s="171">
        <f t="shared" si="101"/>
        <v>33507536</v>
      </c>
      <c r="F24" s="171">
        <f t="shared" si="101"/>
        <v>38499097</v>
      </c>
      <c r="G24" s="171">
        <f t="shared" si="101"/>
        <v>49779366</v>
      </c>
      <c r="H24" s="171">
        <f t="shared" ref="H24:L24" si="102">H79</f>
        <v>49537271</v>
      </c>
      <c r="I24" s="171">
        <f t="shared" si="102"/>
        <v>52085889</v>
      </c>
      <c r="J24" s="171">
        <f t="shared" si="102"/>
        <v>52976549</v>
      </c>
      <c r="K24" s="171">
        <f t="shared" si="102"/>
        <v>50670232</v>
      </c>
      <c r="L24" s="171">
        <f t="shared" si="102"/>
        <v>51723020</v>
      </c>
      <c r="M24" s="171">
        <f t="shared" ref="M24:V24" si="103">M79</f>
        <v>55966965</v>
      </c>
      <c r="N24" s="171">
        <f t="shared" si="103"/>
        <v>54802501</v>
      </c>
      <c r="O24" s="171">
        <f t="shared" si="103"/>
        <v>52765536</v>
      </c>
      <c r="P24" s="171">
        <f t="shared" si="103"/>
        <v>51448048</v>
      </c>
      <c r="Q24" s="171">
        <f t="shared" si="103"/>
        <v>54829304</v>
      </c>
      <c r="R24" s="171">
        <f t="shared" si="103"/>
        <v>58742956</v>
      </c>
      <c r="S24" s="171">
        <f t="shared" si="103"/>
        <v>49937207</v>
      </c>
      <c r="T24" s="171">
        <f t="shared" si="103"/>
        <v>48617220</v>
      </c>
      <c r="U24" s="171">
        <f t="shared" si="103"/>
        <v>47831212</v>
      </c>
      <c r="V24" s="171">
        <f t="shared" si="103"/>
        <v>53263980</v>
      </c>
      <c r="W24" s="10">
        <v>55909872</v>
      </c>
      <c r="X24" s="10">
        <f t="shared" ref="X24:AH24" si="104">X79</f>
        <v>58945108</v>
      </c>
      <c r="Y24" s="10">
        <f t="shared" si="104"/>
        <v>52846428</v>
      </c>
      <c r="Z24" s="10">
        <f t="shared" si="104"/>
        <v>48927552</v>
      </c>
      <c r="AA24" s="10">
        <f t="shared" si="104"/>
        <v>48741740</v>
      </c>
      <c r="AB24" s="10">
        <f t="shared" si="104"/>
        <v>32809841</v>
      </c>
      <c r="AC24" s="10">
        <f t="shared" si="104"/>
        <v>29083400</v>
      </c>
      <c r="AD24" s="10">
        <f t="shared" si="104"/>
        <v>33440155</v>
      </c>
      <c r="AE24" s="10">
        <f t="shared" si="104"/>
        <v>35627319</v>
      </c>
      <c r="AF24" s="10">
        <f t="shared" si="104"/>
        <v>26845590</v>
      </c>
      <c r="AG24" s="10">
        <f t="shared" si="104"/>
        <v>28179881</v>
      </c>
      <c r="AH24" s="10">
        <f t="shared" si="104"/>
        <v>27138444</v>
      </c>
      <c r="AI24" s="10">
        <v>22945170</v>
      </c>
      <c r="AJ24" s="10">
        <v>25311427</v>
      </c>
      <c r="AK24" s="10">
        <v>15140251</v>
      </c>
      <c r="AL24" s="10">
        <v>16724150</v>
      </c>
      <c r="AM24" s="19">
        <v>17045525</v>
      </c>
      <c r="AN24" s="20">
        <v>20470887</v>
      </c>
      <c r="AO24" s="20">
        <v>19184820</v>
      </c>
      <c r="AP24" s="20">
        <v>19846617</v>
      </c>
      <c r="AQ24" s="20">
        <v>21455316</v>
      </c>
      <c r="AR24" s="10">
        <v>22150193</v>
      </c>
      <c r="AS24" s="10">
        <v>18364884</v>
      </c>
      <c r="AT24" s="20">
        <v>19236229</v>
      </c>
      <c r="AU24" s="10">
        <v>17942142</v>
      </c>
      <c r="AV24" s="654">
        <v>22725854</v>
      </c>
      <c r="AW24" s="652">
        <v>29004283</v>
      </c>
      <c r="AX24" s="652">
        <v>23409878</v>
      </c>
      <c r="AY24" s="653">
        <v>31430720</v>
      </c>
      <c r="AZ24" s="653">
        <v>31400312</v>
      </c>
      <c r="BA24" s="653">
        <v>33208966</v>
      </c>
      <c r="BB24" s="653">
        <v>27556842</v>
      </c>
      <c r="BC24" s="653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</row>
    <row r="25" spans="1:89">
      <c r="A25" s="21">
        <v>111</v>
      </c>
      <c r="B25" s="22" t="s">
        <v>54</v>
      </c>
      <c r="C25" s="608">
        <f t="shared" ref="C25:G25" si="105">C80</f>
        <v>0</v>
      </c>
      <c r="D25" s="608">
        <f t="shared" si="105"/>
        <v>0</v>
      </c>
      <c r="E25" s="608">
        <f t="shared" si="105"/>
        <v>0</v>
      </c>
      <c r="F25" s="608">
        <f t="shared" si="105"/>
        <v>0</v>
      </c>
      <c r="G25" s="608">
        <f t="shared" si="105"/>
        <v>0</v>
      </c>
      <c r="H25" s="173">
        <f t="shared" ref="H25:L25" si="106">H80</f>
        <v>9816211</v>
      </c>
      <c r="I25" s="173">
        <f t="shared" si="106"/>
        <v>10022045</v>
      </c>
      <c r="J25" s="173">
        <f t="shared" si="106"/>
        <v>11075525</v>
      </c>
      <c r="K25" s="173">
        <f t="shared" si="106"/>
        <v>12176018</v>
      </c>
      <c r="L25" s="173">
        <f t="shared" si="106"/>
        <v>13583389</v>
      </c>
      <c r="M25" s="173">
        <f t="shared" ref="M25:V25" si="107">M80</f>
        <v>16471747</v>
      </c>
      <c r="N25" s="173">
        <f t="shared" si="107"/>
        <v>19546739</v>
      </c>
      <c r="O25" s="173">
        <f t="shared" si="107"/>
        <v>20585751</v>
      </c>
      <c r="P25" s="173">
        <f t="shared" si="107"/>
        <v>22304312</v>
      </c>
      <c r="Q25" s="173">
        <f t="shared" si="107"/>
        <v>24625309</v>
      </c>
      <c r="R25" s="173">
        <f t="shared" si="107"/>
        <v>27923487</v>
      </c>
      <c r="S25" s="173">
        <f t="shared" si="107"/>
        <v>29363926</v>
      </c>
      <c r="T25" s="173">
        <f t="shared" si="107"/>
        <v>29075196</v>
      </c>
      <c r="U25" s="173">
        <f t="shared" si="107"/>
        <v>35224389</v>
      </c>
      <c r="V25" s="173">
        <f t="shared" si="107"/>
        <v>41383786</v>
      </c>
      <c r="W25" s="23">
        <v>51758360</v>
      </c>
      <c r="X25" s="23">
        <f t="shared" ref="X25:AH25" si="108">X80</f>
        <v>58664879</v>
      </c>
      <c r="Y25" s="23">
        <f t="shared" si="108"/>
        <v>57739697</v>
      </c>
      <c r="Z25" s="23">
        <f t="shared" si="108"/>
        <v>53637530</v>
      </c>
      <c r="AA25" s="23">
        <f t="shared" si="108"/>
        <v>56643112</v>
      </c>
      <c r="AB25" s="23">
        <f t="shared" si="108"/>
        <v>58974697</v>
      </c>
      <c r="AC25" s="23">
        <f t="shared" si="108"/>
        <v>54309868</v>
      </c>
      <c r="AD25" s="23">
        <f t="shared" si="108"/>
        <v>57378163</v>
      </c>
      <c r="AE25" s="23">
        <f t="shared" si="108"/>
        <v>65913618</v>
      </c>
      <c r="AF25" s="23">
        <f t="shared" si="108"/>
        <v>63855231</v>
      </c>
      <c r="AG25" s="23">
        <f t="shared" si="108"/>
        <v>63802515</v>
      </c>
      <c r="AH25" s="23">
        <f t="shared" si="108"/>
        <v>62024352</v>
      </c>
      <c r="AI25" s="23">
        <v>60757612</v>
      </c>
      <c r="AJ25" s="23">
        <v>60124181</v>
      </c>
      <c r="AK25" s="23">
        <v>68038815</v>
      </c>
      <c r="AL25" s="23">
        <v>67541922</v>
      </c>
      <c r="AM25" s="24">
        <v>72852347</v>
      </c>
      <c r="AN25" s="25">
        <v>84502715</v>
      </c>
      <c r="AO25" s="25">
        <v>87216732</v>
      </c>
      <c r="AP25" s="25">
        <v>77033378</v>
      </c>
      <c r="AQ25" s="25">
        <v>84702311</v>
      </c>
      <c r="AR25" s="23">
        <v>94807626</v>
      </c>
      <c r="AS25" s="23">
        <v>90895020</v>
      </c>
      <c r="AT25" s="25">
        <v>90172445</v>
      </c>
      <c r="AU25" s="23">
        <v>95157834</v>
      </c>
      <c r="AV25" s="655">
        <v>109410167</v>
      </c>
      <c r="AW25" s="652">
        <v>113958310</v>
      </c>
      <c r="AX25" s="652">
        <v>119853691</v>
      </c>
      <c r="AY25" s="653">
        <v>127585097</v>
      </c>
      <c r="AZ25" s="653">
        <v>133650647</v>
      </c>
      <c r="BA25" s="653">
        <v>124146382</v>
      </c>
      <c r="BB25" s="653">
        <v>119235156</v>
      </c>
      <c r="BC25" s="653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</row>
    <row r="26" spans="1:89">
      <c r="A26" s="18">
        <v>201</v>
      </c>
      <c r="B26" s="11" t="s">
        <v>55</v>
      </c>
      <c r="C26" s="171">
        <f t="shared" ref="C26:G26" si="109">C81+C113+C114+C118+C130</f>
        <v>46980053</v>
      </c>
      <c r="D26" s="171">
        <f t="shared" si="109"/>
        <v>50960655</v>
      </c>
      <c r="E26" s="171">
        <f t="shared" si="109"/>
        <v>53796331</v>
      </c>
      <c r="F26" s="171">
        <f t="shared" si="109"/>
        <v>68032544</v>
      </c>
      <c r="G26" s="171">
        <f t="shared" si="109"/>
        <v>95366317</v>
      </c>
      <c r="H26" s="171">
        <f t="shared" ref="H26:L26" si="110">H81+H113+H114+H118+H130</f>
        <v>98889067</v>
      </c>
      <c r="I26" s="171">
        <f t="shared" si="110"/>
        <v>109171843</v>
      </c>
      <c r="J26" s="171">
        <f t="shared" si="110"/>
        <v>114612823</v>
      </c>
      <c r="K26" s="171">
        <f t="shared" si="110"/>
        <v>111998278</v>
      </c>
      <c r="L26" s="171">
        <f t="shared" si="110"/>
        <v>130307826</v>
      </c>
      <c r="M26" s="171">
        <f t="shared" ref="M26:V26" si="111">M81+M113+M114+M118+M130</f>
        <v>161893006</v>
      </c>
      <c r="N26" s="171">
        <f t="shared" si="111"/>
        <v>163624759</v>
      </c>
      <c r="O26" s="171">
        <f t="shared" si="111"/>
        <v>171817114</v>
      </c>
      <c r="P26" s="171">
        <f t="shared" si="111"/>
        <v>169123093</v>
      </c>
      <c r="Q26" s="171">
        <f t="shared" si="111"/>
        <v>184199310</v>
      </c>
      <c r="R26" s="171">
        <f t="shared" si="111"/>
        <v>180658213</v>
      </c>
      <c r="S26" s="171">
        <f t="shared" si="111"/>
        <v>160661596</v>
      </c>
      <c r="T26" s="171">
        <f t="shared" si="111"/>
        <v>153071258</v>
      </c>
      <c r="U26" s="171">
        <f t="shared" si="111"/>
        <v>168927718</v>
      </c>
      <c r="V26" s="171">
        <f t="shared" si="111"/>
        <v>192732293</v>
      </c>
      <c r="W26" s="10">
        <v>203074601</v>
      </c>
      <c r="X26" s="10">
        <f t="shared" ref="X26:AH26" si="112">X81+X113+X114+X118+X130</f>
        <v>214767485</v>
      </c>
      <c r="Y26" s="10">
        <f t="shared" si="112"/>
        <v>202618164</v>
      </c>
      <c r="Z26" s="10">
        <f t="shared" si="112"/>
        <v>189256073</v>
      </c>
      <c r="AA26" s="10">
        <f t="shared" si="112"/>
        <v>190478121</v>
      </c>
      <c r="AB26" s="10">
        <f t="shared" si="112"/>
        <v>191834788</v>
      </c>
      <c r="AC26" s="10">
        <f t="shared" si="112"/>
        <v>197904964</v>
      </c>
      <c r="AD26" s="10">
        <f t="shared" si="112"/>
        <v>207655264</v>
      </c>
      <c r="AE26" s="10">
        <f t="shared" si="112"/>
        <v>191452481</v>
      </c>
      <c r="AF26" s="10">
        <f t="shared" si="112"/>
        <v>178635028</v>
      </c>
      <c r="AG26" s="10">
        <f t="shared" si="112"/>
        <v>189125401</v>
      </c>
      <c r="AH26" s="10">
        <f t="shared" si="112"/>
        <v>174349513</v>
      </c>
      <c r="AI26" s="10">
        <v>173075959</v>
      </c>
      <c r="AJ26" s="10">
        <v>175396670</v>
      </c>
      <c r="AK26" s="10">
        <v>193521854</v>
      </c>
      <c r="AL26" s="10">
        <v>209365842</v>
      </c>
      <c r="AM26" s="19">
        <v>218856094</v>
      </c>
      <c r="AN26" s="20">
        <v>238546989</v>
      </c>
      <c r="AO26" s="20">
        <v>265213737</v>
      </c>
      <c r="AP26" s="20">
        <v>161615056</v>
      </c>
      <c r="AQ26" s="20">
        <v>190357733</v>
      </c>
      <c r="AR26" s="10">
        <v>207772600</v>
      </c>
      <c r="AS26" s="10">
        <v>202813472</v>
      </c>
      <c r="AT26" s="20">
        <v>213760733</v>
      </c>
      <c r="AU26" s="10">
        <v>240874041</v>
      </c>
      <c r="AV26" s="652">
        <v>234955804</v>
      </c>
      <c r="AW26" s="651">
        <v>223319948</v>
      </c>
      <c r="AX26" s="651">
        <v>235733208</v>
      </c>
      <c r="AY26" s="656">
        <v>248695117</v>
      </c>
      <c r="AZ26" s="656">
        <v>233391158</v>
      </c>
      <c r="BA26" s="656">
        <v>199109038</v>
      </c>
      <c r="BB26" s="656">
        <v>243463496</v>
      </c>
      <c r="BC26" s="656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</row>
    <row r="27" spans="1:89">
      <c r="A27" s="26">
        <v>202</v>
      </c>
      <c r="B27" s="27" t="s">
        <v>56</v>
      </c>
      <c r="C27" s="171">
        <f>C82</f>
        <v>87237290</v>
      </c>
      <c r="D27" s="171">
        <f t="shared" ref="D27:G27" si="113">D82</f>
        <v>81682273</v>
      </c>
      <c r="E27" s="171">
        <f t="shared" si="113"/>
        <v>82487396</v>
      </c>
      <c r="F27" s="171">
        <f t="shared" si="113"/>
        <v>103614013</v>
      </c>
      <c r="G27" s="171">
        <f t="shared" si="113"/>
        <v>131325082</v>
      </c>
      <c r="H27" s="171">
        <f t="shared" ref="H27:L27" si="114">H82</f>
        <v>130232190</v>
      </c>
      <c r="I27" s="171">
        <f t="shared" si="114"/>
        <v>139605277</v>
      </c>
      <c r="J27" s="171">
        <f t="shared" si="114"/>
        <v>143419375</v>
      </c>
      <c r="K27" s="171">
        <f t="shared" si="114"/>
        <v>150973729</v>
      </c>
      <c r="L27" s="171">
        <f t="shared" si="114"/>
        <v>165454217</v>
      </c>
      <c r="M27" s="171">
        <f t="shared" ref="M27:V27" si="115">M82</f>
        <v>179662889</v>
      </c>
      <c r="N27" s="171">
        <f t="shared" si="115"/>
        <v>184848055</v>
      </c>
      <c r="O27" s="171">
        <f t="shared" si="115"/>
        <v>192627696</v>
      </c>
      <c r="P27" s="171">
        <f t="shared" si="115"/>
        <v>176306664</v>
      </c>
      <c r="Q27" s="171">
        <f t="shared" si="115"/>
        <v>184293166</v>
      </c>
      <c r="R27" s="171">
        <f t="shared" si="115"/>
        <v>184367166</v>
      </c>
      <c r="S27" s="171">
        <f t="shared" si="115"/>
        <v>178941457</v>
      </c>
      <c r="T27" s="171">
        <f t="shared" si="115"/>
        <v>173044166</v>
      </c>
      <c r="U27" s="171">
        <f t="shared" si="115"/>
        <v>183319449</v>
      </c>
      <c r="V27" s="171">
        <f t="shared" si="115"/>
        <v>195026451</v>
      </c>
      <c r="W27" s="28">
        <v>208204770</v>
      </c>
      <c r="X27" s="10">
        <f t="shared" ref="X27:AH27" si="116">X82</f>
        <v>213228992</v>
      </c>
      <c r="Y27" s="10">
        <f t="shared" si="116"/>
        <v>204849226</v>
      </c>
      <c r="Z27" s="10">
        <f t="shared" si="116"/>
        <v>189515921</v>
      </c>
      <c r="AA27" s="10">
        <f t="shared" si="116"/>
        <v>183753385</v>
      </c>
      <c r="AB27" s="10">
        <f t="shared" si="116"/>
        <v>181592110</v>
      </c>
      <c r="AC27" s="10">
        <f t="shared" si="116"/>
        <v>183187293</v>
      </c>
      <c r="AD27" s="10">
        <f t="shared" si="116"/>
        <v>183474976</v>
      </c>
      <c r="AE27" s="10">
        <f t="shared" si="116"/>
        <v>164864269</v>
      </c>
      <c r="AF27" s="10">
        <f t="shared" si="116"/>
        <v>149988975</v>
      </c>
      <c r="AG27" s="10">
        <f t="shared" si="116"/>
        <v>157510008</v>
      </c>
      <c r="AH27" s="10">
        <f t="shared" si="116"/>
        <v>139182877</v>
      </c>
      <c r="AI27" s="10">
        <v>118623556</v>
      </c>
      <c r="AJ27" s="10">
        <v>128149481</v>
      </c>
      <c r="AK27" s="10">
        <v>124713540</v>
      </c>
      <c r="AL27" s="10">
        <v>132123305</v>
      </c>
      <c r="AM27" s="19">
        <v>157037454</v>
      </c>
      <c r="AN27" s="20">
        <v>164966425</v>
      </c>
      <c r="AO27" s="20">
        <v>165853403</v>
      </c>
      <c r="AP27" s="20">
        <v>135909203</v>
      </c>
      <c r="AQ27" s="20">
        <v>150261605</v>
      </c>
      <c r="AR27" s="10">
        <v>141033891</v>
      </c>
      <c r="AS27" s="10">
        <v>134736293</v>
      </c>
      <c r="AT27" s="20">
        <v>131521233</v>
      </c>
      <c r="AU27" s="10">
        <v>131444338</v>
      </c>
      <c r="AV27" s="652">
        <v>137755025</v>
      </c>
      <c r="AW27" s="654">
        <v>136198298</v>
      </c>
      <c r="AX27" s="654">
        <v>136817280</v>
      </c>
      <c r="AY27" s="657">
        <v>144976326</v>
      </c>
      <c r="AZ27" s="657">
        <v>146133448</v>
      </c>
      <c r="BA27" s="657">
        <v>130703049</v>
      </c>
      <c r="BB27" s="657">
        <v>145488642</v>
      </c>
      <c r="BC27" s="657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</row>
    <row r="28" spans="1:89">
      <c r="A28" s="26">
        <v>203</v>
      </c>
      <c r="B28" s="27" t="s">
        <v>57</v>
      </c>
      <c r="C28" s="171">
        <f t="shared" ref="C28:G28" si="117">C83</f>
        <v>23727973</v>
      </c>
      <c r="D28" s="171">
        <f t="shared" si="117"/>
        <v>24409146</v>
      </c>
      <c r="E28" s="171">
        <f t="shared" si="117"/>
        <v>25890581</v>
      </c>
      <c r="F28" s="171">
        <f t="shared" si="117"/>
        <v>30907410</v>
      </c>
      <c r="G28" s="171">
        <f t="shared" si="117"/>
        <v>37388705</v>
      </c>
      <c r="H28" s="171">
        <f t="shared" ref="H28:L28" si="118">H83</f>
        <v>37275086</v>
      </c>
      <c r="I28" s="171">
        <f t="shared" si="118"/>
        <v>39600427</v>
      </c>
      <c r="J28" s="171">
        <f t="shared" si="118"/>
        <v>44242896</v>
      </c>
      <c r="K28" s="171">
        <f t="shared" si="118"/>
        <v>52014576</v>
      </c>
      <c r="L28" s="171">
        <f t="shared" si="118"/>
        <v>60241543</v>
      </c>
      <c r="M28" s="171">
        <f t="shared" ref="M28:V28" si="119">M83</f>
        <v>71504740</v>
      </c>
      <c r="N28" s="171">
        <f t="shared" si="119"/>
        <v>73967170</v>
      </c>
      <c r="O28" s="171">
        <f t="shared" si="119"/>
        <v>75461847</v>
      </c>
      <c r="P28" s="171">
        <f t="shared" si="119"/>
        <v>76227143</v>
      </c>
      <c r="Q28" s="171">
        <f t="shared" si="119"/>
        <v>79009203</v>
      </c>
      <c r="R28" s="171">
        <f t="shared" si="119"/>
        <v>86277762</v>
      </c>
      <c r="S28" s="171">
        <f t="shared" si="119"/>
        <v>77511115</v>
      </c>
      <c r="T28" s="171">
        <f t="shared" si="119"/>
        <v>82466034</v>
      </c>
      <c r="U28" s="171">
        <f t="shared" si="119"/>
        <v>97815761</v>
      </c>
      <c r="V28" s="171">
        <f t="shared" si="119"/>
        <v>111752794</v>
      </c>
      <c r="W28" s="28">
        <v>125268935</v>
      </c>
      <c r="X28" s="10">
        <f t="shared" ref="X28:AH28" si="120">X83</f>
        <v>124754841</v>
      </c>
      <c r="Y28" s="10">
        <f t="shared" si="120"/>
        <v>117484935</v>
      </c>
      <c r="Z28" s="10">
        <f t="shared" si="120"/>
        <v>109868939</v>
      </c>
      <c r="AA28" s="10">
        <f t="shared" si="120"/>
        <v>106478355</v>
      </c>
      <c r="AB28" s="10">
        <f t="shared" si="120"/>
        <v>107525806</v>
      </c>
      <c r="AC28" s="10">
        <f t="shared" si="120"/>
        <v>111145455</v>
      </c>
      <c r="AD28" s="10">
        <f t="shared" si="120"/>
        <v>109885186</v>
      </c>
      <c r="AE28" s="10">
        <f t="shared" si="120"/>
        <v>102386364</v>
      </c>
      <c r="AF28" s="10">
        <f t="shared" si="120"/>
        <v>96022081</v>
      </c>
      <c r="AG28" s="10">
        <f t="shared" si="120"/>
        <v>102978137</v>
      </c>
      <c r="AH28" s="10">
        <f t="shared" si="120"/>
        <v>91120579</v>
      </c>
      <c r="AI28" s="10">
        <v>87788966</v>
      </c>
      <c r="AJ28" s="10">
        <v>95021881</v>
      </c>
      <c r="AK28" s="10">
        <v>98931756</v>
      </c>
      <c r="AL28" s="10">
        <v>103882377</v>
      </c>
      <c r="AM28" s="19">
        <v>118379413</v>
      </c>
      <c r="AN28" s="20">
        <v>127689559</v>
      </c>
      <c r="AO28" s="20">
        <v>130078394</v>
      </c>
      <c r="AP28" s="20">
        <v>92680498</v>
      </c>
      <c r="AQ28" s="20">
        <v>100486766</v>
      </c>
      <c r="AR28" s="10">
        <v>104215385</v>
      </c>
      <c r="AS28" s="10">
        <v>113273398</v>
      </c>
      <c r="AT28" s="20">
        <v>105788259</v>
      </c>
      <c r="AU28" s="10">
        <v>112335945</v>
      </c>
      <c r="AV28" s="652">
        <v>111168503</v>
      </c>
      <c r="AW28" s="654">
        <v>114968003</v>
      </c>
      <c r="AX28" s="654">
        <v>119719286</v>
      </c>
      <c r="AY28" s="657">
        <v>131899419</v>
      </c>
      <c r="AZ28" s="657">
        <v>138532844</v>
      </c>
      <c r="BA28" s="657">
        <v>122732268</v>
      </c>
      <c r="BB28" s="657">
        <v>134681506</v>
      </c>
      <c r="BC28" s="657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</row>
    <row r="29" spans="1:89">
      <c r="A29" s="26">
        <v>204</v>
      </c>
      <c r="B29" s="27" t="s">
        <v>58</v>
      </c>
      <c r="C29" s="171">
        <f t="shared" ref="C29:G29" si="121">C84</f>
        <v>28681836</v>
      </c>
      <c r="D29" s="171">
        <f t="shared" si="121"/>
        <v>29477753</v>
      </c>
      <c r="E29" s="171">
        <f t="shared" si="121"/>
        <v>29529422</v>
      </c>
      <c r="F29" s="171">
        <f t="shared" si="121"/>
        <v>34851076</v>
      </c>
      <c r="G29" s="171">
        <f t="shared" si="121"/>
        <v>36387011</v>
      </c>
      <c r="H29" s="171">
        <f t="shared" ref="H29:L29" si="122">H84</f>
        <v>36998463</v>
      </c>
      <c r="I29" s="171">
        <f t="shared" si="122"/>
        <v>40266651</v>
      </c>
      <c r="J29" s="171">
        <f t="shared" si="122"/>
        <v>43496592</v>
      </c>
      <c r="K29" s="171">
        <f t="shared" si="122"/>
        <v>43023658</v>
      </c>
      <c r="L29" s="171">
        <f t="shared" si="122"/>
        <v>45778950</v>
      </c>
      <c r="M29" s="171">
        <f t="shared" ref="M29:V29" si="123">M84</f>
        <v>49085934</v>
      </c>
      <c r="N29" s="171">
        <f t="shared" si="123"/>
        <v>49408537</v>
      </c>
      <c r="O29" s="171">
        <f t="shared" si="123"/>
        <v>51117206</v>
      </c>
      <c r="P29" s="171">
        <f t="shared" si="123"/>
        <v>51691141</v>
      </c>
      <c r="Q29" s="171">
        <f t="shared" si="123"/>
        <v>53774510</v>
      </c>
      <c r="R29" s="171">
        <f t="shared" si="123"/>
        <v>55581207</v>
      </c>
      <c r="S29" s="171">
        <f t="shared" si="123"/>
        <v>56197738</v>
      </c>
      <c r="T29" s="171">
        <f t="shared" si="123"/>
        <v>58847833</v>
      </c>
      <c r="U29" s="171">
        <f t="shared" si="123"/>
        <v>63349786</v>
      </c>
      <c r="V29" s="171">
        <f t="shared" si="123"/>
        <v>69578680</v>
      </c>
      <c r="W29" s="28">
        <v>66010794</v>
      </c>
      <c r="X29" s="10">
        <f t="shared" ref="X29:AH29" si="124">X84</f>
        <v>69025085</v>
      </c>
      <c r="Y29" s="10">
        <f t="shared" si="124"/>
        <v>67072175</v>
      </c>
      <c r="Z29" s="10">
        <f t="shared" si="124"/>
        <v>64608905</v>
      </c>
      <c r="AA29" s="10">
        <f t="shared" si="124"/>
        <v>68848113</v>
      </c>
      <c r="AB29" s="10">
        <f t="shared" si="124"/>
        <v>55228351</v>
      </c>
      <c r="AC29" s="10">
        <f t="shared" si="124"/>
        <v>58537687</v>
      </c>
      <c r="AD29" s="10">
        <f t="shared" si="124"/>
        <v>58581186</v>
      </c>
      <c r="AE29" s="10">
        <f t="shared" si="124"/>
        <v>57194385</v>
      </c>
      <c r="AF29" s="10">
        <f t="shared" si="124"/>
        <v>53568814</v>
      </c>
      <c r="AG29" s="10">
        <f t="shared" si="124"/>
        <v>53519781</v>
      </c>
      <c r="AH29" s="10">
        <f t="shared" si="124"/>
        <v>50939277</v>
      </c>
      <c r="AI29" s="10">
        <v>48068208</v>
      </c>
      <c r="AJ29" s="10">
        <v>45600279</v>
      </c>
      <c r="AK29" s="10">
        <v>45496099</v>
      </c>
      <c r="AL29" s="10">
        <v>42709072</v>
      </c>
      <c r="AM29" s="19">
        <v>44320779</v>
      </c>
      <c r="AN29" s="20">
        <v>45385068</v>
      </c>
      <c r="AO29" s="20">
        <v>44731504</v>
      </c>
      <c r="AP29" s="20">
        <v>40224194</v>
      </c>
      <c r="AQ29" s="20">
        <v>37362480</v>
      </c>
      <c r="AR29" s="10">
        <v>36591804</v>
      </c>
      <c r="AS29" s="10">
        <v>26479895</v>
      </c>
      <c r="AT29" s="20">
        <v>29837444</v>
      </c>
      <c r="AU29" s="10">
        <v>31039026</v>
      </c>
      <c r="AV29" s="652">
        <v>30744070</v>
      </c>
      <c r="AW29" s="654">
        <v>31086813</v>
      </c>
      <c r="AX29" s="654">
        <v>28935489</v>
      </c>
      <c r="AY29" s="657">
        <v>29122112</v>
      </c>
      <c r="AZ29" s="657">
        <v>26764336</v>
      </c>
      <c r="BA29" s="657">
        <v>26414236</v>
      </c>
      <c r="BB29" s="657">
        <v>27817786</v>
      </c>
      <c r="BC29" s="657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</row>
    <row r="30" spans="1:89">
      <c r="A30" s="26">
        <v>205</v>
      </c>
      <c r="B30" s="27" t="s">
        <v>59</v>
      </c>
      <c r="C30" s="171">
        <f>C85+C166</f>
        <v>1596652</v>
      </c>
      <c r="D30" s="171">
        <f t="shared" ref="D30:G30" si="125">D85+D166</f>
        <v>1811763</v>
      </c>
      <c r="E30" s="171">
        <f t="shared" si="125"/>
        <v>1822542</v>
      </c>
      <c r="F30" s="171">
        <f t="shared" si="125"/>
        <v>1994790</v>
      </c>
      <c r="G30" s="171">
        <f t="shared" si="125"/>
        <v>2576391</v>
      </c>
      <c r="H30" s="171">
        <f t="shared" ref="H30:L30" si="126">H85+H166</f>
        <v>3096427</v>
      </c>
      <c r="I30" s="171">
        <f t="shared" si="126"/>
        <v>3689004</v>
      </c>
      <c r="J30" s="171">
        <f t="shared" si="126"/>
        <v>3633275</v>
      </c>
      <c r="K30" s="171">
        <f t="shared" si="126"/>
        <v>3798384</v>
      </c>
      <c r="L30" s="171">
        <f t="shared" si="126"/>
        <v>4513766</v>
      </c>
      <c r="M30" s="171">
        <f t="shared" ref="M30:V30" si="127">M85+M166</f>
        <v>4764751</v>
      </c>
      <c r="N30" s="171">
        <f t="shared" si="127"/>
        <v>5197577</v>
      </c>
      <c r="O30" s="171">
        <f t="shared" si="127"/>
        <v>5763736</v>
      </c>
      <c r="P30" s="171">
        <f t="shared" si="127"/>
        <v>6590294</v>
      </c>
      <c r="Q30" s="171">
        <f t="shared" si="127"/>
        <v>8035374</v>
      </c>
      <c r="R30" s="171">
        <f t="shared" si="127"/>
        <v>8604167</v>
      </c>
      <c r="S30" s="171">
        <f t="shared" si="127"/>
        <v>8154430</v>
      </c>
      <c r="T30" s="171">
        <f t="shared" si="127"/>
        <v>9320569</v>
      </c>
      <c r="U30" s="171">
        <f t="shared" si="127"/>
        <v>11603886</v>
      </c>
      <c r="V30" s="171">
        <f t="shared" si="127"/>
        <v>13105624</v>
      </c>
      <c r="W30" s="28">
        <v>14279268</v>
      </c>
      <c r="X30" s="10">
        <f t="shared" ref="X30:AH30" si="128">X85+X166</f>
        <v>17017548</v>
      </c>
      <c r="Y30" s="10">
        <f t="shared" si="128"/>
        <v>16641811</v>
      </c>
      <c r="Z30" s="10">
        <f t="shared" si="128"/>
        <v>16497213</v>
      </c>
      <c r="AA30" s="10">
        <f t="shared" si="128"/>
        <v>18937073</v>
      </c>
      <c r="AB30" s="10">
        <f t="shared" si="128"/>
        <v>19942417</v>
      </c>
      <c r="AC30" s="10">
        <f t="shared" si="128"/>
        <v>20329783</v>
      </c>
      <c r="AD30" s="10">
        <f t="shared" si="128"/>
        <v>25782880</v>
      </c>
      <c r="AE30" s="10">
        <f t="shared" si="128"/>
        <v>24417318</v>
      </c>
      <c r="AF30" s="10">
        <f t="shared" si="128"/>
        <v>25607363</v>
      </c>
      <c r="AG30" s="10">
        <f t="shared" si="128"/>
        <v>29615786</v>
      </c>
      <c r="AH30" s="10">
        <f t="shared" si="128"/>
        <v>28400988</v>
      </c>
      <c r="AI30" s="10">
        <v>25202326</v>
      </c>
      <c r="AJ30" s="10">
        <v>14227020</v>
      </c>
      <c r="AK30" s="10">
        <v>13810870</v>
      </c>
      <c r="AL30" s="10">
        <v>13140989</v>
      </c>
      <c r="AM30" s="19">
        <v>12893438</v>
      </c>
      <c r="AN30" s="20">
        <v>12775917</v>
      </c>
      <c r="AO30" s="20">
        <v>14844834</v>
      </c>
      <c r="AP30" s="20">
        <v>11410403</v>
      </c>
      <c r="AQ30" s="20">
        <v>9750691</v>
      </c>
      <c r="AR30" s="10">
        <v>7175203</v>
      </c>
      <c r="AS30" s="10">
        <v>7512776</v>
      </c>
      <c r="AT30" s="20">
        <v>7272865</v>
      </c>
      <c r="AU30" s="10">
        <v>6514167</v>
      </c>
      <c r="AV30" s="652">
        <v>28546047</v>
      </c>
      <c r="AW30" s="654">
        <v>5082279</v>
      </c>
      <c r="AX30" s="654">
        <v>4527605</v>
      </c>
      <c r="AY30" s="657">
        <v>4662092</v>
      </c>
      <c r="AZ30" s="657">
        <v>4427920</v>
      </c>
      <c r="BA30" s="657">
        <v>3849562</v>
      </c>
      <c r="BB30" s="657">
        <v>4106171</v>
      </c>
      <c r="BC30" s="657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</row>
    <row r="31" spans="1:89">
      <c r="A31" s="26">
        <v>206</v>
      </c>
      <c r="B31" s="27" t="s">
        <v>60</v>
      </c>
      <c r="C31" s="171">
        <f t="shared" ref="C31:G31" si="129">C86</f>
        <v>134295</v>
      </c>
      <c r="D31" s="171">
        <f t="shared" si="129"/>
        <v>154721</v>
      </c>
      <c r="E31" s="171">
        <f t="shared" si="129"/>
        <v>147311</v>
      </c>
      <c r="F31" s="171">
        <f t="shared" si="129"/>
        <v>197343</v>
      </c>
      <c r="G31" s="171">
        <f t="shared" si="129"/>
        <v>29625</v>
      </c>
      <c r="H31" s="171">
        <f t="shared" ref="H31:L31" si="130">H86</f>
        <v>246597</v>
      </c>
      <c r="I31" s="171">
        <f t="shared" si="130"/>
        <v>254647</v>
      </c>
      <c r="J31" s="171">
        <f t="shared" si="130"/>
        <v>269400</v>
      </c>
      <c r="K31" s="171">
        <f t="shared" si="130"/>
        <v>273542</v>
      </c>
      <c r="L31" s="171">
        <f t="shared" si="130"/>
        <v>356991</v>
      </c>
      <c r="M31" s="171">
        <f t="shared" ref="M31:V31" si="131">M86</f>
        <v>425565</v>
      </c>
      <c r="N31" s="171">
        <f t="shared" si="131"/>
        <v>509551</v>
      </c>
      <c r="O31" s="171">
        <f t="shared" si="131"/>
        <v>495773</v>
      </c>
      <c r="P31" s="171">
        <f t="shared" si="131"/>
        <v>479335</v>
      </c>
      <c r="Q31" s="171">
        <f t="shared" si="131"/>
        <v>446845</v>
      </c>
      <c r="R31" s="171">
        <f t="shared" si="131"/>
        <v>488151</v>
      </c>
      <c r="S31" s="171">
        <f t="shared" si="131"/>
        <v>544253</v>
      </c>
      <c r="T31" s="171">
        <f t="shared" si="131"/>
        <v>468778</v>
      </c>
      <c r="U31" s="171">
        <f t="shared" si="131"/>
        <v>399520</v>
      </c>
      <c r="V31" s="171">
        <f t="shared" si="131"/>
        <v>453338</v>
      </c>
      <c r="W31" s="28">
        <v>507518</v>
      </c>
      <c r="X31" s="10">
        <f t="shared" ref="X31:AH31" si="132">X86</f>
        <v>552283</v>
      </c>
      <c r="Y31" s="10">
        <f t="shared" si="132"/>
        <v>473813</v>
      </c>
      <c r="Z31" s="10">
        <f t="shared" si="132"/>
        <v>446305</v>
      </c>
      <c r="AA31" s="10">
        <f t="shared" si="132"/>
        <v>446305</v>
      </c>
      <c r="AB31" s="10">
        <f t="shared" si="132"/>
        <v>304265</v>
      </c>
      <c r="AC31" s="10">
        <f t="shared" si="132"/>
        <v>285447</v>
      </c>
      <c r="AD31" s="10">
        <f t="shared" si="132"/>
        <v>298710</v>
      </c>
      <c r="AE31" s="10">
        <f t="shared" si="132"/>
        <v>288552</v>
      </c>
      <c r="AF31" s="10">
        <f t="shared" si="132"/>
        <v>243312</v>
      </c>
      <c r="AG31" s="10">
        <f t="shared" si="132"/>
        <v>247150</v>
      </c>
      <c r="AH31" s="10">
        <f t="shared" si="132"/>
        <v>197240</v>
      </c>
      <c r="AI31" s="10">
        <v>187151</v>
      </c>
      <c r="AJ31" s="10">
        <v>187161</v>
      </c>
      <c r="AK31" s="10">
        <v>178222</v>
      </c>
      <c r="AL31" s="10">
        <v>121345</v>
      </c>
      <c r="AM31" s="19">
        <v>124841</v>
      </c>
      <c r="AN31" s="20">
        <v>162348</v>
      </c>
      <c r="AO31" s="20">
        <v>169570</v>
      </c>
      <c r="AP31" s="20">
        <v>151814</v>
      </c>
      <c r="AQ31" s="20">
        <v>148105</v>
      </c>
      <c r="AR31" s="10">
        <v>297432</v>
      </c>
      <c r="AS31" s="10">
        <v>269422</v>
      </c>
      <c r="AT31" s="20">
        <v>268557</v>
      </c>
      <c r="AU31" s="10">
        <v>250706</v>
      </c>
      <c r="AV31" s="652">
        <v>347831</v>
      </c>
      <c r="AW31" s="654">
        <v>306406</v>
      </c>
      <c r="AX31" s="654">
        <v>308226</v>
      </c>
      <c r="AY31" s="657">
        <v>319532</v>
      </c>
      <c r="AZ31" s="657">
        <v>304331</v>
      </c>
      <c r="BA31" s="657">
        <v>283801</v>
      </c>
      <c r="BB31" s="657">
        <v>308128</v>
      </c>
      <c r="BC31" s="657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</row>
    <row r="32" spans="1:89">
      <c r="A32" s="26">
        <v>207</v>
      </c>
      <c r="B32" s="27" t="s">
        <v>61</v>
      </c>
      <c r="C32" s="171">
        <f t="shared" ref="C32:G32" si="133">C87</f>
        <v>23147886</v>
      </c>
      <c r="D32" s="171">
        <f t="shared" si="133"/>
        <v>21942626</v>
      </c>
      <c r="E32" s="171">
        <f t="shared" si="133"/>
        <v>22793618</v>
      </c>
      <c r="F32" s="171">
        <f t="shared" si="133"/>
        <v>30508153</v>
      </c>
      <c r="G32" s="171">
        <f t="shared" si="133"/>
        <v>34239480</v>
      </c>
      <c r="H32" s="171">
        <f t="shared" ref="H32:L32" si="134">H87</f>
        <v>33861214</v>
      </c>
      <c r="I32" s="171">
        <f t="shared" si="134"/>
        <v>39235133</v>
      </c>
      <c r="J32" s="171">
        <f t="shared" si="134"/>
        <v>43175278</v>
      </c>
      <c r="K32" s="171">
        <f t="shared" si="134"/>
        <v>44856818</v>
      </c>
      <c r="L32" s="171">
        <f t="shared" si="134"/>
        <v>52259422</v>
      </c>
      <c r="M32" s="171">
        <f t="shared" ref="M32:V32" si="135">M87</f>
        <v>61425185</v>
      </c>
      <c r="N32" s="171">
        <f t="shared" si="135"/>
        <v>64985441</v>
      </c>
      <c r="O32" s="171">
        <f t="shared" si="135"/>
        <v>64238772</v>
      </c>
      <c r="P32" s="171">
        <f t="shared" si="135"/>
        <v>72608502</v>
      </c>
      <c r="Q32" s="171">
        <f t="shared" si="135"/>
        <v>88901697</v>
      </c>
      <c r="R32" s="171">
        <f t="shared" si="135"/>
        <v>82056913</v>
      </c>
      <c r="S32" s="171">
        <f t="shared" si="135"/>
        <v>68046716</v>
      </c>
      <c r="T32" s="171">
        <f t="shared" si="135"/>
        <v>67225064</v>
      </c>
      <c r="U32" s="171">
        <f t="shared" si="135"/>
        <v>72355199</v>
      </c>
      <c r="V32" s="171">
        <f t="shared" si="135"/>
        <v>76014233</v>
      </c>
      <c r="W32" s="28">
        <v>81047724</v>
      </c>
      <c r="X32" s="10">
        <f t="shared" ref="X32:AH32" si="136">X87</f>
        <v>83202091</v>
      </c>
      <c r="Y32" s="10">
        <f t="shared" si="136"/>
        <v>76414421</v>
      </c>
      <c r="Z32" s="10">
        <f t="shared" si="136"/>
        <v>70418202</v>
      </c>
      <c r="AA32" s="10">
        <f t="shared" si="136"/>
        <v>67879903</v>
      </c>
      <c r="AB32" s="10">
        <f t="shared" si="136"/>
        <v>63164531</v>
      </c>
      <c r="AC32" s="10">
        <f t="shared" si="136"/>
        <v>64566122</v>
      </c>
      <c r="AD32" s="10">
        <f t="shared" si="136"/>
        <v>67835046</v>
      </c>
      <c r="AE32" s="10">
        <f t="shared" si="136"/>
        <v>61764352</v>
      </c>
      <c r="AF32" s="10">
        <f t="shared" si="136"/>
        <v>55129940</v>
      </c>
      <c r="AG32" s="10">
        <f t="shared" si="136"/>
        <v>59858021</v>
      </c>
      <c r="AH32" s="10">
        <f t="shared" si="136"/>
        <v>56955676</v>
      </c>
      <c r="AI32" s="10">
        <v>54295507</v>
      </c>
      <c r="AJ32" s="10">
        <v>51753813</v>
      </c>
      <c r="AK32" s="10">
        <v>55829687</v>
      </c>
      <c r="AL32" s="10">
        <v>56953069</v>
      </c>
      <c r="AM32" s="19">
        <v>61573589</v>
      </c>
      <c r="AN32" s="20">
        <v>76978342</v>
      </c>
      <c r="AO32" s="20">
        <v>69753796</v>
      </c>
      <c r="AP32" s="20">
        <v>53493850</v>
      </c>
      <c r="AQ32" s="20">
        <v>60795544</v>
      </c>
      <c r="AR32" s="10">
        <v>62802513</v>
      </c>
      <c r="AS32" s="10">
        <v>57190336</v>
      </c>
      <c r="AT32" s="20">
        <v>61321223</v>
      </c>
      <c r="AU32" s="10">
        <v>64538436</v>
      </c>
      <c r="AV32" s="652">
        <v>62042462</v>
      </c>
      <c r="AW32" s="654">
        <v>65434905</v>
      </c>
      <c r="AX32" s="654">
        <v>67682270</v>
      </c>
      <c r="AY32" s="657">
        <v>66456955</v>
      </c>
      <c r="AZ32" s="657">
        <v>65387367</v>
      </c>
      <c r="BA32" s="657">
        <v>63481636</v>
      </c>
      <c r="BB32" s="657">
        <v>69424013</v>
      </c>
      <c r="BC32" s="657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</row>
    <row r="33" spans="1:89">
      <c r="A33" s="18">
        <v>208</v>
      </c>
      <c r="B33" s="11" t="s">
        <v>62</v>
      </c>
      <c r="C33" s="171">
        <f t="shared" ref="C33:G33" si="137">C88</f>
        <v>7612339</v>
      </c>
      <c r="D33" s="171">
        <f t="shared" si="137"/>
        <v>8452973</v>
      </c>
      <c r="E33" s="171">
        <f t="shared" si="137"/>
        <v>8041469</v>
      </c>
      <c r="F33" s="171">
        <f t="shared" si="137"/>
        <v>9846012</v>
      </c>
      <c r="G33" s="171">
        <f t="shared" si="137"/>
        <v>11655135</v>
      </c>
      <c r="H33" s="171">
        <f t="shared" ref="H33:L33" si="138">H88</f>
        <v>11913767</v>
      </c>
      <c r="I33" s="171">
        <f t="shared" si="138"/>
        <v>15313598</v>
      </c>
      <c r="J33" s="171">
        <f t="shared" si="138"/>
        <v>13570776</v>
      </c>
      <c r="K33" s="171">
        <f t="shared" si="138"/>
        <v>10264833</v>
      </c>
      <c r="L33" s="171">
        <f t="shared" si="138"/>
        <v>10784721</v>
      </c>
      <c r="M33" s="171">
        <f t="shared" ref="M33:V33" si="139">M88</f>
        <v>12936586</v>
      </c>
      <c r="N33" s="171">
        <f t="shared" si="139"/>
        <v>13347923</v>
      </c>
      <c r="O33" s="171">
        <f t="shared" si="139"/>
        <v>12997307</v>
      </c>
      <c r="P33" s="171">
        <f t="shared" si="139"/>
        <v>16785930</v>
      </c>
      <c r="Q33" s="171">
        <f t="shared" si="139"/>
        <v>13601097</v>
      </c>
      <c r="R33" s="171">
        <f t="shared" si="139"/>
        <v>12459029</v>
      </c>
      <c r="S33" s="171">
        <f t="shared" si="139"/>
        <v>13011184</v>
      </c>
      <c r="T33" s="171">
        <f t="shared" si="139"/>
        <v>12991759</v>
      </c>
      <c r="U33" s="171">
        <f t="shared" si="139"/>
        <v>7740281</v>
      </c>
      <c r="V33" s="171">
        <f t="shared" si="139"/>
        <v>9297984</v>
      </c>
      <c r="W33" s="10">
        <v>11425927</v>
      </c>
      <c r="X33" s="10">
        <f t="shared" ref="X33:AH33" si="140">X88</f>
        <v>14751351</v>
      </c>
      <c r="Y33" s="10">
        <f t="shared" si="140"/>
        <v>14556283</v>
      </c>
      <c r="Z33" s="10">
        <f t="shared" si="140"/>
        <v>13922883</v>
      </c>
      <c r="AA33" s="10">
        <f t="shared" si="140"/>
        <v>12616255</v>
      </c>
      <c r="AB33" s="10">
        <f t="shared" si="140"/>
        <v>16057303</v>
      </c>
      <c r="AC33" s="10">
        <f t="shared" si="140"/>
        <v>14606036</v>
      </c>
      <c r="AD33" s="10">
        <f t="shared" si="140"/>
        <v>16217999</v>
      </c>
      <c r="AE33" s="10">
        <f t="shared" si="140"/>
        <v>12239718</v>
      </c>
      <c r="AF33" s="10">
        <f t="shared" si="140"/>
        <v>21116050</v>
      </c>
      <c r="AG33" s="10">
        <f t="shared" si="140"/>
        <v>14994583</v>
      </c>
      <c r="AH33" s="10">
        <f t="shared" si="140"/>
        <v>12374736</v>
      </c>
      <c r="AI33" s="10">
        <v>10874999</v>
      </c>
      <c r="AJ33" s="10">
        <v>8256271</v>
      </c>
      <c r="AK33" s="10">
        <v>8850633</v>
      </c>
      <c r="AL33" s="10">
        <v>8907902</v>
      </c>
      <c r="AM33" s="19">
        <v>10844146</v>
      </c>
      <c r="AN33" s="20">
        <v>12844417</v>
      </c>
      <c r="AO33" s="20">
        <v>11920261</v>
      </c>
      <c r="AP33" s="20">
        <v>11186061</v>
      </c>
      <c r="AQ33" s="20">
        <v>8827217</v>
      </c>
      <c r="AR33" s="10">
        <v>7425552</v>
      </c>
      <c r="AS33" s="10">
        <v>9041993</v>
      </c>
      <c r="AT33" s="20">
        <v>7396930</v>
      </c>
      <c r="AU33" s="10">
        <v>9256769</v>
      </c>
      <c r="AV33" s="652">
        <v>21536235</v>
      </c>
      <c r="AW33" s="654">
        <v>9878118</v>
      </c>
      <c r="AX33" s="654">
        <v>9700108</v>
      </c>
      <c r="AY33" s="657">
        <v>13813233</v>
      </c>
      <c r="AZ33" s="657">
        <v>11348114</v>
      </c>
      <c r="BA33" s="657">
        <v>15728627</v>
      </c>
      <c r="BB33" s="657">
        <v>16411631</v>
      </c>
      <c r="BC33" s="657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</row>
    <row r="34" spans="1:89">
      <c r="A34" s="18">
        <v>209</v>
      </c>
      <c r="B34" s="11" t="s">
        <v>63</v>
      </c>
      <c r="C34" s="171">
        <f t="shared" ref="C34:G34" si="141">C89+C134+C135+C137+C138+C139</f>
        <v>2330764</v>
      </c>
      <c r="D34" s="171">
        <f t="shared" si="141"/>
        <v>2604942</v>
      </c>
      <c r="E34" s="171">
        <f t="shared" si="141"/>
        <v>2728151</v>
      </c>
      <c r="F34" s="171">
        <f t="shared" si="141"/>
        <v>3666467</v>
      </c>
      <c r="G34" s="171">
        <f t="shared" si="141"/>
        <v>4382254</v>
      </c>
      <c r="H34" s="171">
        <f t="shared" ref="H34:L34" si="142">H89+H134+H135+H137+H138+H139</f>
        <v>6604464</v>
      </c>
      <c r="I34" s="171">
        <f t="shared" si="142"/>
        <v>7522549</v>
      </c>
      <c r="J34" s="171">
        <f t="shared" si="142"/>
        <v>7474965</v>
      </c>
      <c r="K34" s="171">
        <f t="shared" si="142"/>
        <v>7340134</v>
      </c>
      <c r="L34" s="171">
        <f t="shared" si="142"/>
        <v>8309051</v>
      </c>
      <c r="M34" s="171">
        <f t="shared" ref="M34:V34" si="143">M89+M134+M135+M137+M138+M139</f>
        <v>9282073</v>
      </c>
      <c r="N34" s="171">
        <f t="shared" si="143"/>
        <v>10081871</v>
      </c>
      <c r="O34" s="171">
        <f t="shared" si="143"/>
        <v>9623833</v>
      </c>
      <c r="P34" s="171">
        <f t="shared" si="143"/>
        <v>9580101</v>
      </c>
      <c r="Q34" s="171">
        <f t="shared" si="143"/>
        <v>10189324</v>
      </c>
      <c r="R34" s="171">
        <f t="shared" si="143"/>
        <v>10893569</v>
      </c>
      <c r="S34" s="171">
        <f t="shared" si="143"/>
        <v>10840697</v>
      </c>
      <c r="T34" s="171">
        <f t="shared" si="143"/>
        <v>10678997</v>
      </c>
      <c r="U34" s="171">
        <f t="shared" si="143"/>
        <v>11552711</v>
      </c>
      <c r="V34" s="171">
        <f t="shared" si="143"/>
        <v>12809183</v>
      </c>
      <c r="W34" s="10">
        <v>14173353</v>
      </c>
      <c r="X34" s="10">
        <f t="shared" ref="X34:AH34" si="144">X89+X134+X135+X137+X138+X139</f>
        <v>15539336</v>
      </c>
      <c r="Y34" s="10">
        <f t="shared" si="144"/>
        <v>15280833</v>
      </c>
      <c r="Z34" s="10">
        <f t="shared" si="144"/>
        <v>14620237</v>
      </c>
      <c r="AA34" s="10">
        <f t="shared" si="144"/>
        <v>13639761</v>
      </c>
      <c r="AB34" s="10">
        <f t="shared" si="144"/>
        <v>13370922</v>
      </c>
      <c r="AC34" s="10">
        <f t="shared" si="144"/>
        <v>13912263</v>
      </c>
      <c r="AD34" s="10">
        <f t="shared" si="144"/>
        <v>13846315</v>
      </c>
      <c r="AE34" s="10">
        <f t="shared" si="144"/>
        <v>12942453</v>
      </c>
      <c r="AF34" s="10">
        <f t="shared" si="144"/>
        <v>12463629</v>
      </c>
      <c r="AG34" s="10">
        <f t="shared" si="144"/>
        <v>12350454</v>
      </c>
      <c r="AH34" s="10">
        <f t="shared" si="144"/>
        <v>11387182</v>
      </c>
      <c r="AI34" s="10">
        <v>10478562</v>
      </c>
      <c r="AJ34" s="10">
        <v>10463896</v>
      </c>
      <c r="AK34" s="10">
        <v>10752066</v>
      </c>
      <c r="AL34" s="10">
        <v>10201942</v>
      </c>
      <c r="AM34" s="19">
        <v>10779168</v>
      </c>
      <c r="AN34" s="20">
        <v>11130760</v>
      </c>
      <c r="AO34" s="20">
        <v>12097692</v>
      </c>
      <c r="AP34" s="20">
        <v>10330071</v>
      </c>
      <c r="AQ34" s="20">
        <v>10742857</v>
      </c>
      <c r="AR34" s="10">
        <v>10548308</v>
      </c>
      <c r="AS34" s="10">
        <v>11764087</v>
      </c>
      <c r="AT34" s="20">
        <v>11582448</v>
      </c>
      <c r="AU34" s="10">
        <v>12478250</v>
      </c>
      <c r="AV34" s="652">
        <v>12799935</v>
      </c>
      <c r="AW34" s="654">
        <v>13110871</v>
      </c>
      <c r="AX34" s="654">
        <v>13296226</v>
      </c>
      <c r="AY34" s="657">
        <v>13874919</v>
      </c>
      <c r="AZ34" s="657">
        <v>13396607</v>
      </c>
      <c r="BA34" s="657">
        <v>11581048</v>
      </c>
      <c r="BB34" s="657">
        <v>11356019</v>
      </c>
      <c r="BC34" s="657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</row>
    <row r="35" spans="1:89">
      <c r="A35" s="18">
        <v>210</v>
      </c>
      <c r="B35" s="11" t="s">
        <v>64</v>
      </c>
      <c r="C35" s="171">
        <f t="shared" ref="C35:G35" si="145">C90</f>
        <v>13609827</v>
      </c>
      <c r="D35" s="171">
        <f t="shared" si="145"/>
        <v>17274740</v>
      </c>
      <c r="E35" s="171">
        <f t="shared" si="145"/>
        <v>19855771</v>
      </c>
      <c r="F35" s="171">
        <f t="shared" si="145"/>
        <v>32227936</v>
      </c>
      <c r="G35" s="171">
        <f t="shared" si="145"/>
        <v>47244029</v>
      </c>
      <c r="H35" s="171">
        <f t="shared" ref="H35:L35" si="146">H90</f>
        <v>50551415</v>
      </c>
      <c r="I35" s="171">
        <f t="shared" si="146"/>
        <v>60056230</v>
      </c>
      <c r="J35" s="171">
        <f t="shared" si="146"/>
        <v>60104422</v>
      </c>
      <c r="K35" s="171">
        <f t="shared" si="146"/>
        <v>62754700</v>
      </c>
      <c r="L35" s="171">
        <f t="shared" si="146"/>
        <v>71183929</v>
      </c>
      <c r="M35" s="171">
        <f t="shared" ref="M35:V35" si="147">M90</f>
        <v>77754839</v>
      </c>
      <c r="N35" s="171">
        <f t="shared" si="147"/>
        <v>78104697</v>
      </c>
      <c r="O35" s="171">
        <f t="shared" si="147"/>
        <v>82036439</v>
      </c>
      <c r="P35" s="171">
        <f t="shared" si="147"/>
        <v>78849743</v>
      </c>
      <c r="Q35" s="171">
        <f t="shared" si="147"/>
        <v>81948702</v>
      </c>
      <c r="R35" s="171">
        <f t="shared" si="147"/>
        <v>82587742</v>
      </c>
      <c r="S35" s="171">
        <f t="shared" si="147"/>
        <v>71701087</v>
      </c>
      <c r="T35" s="171">
        <f t="shared" si="147"/>
        <v>66886936</v>
      </c>
      <c r="U35" s="171">
        <f t="shared" si="147"/>
        <v>73598204</v>
      </c>
      <c r="V35" s="171">
        <f t="shared" si="147"/>
        <v>80448828</v>
      </c>
      <c r="W35" s="10">
        <v>84168383</v>
      </c>
      <c r="X35" s="10">
        <f t="shared" ref="X35:AH35" si="148">X90</f>
        <v>87159513</v>
      </c>
      <c r="Y35" s="10">
        <f t="shared" si="148"/>
        <v>83018043</v>
      </c>
      <c r="Z35" s="10">
        <f t="shared" si="148"/>
        <v>74857431</v>
      </c>
      <c r="AA35" s="10">
        <f t="shared" si="148"/>
        <v>66953823</v>
      </c>
      <c r="AB35" s="10">
        <f t="shared" si="148"/>
        <v>69965578</v>
      </c>
      <c r="AC35" s="10">
        <f t="shared" si="148"/>
        <v>70459052</v>
      </c>
      <c r="AD35" s="10">
        <f t="shared" si="148"/>
        <v>74337400</v>
      </c>
      <c r="AE35" s="10">
        <f t="shared" si="148"/>
        <v>71260723</v>
      </c>
      <c r="AF35" s="10">
        <f t="shared" si="148"/>
        <v>63377898</v>
      </c>
      <c r="AG35" s="10">
        <f t="shared" si="148"/>
        <v>63935691</v>
      </c>
      <c r="AH35" s="10">
        <f t="shared" si="148"/>
        <v>58541723</v>
      </c>
      <c r="AI35" s="10">
        <v>55964779</v>
      </c>
      <c r="AJ35" s="10">
        <v>59157243</v>
      </c>
      <c r="AK35" s="10">
        <v>66999201</v>
      </c>
      <c r="AL35" s="10">
        <v>80836795</v>
      </c>
      <c r="AM35" s="19">
        <v>84914585</v>
      </c>
      <c r="AN35" s="20">
        <v>92148407</v>
      </c>
      <c r="AO35" s="20">
        <v>112206476</v>
      </c>
      <c r="AP35" s="20">
        <v>87940461</v>
      </c>
      <c r="AQ35" s="20">
        <v>88246698</v>
      </c>
      <c r="AR35" s="10">
        <v>92469545</v>
      </c>
      <c r="AS35" s="10">
        <v>86327454</v>
      </c>
      <c r="AT35" s="20">
        <v>87225677</v>
      </c>
      <c r="AU35" s="10">
        <v>92087057</v>
      </c>
      <c r="AV35" s="652">
        <v>85871915</v>
      </c>
      <c r="AW35" s="654">
        <v>80086793</v>
      </c>
      <c r="AX35" s="654">
        <v>94679319</v>
      </c>
      <c r="AY35" s="657">
        <v>102452960</v>
      </c>
      <c r="AZ35" s="657">
        <v>102080157</v>
      </c>
      <c r="BA35" s="657">
        <v>87571988</v>
      </c>
      <c r="BB35" s="657">
        <v>101750583</v>
      </c>
      <c r="BC35" s="657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</row>
    <row r="36" spans="1:89">
      <c r="A36" s="18">
        <v>212</v>
      </c>
      <c r="B36" s="11" t="s">
        <v>65</v>
      </c>
      <c r="C36" s="171">
        <f t="shared" ref="C36:G36" si="149">C92</f>
        <v>4152314</v>
      </c>
      <c r="D36" s="171">
        <f t="shared" si="149"/>
        <v>4390484</v>
      </c>
      <c r="E36" s="171">
        <f t="shared" si="149"/>
        <v>5097643</v>
      </c>
      <c r="F36" s="171">
        <f t="shared" si="149"/>
        <v>6839282</v>
      </c>
      <c r="G36" s="171">
        <f t="shared" si="149"/>
        <v>9006143</v>
      </c>
      <c r="H36" s="171">
        <f t="shared" ref="H36:L36" si="150">H92</f>
        <v>9677115</v>
      </c>
      <c r="I36" s="171">
        <f t="shared" si="150"/>
        <v>10758587</v>
      </c>
      <c r="J36" s="171">
        <f t="shared" si="150"/>
        <v>12646010</v>
      </c>
      <c r="K36" s="171">
        <f t="shared" si="150"/>
        <v>14013232</v>
      </c>
      <c r="L36" s="171">
        <f t="shared" si="150"/>
        <v>16526916</v>
      </c>
      <c r="M36" s="171">
        <f t="shared" ref="M36:V36" si="151">M92</f>
        <v>18943826</v>
      </c>
      <c r="N36" s="171">
        <f t="shared" si="151"/>
        <v>18597465</v>
      </c>
      <c r="O36" s="171">
        <f t="shared" si="151"/>
        <v>18023842</v>
      </c>
      <c r="P36" s="171">
        <f t="shared" si="151"/>
        <v>16891509</v>
      </c>
      <c r="Q36" s="171">
        <f t="shared" si="151"/>
        <v>17819466</v>
      </c>
      <c r="R36" s="171">
        <f t="shared" si="151"/>
        <v>17286792</v>
      </c>
      <c r="S36" s="171">
        <f t="shared" si="151"/>
        <v>17516495</v>
      </c>
      <c r="T36" s="171">
        <f t="shared" si="151"/>
        <v>17308625</v>
      </c>
      <c r="U36" s="171">
        <f t="shared" si="151"/>
        <v>18940283</v>
      </c>
      <c r="V36" s="171">
        <f t="shared" si="151"/>
        <v>19488487</v>
      </c>
      <c r="W36" s="10">
        <v>21332865</v>
      </c>
      <c r="X36" s="10">
        <f t="shared" ref="X36:AH36" si="152">X92</f>
        <v>22341896</v>
      </c>
      <c r="Y36" s="10">
        <f t="shared" si="152"/>
        <v>21498768</v>
      </c>
      <c r="Z36" s="10">
        <f t="shared" si="152"/>
        <v>20767677</v>
      </c>
      <c r="AA36" s="10">
        <f t="shared" si="152"/>
        <v>17568888</v>
      </c>
      <c r="AB36" s="10">
        <f t="shared" si="152"/>
        <v>21432037</v>
      </c>
      <c r="AC36" s="10">
        <f t="shared" si="152"/>
        <v>21809664</v>
      </c>
      <c r="AD36" s="10">
        <f t="shared" si="152"/>
        <v>22877409</v>
      </c>
      <c r="AE36" s="10">
        <f t="shared" si="152"/>
        <v>23572149</v>
      </c>
      <c r="AF36" s="10">
        <f t="shared" si="152"/>
        <v>23581090</v>
      </c>
      <c r="AG36" s="10">
        <f t="shared" si="152"/>
        <v>24693401</v>
      </c>
      <c r="AH36" s="10">
        <f t="shared" si="152"/>
        <v>23056684</v>
      </c>
      <c r="AI36" s="10">
        <v>22943075</v>
      </c>
      <c r="AJ36" s="10">
        <v>22931155</v>
      </c>
      <c r="AK36" s="10">
        <v>23517881</v>
      </c>
      <c r="AL36" s="10">
        <v>22609285</v>
      </c>
      <c r="AM36" s="19">
        <v>25404538</v>
      </c>
      <c r="AN36" s="20">
        <v>28122557</v>
      </c>
      <c r="AO36" s="20">
        <v>26838202</v>
      </c>
      <c r="AP36" s="20">
        <v>25036118</v>
      </c>
      <c r="AQ36" s="20">
        <v>24017823</v>
      </c>
      <c r="AR36" s="10">
        <v>23097877</v>
      </c>
      <c r="AS36" s="10">
        <v>25145806</v>
      </c>
      <c r="AT36" s="20">
        <v>25235444</v>
      </c>
      <c r="AU36" s="10">
        <v>26587288</v>
      </c>
      <c r="AV36" s="652">
        <v>27051721</v>
      </c>
      <c r="AW36" s="654">
        <v>27368573</v>
      </c>
      <c r="AX36" s="654">
        <v>28932066</v>
      </c>
      <c r="AY36" s="657">
        <v>30546789</v>
      </c>
      <c r="AZ36" s="657">
        <v>30001195</v>
      </c>
      <c r="BA36" s="657">
        <v>30697234</v>
      </c>
      <c r="BB36" s="657">
        <v>28360309</v>
      </c>
      <c r="BC36" s="657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</row>
    <row r="37" spans="1:89">
      <c r="A37" s="18">
        <v>213</v>
      </c>
      <c r="B37" s="11" t="s">
        <v>66</v>
      </c>
      <c r="C37" s="171">
        <f t="shared" ref="C37:G37" si="153">C93+C109</f>
        <v>1930349</v>
      </c>
      <c r="D37" s="171">
        <f t="shared" si="153"/>
        <v>2133978</v>
      </c>
      <c r="E37" s="171">
        <f t="shared" si="153"/>
        <v>2310843</v>
      </c>
      <c r="F37" s="171">
        <f t="shared" si="153"/>
        <v>3276130</v>
      </c>
      <c r="G37" s="171">
        <f t="shared" si="153"/>
        <v>3109878</v>
      </c>
      <c r="H37" s="171">
        <f t="shared" ref="H37:L37" si="154">H93+H109</f>
        <v>4056421</v>
      </c>
      <c r="I37" s="171">
        <f t="shared" si="154"/>
        <v>5320827</v>
      </c>
      <c r="J37" s="171">
        <f t="shared" si="154"/>
        <v>5741663</v>
      </c>
      <c r="K37" s="171">
        <f t="shared" si="154"/>
        <v>5265084</v>
      </c>
      <c r="L37" s="171">
        <f t="shared" si="154"/>
        <v>5897970</v>
      </c>
      <c r="M37" s="171">
        <f t="shared" ref="M37:V37" si="155">M93+M109</f>
        <v>6862934</v>
      </c>
      <c r="N37" s="171">
        <f t="shared" si="155"/>
        <v>7333938</v>
      </c>
      <c r="O37" s="171">
        <f t="shared" si="155"/>
        <v>6711456</v>
      </c>
      <c r="P37" s="171">
        <f t="shared" si="155"/>
        <v>7688310</v>
      </c>
      <c r="Q37" s="171">
        <f t="shared" si="155"/>
        <v>8025883</v>
      </c>
      <c r="R37" s="171">
        <f t="shared" si="155"/>
        <v>8171716</v>
      </c>
      <c r="S37" s="171">
        <f t="shared" si="155"/>
        <v>7497675</v>
      </c>
      <c r="T37" s="171">
        <f t="shared" si="155"/>
        <v>7548193</v>
      </c>
      <c r="U37" s="171">
        <f t="shared" si="155"/>
        <v>7904118</v>
      </c>
      <c r="V37" s="171">
        <f t="shared" si="155"/>
        <v>7829809</v>
      </c>
      <c r="W37" s="10">
        <v>8204265</v>
      </c>
      <c r="X37" s="10">
        <f t="shared" ref="X37:AH37" si="156">X93+X109</f>
        <v>9053032</v>
      </c>
      <c r="Y37" s="10">
        <f t="shared" si="156"/>
        <v>8658874</v>
      </c>
      <c r="Z37" s="10">
        <f t="shared" si="156"/>
        <v>9054123</v>
      </c>
      <c r="AA37" s="10">
        <f t="shared" si="156"/>
        <v>10765108</v>
      </c>
      <c r="AB37" s="10">
        <f t="shared" si="156"/>
        <v>12531344</v>
      </c>
      <c r="AC37" s="10">
        <f t="shared" si="156"/>
        <v>10818388</v>
      </c>
      <c r="AD37" s="10">
        <f t="shared" si="156"/>
        <v>9129682</v>
      </c>
      <c r="AE37" s="10">
        <f t="shared" si="156"/>
        <v>11225637</v>
      </c>
      <c r="AF37" s="10">
        <f t="shared" si="156"/>
        <v>12017222</v>
      </c>
      <c r="AG37" s="10">
        <f t="shared" si="156"/>
        <v>15383169</v>
      </c>
      <c r="AH37" s="10">
        <f t="shared" si="156"/>
        <v>12672234</v>
      </c>
      <c r="AI37" s="10">
        <v>10568387</v>
      </c>
      <c r="AJ37" s="10">
        <v>11354857</v>
      </c>
      <c r="AK37" s="10">
        <v>12035277</v>
      </c>
      <c r="AL37" s="10">
        <v>11349111</v>
      </c>
      <c r="AM37" s="19">
        <v>10552027</v>
      </c>
      <c r="AN37" s="20">
        <v>17153447</v>
      </c>
      <c r="AO37" s="20">
        <v>16163694</v>
      </c>
      <c r="AP37" s="20">
        <v>11679531</v>
      </c>
      <c r="AQ37" s="20">
        <v>12650390</v>
      </c>
      <c r="AR37" s="10">
        <v>6571916</v>
      </c>
      <c r="AS37" s="10">
        <v>5987867</v>
      </c>
      <c r="AT37" s="20">
        <v>8233293</v>
      </c>
      <c r="AU37" s="10">
        <v>7133148</v>
      </c>
      <c r="AV37" s="652">
        <v>8979772</v>
      </c>
      <c r="AW37" s="654">
        <v>8111118</v>
      </c>
      <c r="AX37" s="654">
        <v>8045167</v>
      </c>
      <c r="AY37" s="657">
        <v>8102792</v>
      </c>
      <c r="AZ37" s="657">
        <v>8308573</v>
      </c>
      <c r="BA37" s="657">
        <v>8129526</v>
      </c>
      <c r="BB37" s="657">
        <v>8661406</v>
      </c>
      <c r="BC37" s="657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</row>
    <row r="38" spans="1:89">
      <c r="A38" s="26">
        <v>214</v>
      </c>
      <c r="B38" s="27" t="s">
        <v>67</v>
      </c>
      <c r="C38" s="171">
        <f t="shared" ref="C38:G38" si="157">C94</f>
        <v>5480775</v>
      </c>
      <c r="D38" s="171">
        <f t="shared" si="157"/>
        <v>6146043</v>
      </c>
      <c r="E38" s="171">
        <f t="shared" si="157"/>
        <v>6196785</v>
      </c>
      <c r="F38" s="171">
        <f t="shared" si="157"/>
        <v>7679384</v>
      </c>
      <c r="G38" s="171">
        <f t="shared" si="157"/>
        <v>8959925</v>
      </c>
      <c r="H38" s="171">
        <f t="shared" ref="H38:L38" si="158">H94</f>
        <v>10768821</v>
      </c>
      <c r="I38" s="171">
        <f t="shared" si="158"/>
        <v>12670595</v>
      </c>
      <c r="J38" s="171">
        <f t="shared" si="158"/>
        <v>10228542</v>
      </c>
      <c r="K38" s="171">
        <f t="shared" si="158"/>
        <v>10027079</v>
      </c>
      <c r="L38" s="171">
        <f t="shared" si="158"/>
        <v>11397476</v>
      </c>
      <c r="M38" s="171">
        <f t="shared" ref="M38:V38" si="159">M94</f>
        <v>13543945</v>
      </c>
      <c r="N38" s="171">
        <f t="shared" si="159"/>
        <v>14288232</v>
      </c>
      <c r="O38" s="171">
        <f t="shared" si="159"/>
        <v>13642584</v>
      </c>
      <c r="P38" s="171">
        <f t="shared" si="159"/>
        <v>14155464</v>
      </c>
      <c r="Q38" s="171">
        <f t="shared" si="159"/>
        <v>15708739</v>
      </c>
      <c r="R38" s="171">
        <f t="shared" si="159"/>
        <v>16396153</v>
      </c>
      <c r="S38" s="171">
        <f t="shared" si="159"/>
        <v>14135238</v>
      </c>
      <c r="T38" s="171">
        <f t="shared" si="159"/>
        <v>13392277</v>
      </c>
      <c r="U38" s="171">
        <f t="shared" si="159"/>
        <v>13490502</v>
      </c>
      <c r="V38" s="171">
        <f t="shared" si="159"/>
        <v>15616637</v>
      </c>
      <c r="W38" s="28">
        <v>17345860</v>
      </c>
      <c r="X38" s="10">
        <f t="shared" ref="X38:AH38" si="160">X94</f>
        <v>18408312</v>
      </c>
      <c r="Y38" s="10">
        <f t="shared" si="160"/>
        <v>17761695</v>
      </c>
      <c r="Z38" s="10">
        <f t="shared" si="160"/>
        <v>15134335</v>
      </c>
      <c r="AA38" s="10">
        <f t="shared" si="160"/>
        <v>14798040</v>
      </c>
      <c r="AB38" s="10">
        <f t="shared" si="160"/>
        <v>12975031</v>
      </c>
      <c r="AC38" s="10">
        <f t="shared" si="160"/>
        <v>13647951</v>
      </c>
      <c r="AD38" s="10">
        <f t="shared" si="160"/>
        <v>13718091</v>
      </c>
      <c r="AE38" s="10">
        <f t="shared" si="160"/>
        <v>13824891</v>
      </c>
      <c r="AF38" s="10">
        <f t="shared" si="160"/>
        <v>12380413</v>
      </c>
      <c r="AG38" s="10">
        <f t="shared" si="160"/>
        <v>12538730</v>
      </c>
      <c r="AH38" s="10">
        <f t="shared" si="160"/>
        <v>9370828</v>
      </c>
      <c r="AI38" s="10">
        <v>8002036</v>
      </c>
      <c r="AJ38" s="10">
        <v>8528043</v>
      </c>
      <c r="AK38" s="10">
        <v>9147556</v>
      </c>
      <c r="AL38" s="10">
        <v>8793800</v>
      </c>
      <c r="AM38" s="19">
        <v>7228074</v>
      </c>
      <c r="AN38" s="20">
        <v>6779900</v>
      </c>
      <c r="AO38" s="20">
        <v>6134611</v>
      </c>
      <c r="AP38" s="20">
        <v>4632557</v>
      </c>
      <c r="AQ38" s="20">
        <v>4756510</v>
      </c>
      <c r="AR38" s="10">
        <v>3800031</v>
      </c>
      <c r="AS38" s="10">
        <v>5001828</v>
      </c>
      <c r="AT38" s="20">
        <v>5095627</v>
      </c>
      <c r="AU38" s="10">
        <v>4864791</v>
      </c>
      <c r="AV38" s="652">
        <v>4760994</v>
      </c>
      <c r="AW38" s="654">
        <v>5200588</v>
      </c>
      <c r="AX38" s="654">
        <v>5791600</v>
      </c>
      <c r="AY38" s="657">
        <v>8205585</v>
      </c>
      <c r="AZ38" s="657">
        <v>7724867</v>
      </c>
      <c r="BA38" s="657">
        <v>6796475</v>
      </c>
      <c r="BB38" s="657">
        <v>7461899</v>
      </c>
      <c r="BC38" s="657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</row>
    <row r="39" spans="1:89">
      <c r="A39" s="26">
        <v>215</v>
      </c>
      <c r="B39" s="27" t="s">
        <v>68</v>
      </c>
      <c r="C39" s="171">
        <f t="shared" ref="C39:G39" si="161">C95+C102</f>
        <v>1672965</v>
      </c>
      <c r="D39" s="171">
        <f t="shared" si="161"/>
        <v>1979252</v>
      </c>
      <c r="E39" s="171">
        <f t="shared" si="161"/>
        <v>2427385</v>
      </c>
      <c r="F39" s="171">
        <f t="shared" si="161"/>
        <v>3013879</v>
      </c>
      <c r="G39" s="171">
        <f t="shared" si="161"/>
        <v>3684278</v>
      </c>
      <c r="H39" s="171">
        <f t="shared" ref="H39:L39" si="162">H95+H102</f>
        <v>4637060</v>
      </c>
      <c r="I39" s="171">
        <f t="shared" si="162"/>
        <v>5242145</v>
      </c>
      <c r="J39" s="171">
        <f t="shared" si="162"/>
        <v>5995898</v>
      </c>
      <c r="K39" s="171">
        <f t="shared" si="162"/>
        <v>6452508</v>
      </c>
      <c r="L39" s="171">
        <f t="shared" si="162"/>
        <v>7232613</v>
      </c>
      <c r="M39" s="171">
        <f t="shared" ref="M39:V39" si="163">M95+M102</f>
        <v>9371957</v>
      </c>
      <c r="N39" s="171">
        <f t="shared" si="163"/>
        <v>9537119</v>
      </c>
      <c r="O39" s="171">
        <f t="shared" si="163"/>
        <v>10937033</v>
      </c>
      <c r="P39" s="171">
        <f t="shared" si="163"/>
        <v>10645497</v>
      </c>
      <c r="Q39" s="171">
        <f t="shared" si="163"/>
        <v>11498820</v>
      </c>
      <c r="R39" s="171">
        <f t="shared" si="163"/>
        <v>12057624</v>
      </c>
      <c r="S39" s="171">
        <f t="shared" si="163"/>
        <v>12308300</v>
      </c>
      <c r="T39" s="171">
        <f t="shared" si="163"/>
        <v>12991266</v>
      </c>
      <c r="U39" s="171">
        <f t="shared" si="163"/>
        <v>14026356</v>
      </c>
      <c r="V39" s="171">
        <f t="shared" si="163"/>
        <v>14755326</v>
      </c>
      <c r="W39" s="28">
        <v>16123048</v>
      </c>
      <c r="X39" s="10">
        <f t="shared" ref="X39:AH39" si="164">X95+X102</f>
        <v>17006883</v>
      </c>
      <c r="Y39" s="10">
        <f t="shared" si="164"/>
        <v>17583869</v>
      </c>
      <c r="Z39" s="10">
        <f t="shared" si="164"/>
        <v>15830489</v>
      </c>
      <c r="AA39" s="10">
        <f t="shared" si="164"/>
        <v>15308085</v>
      </c>
      <c r="AB39" s="10">
        <f t="shared" si="164"/>
        <v>16331348</v>
      </c>
      <c r="AC39" s="10">
        <f t="shared" si="164"/>
        <v>17144975</v>
      </c>
      <c r="AD39" s="10">
        <f t="shared" si="164"/>
        <v>16635679</v>
      </c>
      <c r="AE39" s="10">
        <f t="shared" si="164"/>
        <v>15960150</v>
      </c>
      <c r="AF39" s="10">
        <f t="shared" si="164"/>
        <v>15240631</v>
      </c>
      <c r="AG39" s="10">
        <f t="shared" si="164"/>
        <v>15546765</v>
      </c>
      <c r="AH39" s="10">
        <f t="shared" si="164"/>
        <v>14745377</v>
      </c>
      <c r="AI39" s="10">
        <v>14291554</v>
      </c>
      <c r="AJ39" s="10">
        <v>14115798</v>
      </c>
      <c r="AK39" s="10">
        <v>14423658</v>
      </c>
      <c r="AL39" s="10">
        <v>15556807</v>
      </c>
      <c r="AM39" s="19">
        <v>15718884</v>
      </c>
      <c r="AN39" s="20">
        <v>16102995</v>
      </c>
      <c r="AO39" s="20">
        <v>17065124</v>
      </c>
      <c r="AP39" s="20">
        <v>14662066</v>
      </c>
      <c r="AQ39" s="20">
        <v>13504209</v>
      </c>
      <c r="AR39" s="10">
        <v>13460749</v>
      </c>
      <c r="AS39" s="10">
        <v>14558290</v>
      </c>
      <c r="AT39" s="20">
        <v>16504898</v>
      </c>
      <c r="AU39" s="10">
        <v>17513759</v>
      </c>
      <c r="AV39" s="652">
        <v>18835369</v>
      </c>
      <c r="AW39" s="654">
        <v>17802097</v>
      </c>
      <c r="AX39" s="654">
        <v>19488216</v>
      </c>
      <c r="AY39" s="657">
        <v>20175238</v>
      </c>
      <c r="AZ39" s="657">
        <v>19449454</v>
      </c>
      <c r="BA39" s="657">
        <v>22336596</v>
      </c>
      <c r="BB39" s="657">
        <v>23876642</v>
      </c>
      <c r="BC39" s="657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</row>
    <row r="40" spans="1:89">
      <c r="A40" s="18">
        <v>216</v>
      </c>
      <c r="B40" s="11" t="s">
        <v>69</v>
      </c>
      <c r="C40" s="171">
        <f t="shared" ref="C40:G40" si="165">C96</f>
        <v>19416202</v>
      </c>
      <c r="D40" s="171">
        <f t="shared" si="165"/>
        <v>22043765</v>
      </c>
      <c r="E40" s="171">
        <f t="shared" si="165"/>
        <v>20450578</v>
      </c>
      <c r="F40" s="171">
        <f t="shared" si="165"/>
        <v>23381590</v>
      </c>
      <c r="G40" s="171">
        <f t="shared" si="165"/>
        <v>28963404</v>
      </c>
      <c r="H40" s="171">
        <f t="shared" ref="H40:L40" si="166">H96</f>
        <v>29823127</v>
      </c>
      <c r="I40" s="171">
        <f t="shared" si="166"/>
        <v>34077909</v>
      </c>
      <c r="J40" s="171">
        <f t="shared" si="166"/>
        <v>38188882</v>
      </c>
      <c r="K40" s="171">
        <f t="shared" si="166"/>
        <v>36762031</v>
      </c>
      <c r="L40" s="171">
        <f t="shared" si="166"/>
        <v>42609986</v>
      </c>
      <c r="M40" s="171">
        <f t="shared" ref="M40:V40" si="167">M96</f>
        <v>46308619</v>
      </c>
      <c r="N40" s="171">
        <f t="shared" si="167"/>
        <v>51741403</v>
      </c>
      <c r="O40" s="171">
        <f t="shared" si="167"/>
        <v>55505834</v>
      </c>
      <c r="P40" s="171">
        <f t="shared" si="167"/>
        <v>54738184</v>
      </c>
      <c r="Q40" s="171">
        <f t="shared" si="167"/>
        <v>54467814</v>
      </c>
      <c r="R40" s="171">
        <f t="shared" si="167"/>
        <v>57596887</v>
      </c>
      <c r="S40" s="171">
        <f t="shared" si="167"/>
        <v>51446290</v>
      </c>
      <c r="T40" s="171">
        <f t="shared" si="167"/>
        <v>47664309</v>
      </c>
      <c r="U40" s="171">
        <f t="shared" si="167"/>
        <v>52789785</v>
      </c>
      <c r="V40" s="171">
        <f t="shared" si="167"/>
        <v>58793501</v>
      </c>
      <c r="W40" s="10">
        <v>59805958</v>
      </c>
      <c r="X40" s="10">
        <f t="shared" ref="X40:AH40" si="168">X96</f>
        <v>67826571</v>
      </c>
      <c r="Y40" s="10">
        <f t="shared" si="168"/>
        <v>72035188</v>
      </c>
      <c r="Z40" s="10">
        <f t="shared" si="168"/>
        <v>69875883</v>
      </c>
      <c r="AA40" s="10">
        <f t="shared" si="168"/>
        <v>66412099</v>
      </c>
      <c r="AB40" s="10">
        <f t="shared" si="168"/>
        <v>71016305</v>
      </c>
      <c r="AC40" s="10">
        <f t="shared" si="168"/>
        <v>64112924</v>
      </c>
      <c r="AD40" s="10">
        <f t="shared" si="168"/>
        <v>74085508</v>
      </c>
      <c r="AE40" s="10">
        <f t="shared" si="168"/>
        <v>66490144</v>
      </c>
      <c r="AF40" s="10">
        <f t="shared" si="168"/>
        <v>61909985</v>
      </c>
      <c r="AG40" s="10">
        <f t="shared" si="168"/>
        <v>70020430</v>
      </c>
      <c r="AH40" s="10">
        <f t="shared" si="168"/>
        <v>67304394</v>
      </c>
      <c r="AI40" s="10">
        <v>68369244</v>
      </c>
      <c r="AJ40" s="10">
        <v>60960399</v>
      </c>
      <c r="AK40" s="10">
        <v>64037778</v>
      </c>
      <c r="AL40" s="10">
        <v>70122200</v>
      </c>
      <c r="AM40" s="19">
        <v>79128972</v>
      </c>
      <c r="AN40" s="20">
        <v>91319855</v>
      </c>
      <c r="AO40" s="20">
        <v>95971467</v>
      </c>
      <c r="AP40" s="20">
        <v>93947120</v>
      </c>
      <c r="AQ40" s="20">
        <v>92150310</v>
      </c>
      <c r="AR40" s="10">
        <v>88266697</v>
      </c>
      <c r="AS40" s="10">
        <v>99716867</v>
      </c>
      <c r="AT40" s="20">
        <v>97314088</v>
      </c>
      <c r="AU40" s="10">
        <v>91313229</v>
      </c>
      <c r="AV40" s="652">
        <v>86403499</v>
      </c>
      <c r="AW40" s="654">
        <v>79600710</v>
      </c>
      <c r="AX40" s="654">
        <v>78749132</v>
      </c>
      <c r="AY40" s="657">
        <v>85959886</v>
      </c>
      <c r="AZ40" s="657">
        <v>83527204</v>
      </c>
      <c r="BA40" s="657">
        <v>85050276</v>
      </c>
      <c r="BB40" s="657">
        <v>87327453</v>
      </c>
      <c r="BC40" s="657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</row>
    <row r="41" spans="1:89">
      <c r="A41" s="26">
        <v>217</v>
      </c>
      <c r="B41" s="27" t="s">
        <v>70</v>
      </c>
      <c r="C41" s="171">
        <f t="shared" ref="C41:G41" si="169">C97</f>
        <v>2715710</v>
      </c>
      <c r="D41" s="171">
        <f t="shared" si="169"/>
        <v>2810379</v>
      </c>
      <c r="E41" s="171">
        <f t="shared" si="169"/>
        <v>3167167</v>
      </c>
      <c r="F41" s="171">
        <f t="shared" si="169"/>
        <v>4188500</v>
      </c>
      <c r="G41" s="171">
        <f t="shared" si="169"/>
        <v>5269164</v>
      </c>
      <c r="H41" s="171">
        <f t="shared" ref="H41:L41" si="170">H97</f>
        <v>5194255</v>
      </c>
      <c r="I41" s="171">
        <f t="shared" si="170"/>
        <v>5914459</v>
      </c>
      <c r="J41" s="171">
        <f t="shared" si="170"/>
        <v>6477147</v>
      </c>
      <c r="K41" s="171">
        <f t="shared" si="170"/>
        <v>6631648</v>
      </c>
      <c r="L41" s="171">
        <f t="shared" si="170"/>
        <v>8247217</v>
      </c>
      <c r="M41" s="171">
        <f t="shared" ref="M41:V41" si="171">M97</f>
        <v>7616252</v>
      </c>
      <c r="N41" s="171">
        <f t="shared" si="171"/>
        <v>7507789</v>
      </c>
      <c r="O41" s="171">
        <f t="shared" si="171"/>
        <v>7176669</v>
      </c>
      <c r="P41" s="171">
        <f t="shared" si="171"/>
        <v>7391713</v>
      </c>
      <c r="Q41" s="171">
        <f t="shared" si="171"/>
        <v>7994566</v>
      </c>
      <c r="R41" s="171">
        <f t="shared" si="171"/>
        <v>8357326</v>
      </c>
      <c r="S41" s="171">
        <f t="shared" si="171"/>
        <v>9715283</v>
      </c>
      <c r="T41" s="171">
        <f t="shared" si="171"/>
        <v>8916927</v>
      </c>
      <c r="U41" s="171">
        <f t="shared" si="171"/>
        <v>10247559</v>
      </c>
      <c r="V41" s="171">
        <f t="shared" si="171"/>
        <v>10719167</v>
      </c>
      <c r="W41" s="28">
        <v>11297931</v>
      </c>
      <c r="X41" s="10">
        <f t="shared" ref="X41:AH41" si="172">X97</f>
        <v>12050252</v>
      </c>
      <c r="Y41" s="10">
        <f t="shared" si="172"/>
        <v>10385917</v>
      </c>
      <c r="Z41" s="10">
        <f t="shared" si="172"/>
        <v>9184772</v>
      </c>
      <c r="AA41" s="10">
        <f t="shared" si="172"/>
        <v>9425452</v>
      </c>
      <c r="AB41" s="10">
        <f t="shared" si="172"/>
        <v>8822514</v>
      </c>
      <c r="AC41" s="10">
        <f t="shared" si="172"/>
        <v>9301772</v>
      </c>
      <c r="AD41" s="10">
        <f t="shared" si="172"/>
        <v>10339265</v>
      </c>
      <c r="AE41" s="10">
        <f t="shared" si="172"/>
        <v>9485371</v>
      </c>
      <c r="AF41" s="10">
        <f t="shared" si="172"/>
        <v>7550685</v>
      </c>
      <c r="AG41" s="10">
        <f t="shared" si="172"/>
        <v>7704014</v>
      </c>
      <c r="AH41" s="10">
        <f t="shared" si="172"/>
        <v>7217515</v>
      </c>
      <c r="AI41" s="10">
        <v>6444827</v>
      </c>
      <c r="AJ41" s="10">
        <v>6591134</v>
      </c>
      <c r="AK41" s="10">
        <v>6651017</v>
      </c>
      <c r="AL41" s="10">
        <v>6259898</v>
      </c>
      <c r="AM41" s="19">
        <v>6863731</v>
      </c>
      <c r="AN41" s="20">
        <v>8385912</v>
      </c>
      <c r="AO41" s="20">
        <v>8122140</v>
      </c>
      <c r="AP41" s="20">
        <v>6698032</v>
      </c>
      <c r="AQ41" s="20">
        <v>5504765</v>
      </c>
      <c r="AR41" s="10">
        <v>5680822</v>
      </c>
      <c r="AS41" s="10">
        <v>6653810</v>
      </c>
      <c r="AT41" s="20">
        <v>6151570</v>
      </c>
      <c r="AU41" s="10">
        <v>6796666</v>
      </c>
      <c r="AV41" s="652">
        <v>6896961</v>
      </c>
      <c r="AW41" s="654">
        <v>6458006</v>
      </c>
      <c r="AX41" s="654">
        <v>7361726</v>
      </c>
      <c r="AY41" s="657">
        <v>7745736</v>
      </c>
      <c r="AZ41" s="657">
        <v>6657230</v>
      </c>
      <c r="BA41" s="657">
        <v>4779748</v>
      </c>
      <c r="BB41" s="657">
        <v>6555394</v>
      </c>
      <c r="BC41" s="657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</row>
    <row r="42" spans="1:89">
      <c r="A42" s="18">
        <v>218</v>
      </c>
      <c r="B42" s="11" t="s">
        <v>71</v>
      </c>
      <c r="C42" s="171">
        <f t="shared" ref="C42:G42" si="173">C98</f>
        <v>1556427</v>
      </c>
      <c r="D42" s="171">
        <f t="shared" si="173"/>
        <v>1720770</v>
      </c>
      <c r="E42" s="171">
        <f t="shared" si="173"/>
        <v>1921158</v>
      </c>
      <c r="F42" s="171">
        <f t="shared" si="173"/>
        <v>2973525</v>
      </c>
      <c r="G42" s="171">
        <f t="shared" si="173"/>
        <v>3621678</v>
      </c>
      <c r="H42" s="171">
        <f t="shared" ref="H42:L42" si="174">H98</f>
        <v>5104624</v>
      </c>
      <c r="I42" s="171">
        <f t="shared" si="174"/>
        <v>5717786</v>
      </c>
      <c r="J42" s="171">
        <f t="shared" si="174"/>
        <v>6242041</v>
      </c>
      <c r="K42" s="171">
        <f t="shared" si="174"/>
        <v>6778448</v>
      </c>
      <c r="L42" s="171">
        <f t="shared" si="174"/>
        <v>7686862</v>
      </c>
      <c r="M42" s="171">
        <f t="shared" ref="M42:V42" si="175">M98</f>
        <v>8493858</v>
      </c>
      <c r="N42" s="171">
        <f t="shared" si="175"/>
        <v>8901420</v>
      </c>
      <c r="O42" s="171">
        <f t="shared" si="175"/>
        <v>9424082</v>
      </c>
      <c r="P42" s="171">
        <f t="shared" si="175"/>
        <v>8935928</v>
      </c>
      <c r="Q42" s="171">
        <f t="shared" si="175"/>
        <v>10515734</v>
      </c>
      <c r="R42" s="171">
        <f t="shared" si="175"/>
        <v>11108625</v>
      </c>
      <c r="S42" s="171">
        <f t="shared" si="175"/>
        <v>14740645</v>
      </c>
      <c r="T42" s="171">
        <f t="shared" si="175"/>
        <v>13679425</v>
      </c>
      <c r="U42" s="171">
        <f t="shared" si="175"/>
        <v>14608276</v>
      </c>
      <c r="V42" s="171">
        <f t="shared" si="175"/>
        <v>16390532</v>
      </c>
      <c r="W42" s="10">
        <v>17237575</v>
      </c>
      <c r="X42" s="10">
        <f t="shared" ref="X42:AH42" si="176">X98</f>
        <v>18981080</v>
      </c>
      <c r="Y42" s="10">
        <f t="shared" si="176"/>
        <v>18339445</v>
      </c>
      <c r="Z42" s="10">
        <f t="shared" si="176"/>
        <v>17115994</v>
      </c>
      <c r="AA42" s="10">
        <f t="shared" si="176"/>
        <v>17206044</v>
      </c>
      <c r="AB42" s="10">
        <f t="shared" si="176"/>
        <v>18876257</v>
      </c>
      <c r="AC42" s="10">
        <f t="shared" si="176"/>
        <v>18666486</v>
      </c>
      <c r="AD42" s="10">
        <f t="shared" si="176"/>
        <v>21766881</v>
      </c>
      <c r="AE42" s="10">
        <f t="shared" si="176"/>
        <v>20018181</v>
      </c>
      <c r="AF42" s="10">
        <f t="shared" si="176"/>
        <v>20965511</v>
      </c>
      <c r="AG42" s="10">
        <f t="shared" si="176"/>
        <v>21117879</v>
      </c>
      <c r="AH42" s="10">
        <f t="shared" si="176"/>
        <v>21397030</v>
      </c>
      <c r="AI42" s="10">
        <v>20281015</v>
      </c>
      <c r="AJ42" s="10">
        <v>20532654</v>
      </c>
      <c r="AK42" s="10">
        <v>21210843</v>
      </c>
      <c r="AL42" s="10">
        <v>22152767</v>
      </c>
      <c r="AM42" s="19">
        <v>23847735</v>
      </c>
      <c r="AN42" s="20">
        <v>25557717</v>
      </c>
      <c r="AO42" s="20">
        <v>26332246</v>
      </c>
      <c r="AP42" s="20">
        <v>23239773</v>
      </c>
      <c r="AQ42" s="20">
        <v>23357721</v>
      </c>
      <c r="AR42" s="10">
        <v>20953729</v>
      </c>
      <c r="AS42" s="10">
        <v>20043653</v>
      </c>
      <c r="AT42" s="20">
        <v>22844238</v>
      </c>
      <c r="AU42" s="10">
        <v>24840460</v>
      </c>
      <c r="AV42" s="652">
        <v>26910201</v>
      </c>
      <c r="AW42" s="654">
        <v>26449478</v>
      </c>
      <c r="AX42" s="654">
        <v>28672575</v>
      </c>
      <c r="AY42" s="657">
        <v>29795873</v>
      </c>
      <c r="AZ42" s="657">
        <v>29728851</v>
      </c>
      <c r="BA42" s="657">
        <v>28095811</v>
      </c>
      <c r="BB42" s="657">
        <v>31872384</v>
      </c>
      <c r="BC42" s="657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</row>
    <row r="43" spans="1:89">
      <c r="A43" s="18">
        <v>219</v>
      </c>
      <c r="B43" s="11" t="s">
        <v>72</v>
      </c>
      <c r="C43" s="171">
        <f t="shared" ref="C43:G43" si="177">C99</f>
        <v>1583300</v>
      </c>
      <c r="D43" s="171">
        <f t="shared" si="177"/>
        <v>1663715</v>
      </c>
      <c r="E43" s="171">
        <f t="shared" si="177"/>
        <v>1994458</v>
      </c>
      <c r="F43" s="171">
        <f t="shared" si="177"/>
        <v>2645826</v>
      </c>
      <c r="G43" s="171">
        <f t="shared" si="177"/>
        <v>3275658</v>
      </c>
      <c r="H43" s="171">
        <f t="shared" ref="H43:L43" si="178">H99</f>
        <v>3595201</v>
      </c>
      <c r="I43" s="171">
        <f t="shared" si="178"/>
        <v>3708528</v>
      </c>
      <c r="J43" s="171">
        <f t="shared" si="178"/>
        <v>3779370</v>
      </c>
      <c r="K43" s="171">
        <f t="shared" si="178"/>
        <v>4444913</v>
      </c>
      <c r="L43" s="171">
        <f t="shared" si="178"/>
        <v>4466439</v>
      </c>
      <c r="M43" s="171">
        <f t="shared" ref="M43:V43" si="179">M99</f>
        <v>5180122</v>
      </c>
      <c r="N43" s="171">
        <f t="shared" si="179"/>
        <v>5570160</v>
      </c>
      <c r="O43" s="171">
        <f t="shared" si="179"/>
        <v>5565986</v>
      </c>
      <c r="P43" s="171">
        <f t="shared" si="179"/>
        <v>5536332</v>
      </c>
      <c r="Q43" s="171">
        <f t="shared" si="179"/>
        <v>6316172</v>
      </c>
      <c r="R43" s="171">
        <f t="shared" si="179"/>
        <v>6311936</v>
      </c>
      <c r="S43" s="171">
        <f t="shared" si="179"/>
        <v>6711610</v>
      </c>
      <c r="T43" s="171">
        <f t="shared" si="179"/>
        <v>9925297</v>
      </c>
      <c r="U43" s="171">
        <f t="shared" si="179"/>
        <v>12080758</v>
      </c>
      <c r="V43" s="171">
        <f t="shared" si="179"/>
        <v>17129366</v>
      </c>
      <c r="W43" s="10">
        <v>20473679</v>
      </c>
      <c r="X43" s="10">
        <f t="shared" ref="X43:AH43" si="180">X99</f>
        <v>22091033</v>
      </c>
      <c r="Y43" s="10">
        <f t="shared" si="180"/>
        <v>22581379</v>
      </c>
      <c r="Z43" s="10">
        <f t="shared" si="180"/>
        <v>24006091</v>
      </c>
      <c r="AA43" s="10">
        <f t="shared" si="180"/>
        <v>24317603</v>
      </c>
      <c r="AB43" s="10">
        <f t="shared" si="180"/>
        <v>29236143</v>
      </c>
      <c r="AC43" s="10">
        <f t="shared" si="180"/>
        <v>31009411</v>
      </c>
      <c r="AD43" s="10">
        <f t="shared" si="180"/>
        <v>35864087</v>
      </c>
      <c r="AE43" s="10">
        <f t="shared" si="180"/>
        <v>36611388</v>
      </c>
      <c r="AF43" s="10">
        <f t="shared" si="180"/>
        <v>36805253</v>
      </c>
      <c r="AG43" s="10">
        <f t="shared" si="180"/>
        <v>39070509</v>
      </c>
      <c r="AH43" s="10">
        <f t="shared" si="180"/>
        <v>35169486</v>
      </c>
      <c r="AI43" s="10">
        <v>36812963</v>
      </c>
      <c r="AJ43" s="10">
        <v>34828983</v>
      </c>
      <c r="AK43" s="10">
        <v>38883643</v>
      </c>
      <c r="AL43" s="10">
        <v>36962196</v>
      </c>
      <c r="AM43" s="19">
        <v>38611718</v>
      </c>
      <c r="AN43" s="20">
        <v>44904591</v>
      </c>
      <c r="AO43" s="20">
        <v>43237462</v>
      </c>
      <c r="AP43" s="20">
        <v>36709932</v>
      </c>
      <c r="AQ43" s="20">
        <v>44250169</v>
      </c>
      <c r="AR43" s="10">
        <v>52357497</v>
      </c>
      <c r="AS43" s="10">
        <v>51959770</v>
      </c>
      <c r="AT43" s="20">
        <v>46350670</v>
      </c>
      <c r="AU43" s="10">
        <v>53412913</v>
      </c>
      <c r="AV43" s="652">
        <v>57260212</v>
      </c>
      <c r="AW43" s="654">
        <v>59427896</v>
      </c>
      <c r="AX43" s="654">
        <v>61744009</v>
      </c>
      <c r="AY43" s="657">
        <v>65753086</v>
      </c>
      <c r="AZ43" s="657">
        <v>59930423</v>
      </c>
      <c r="BA43" s="657">
        <v>53512105</v>
      </c>
      <c r="BB43" s="657">
        <v>53341605</v>
      </c>
      <c r="BC43" s="657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</row>
    <row r="44" spans="1:89">
      <c r="A44" s="18">
        <v>220</v>
      </c>
      <c r="B44" s="11" t="s">
        <v>73</v>
      </c>
      <c r="C44" s="171">
        <f t="shared" ref="C44:G44" si="181">C100</f>
        <v>3327423</v>
      </c>
      <c r="D44" s="171">
        <f t="shared" si="181"/>
        <v>3653437</v>
      </c>
      <c r="E44" s="171">
        <f t="shared" si="181"/>
        <v>3951989</v>
      </c>
      <c r="F44" s="171">
        <f t="shared" si="181"/>
        <v>4993280</v>
      </c>
      <c r="G44" s="171">
        <f t="shared" si="181"/>
        <v>5963382</v>
      </c>
      <c r="H44" s="171">
        <f t="shared" ref="H44:L44" si="182">H100</f>
        <v>6066325</v>
      </c>
      <c r="I44" s="171">
        <f t="shared" si="182"/>
        <v>7046425</v>
      </c>
      <c r="J44" s="171">
        <f t="shared" si="182"/>
        <v>7989058</v>
      </c>
      <c r="K44" s="171">
        <f t="shared" si="182"/>
        <v>8440701</v>
      </c>
      <c r="L44" s="171">
        <f t="shared" si="182"/>
        <v>9504374</v>
      </c>
      <c r="M44" s="171">
        <f t="shared" ref="M44:V44" si="183">M100</f>
        <v>10977617</v>
      </c>
      <c r="N44" s="171">
        <f t="shared" si="183"/>
        <v>10874984</v>
      </c>
      <c r="O44" s="171">
        <f t="shared" si="183"/>
        <v>11382352</v>
      </c>
      <c r="P44" s="171">
        <f t="shared" si="183"/>
        <v>12192649</v>
      </c>
      <c r="Q44" s="171">
        <f t="shared" si="183"/>
        <v>14239531</v>
      </c>
      <c r="R44" s="171">
        <f t="shared" si="183"/>
        <v>16074561</v>
      </c>
      <c r="S44" s="171">
        <f t="shared" si="183"/>
        <v>15129734</v>
      </c>
      <c r="T44" s="171">
        <f t="shared" si="183"/>
        <v>15027984</v>
      </c>
      <c r="U44" s="171">
        <f t="shared" si="183"/>
        <v>16508691</v>
      </c>
      <c r="V44" s="171">
        <f t="shared" si="183"/>
        <v>18646253</v>
      </c>
      <c r="W44" s="10">
        <v>20485719</v>
      </c>
      <c r="X44" s="10">
        <f t="shared" ref="X44:AH44" si="184">X100</f>
        <v>22146840</v>
      </c>
      <c r="Y44" s="10">
        <f t="shared" si="184"/>
        <v>20906417</v>
      </c>
      <c r="Z44" s="10">
        <f t="shared" si="184"/>
        <v>20154795</v>
      </c>
      <c r="AA44" s="10">
        <f t="shared" si="184"/>
        <v>19786884</v>
      </c>
      <c r="AB44" s="10">
        <f t="shared" si="184"/>
        <v>19113418</v>
      </c>
      <c r="AC44" s="10">
        <f t="shared" si="184"/>
        <v>19725573</v>
      </c>
      <c r="AD44" s="10">
        <f t="shared" si="184"/>
        <v>19582425</v>
      </c>
      <c r="AE44" s="10">
        <f t="shared" si="184"/>
        <v>18870709</v>
      </c>
      <c r="AF44" s="10">
        <f t="shared" si="184"/>
        <v>17881812</v>
      </c>
      <c r="AG44" s="10">
        <f t="shared" si="184"/>
        <v>18119269</v>
      </c>
      <c r="AH44" s="10">
        <f t="shared" si="184"/>
        <v>17959075</v>
      </c>
      <c r="AI44" s="10">
        <v>16885391</v>
      </c>
      <c r="AJ44" s="10">
        <v>18142020</v>
      </c>
      <c r="AK44" s="10">
        <v>18996139</v>
      </c>
      <c r="AL44" s="10">
        <v>21267668</v>
      </c>
      <c r="AM44" s="19">
        <v>21868948</v>
      </c>
      <c r="AN44" s="20">
        <v>23646786</v>
      </c>
      <c r="AO44" s="20">
        <v>25379872</v>
      </c>
      <c r="AP44" s="20">
        <v>20421995</v>
      </c>
      <c r="AQ44" s="20">
        <v>22377656</v>
      </c>
      <c r="AR44" s="10">
        <v>23245579</v>
      </c>
      <c r="AS44" s="10">
        <v>23721909</v>
      </c>
      <c r="AT44" s="20">
        <v>24204359</v>
      </c>
      <c r="AU44" s="10">
        <v>25142204</v>
      </c>
      <c r="AV44" s="652">
        <v>20002466</v>
      </c>
      <c r="AW44" s="654">
        <v>25865500</v>
      </c>
      <c r="AX44" s="654">
        <v>29481679</v>
      </c>
      <c r="AY44" s="657">
        <v>33208576</v>
      </c>
      <c r="AZ44" s="657">
        <v>32136031</v>
      </c>
      <c r="BA44" s="657">
        <v>24802198</v>
      </c>
      <c r="BB44" s="657">
        <v>31145252</v>
      </c>
      <c r="BC44" s="657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</row>
    <row r="45" spans="1:89">
      <c r="A45" s="18">
        <v>221</v>
      </c>
      <c r="B45" s="11" t="s">
        <v>74</v>
      </c>
      <c r="C45" s="171">
        <f>C158+C173+C174+C161</f>
        <v>440240</v>
      </c>
      <c r="D45" s="171">
        <f t="shared" ref="D45" si="185">D158+D159+D160+D161</f>
        <v>447833</v>
      </c>
      <c r="E45" s="171">
        <f>E158+E173+E174+E161</f>
        <v>388478</v>
      </c>
      <c r="F45" s="171">
        <f>F158+F159+F173+F174</f>
        <v>540073</v>
      </c>
      <c r="G45" s="171">
        <f>G158+G173+G174+G161</f>
        <v>681597</v>
      </c>
      <c r="H45" s="171">
        <f t="shared" ref="H45:L45" si="186">H158+H159+H160+H161</f>
        <v>1563417</v>
      </c>
      <c r="I45" s="171">
        <f t="shared" si="186"/>
        <v>2102064</v>
      </c>
      <c r="J45" s="171">
        <f t="shared" si="186"/>
        <v>2854769</v>
      </c>
      <c r="K45" s="171">
        <f t="shared" si="186"/>
        <v>3769847</v>
      </c>
      <c r="L45" s="171">
        <f t="shared" si="186"/>
        <v>4315728</v>
      </c>
      <c r="M45" s="171">
        <f t="shared" ref="M45:V45" si="187">M158+M159+M160+M161</f>
        <v>5341435</v>
      </c>
      <c r="N45" s="171">
        <f t="shared" si="187"/>
        <v>5924922</v>
      </c>
      <c r="O45" s="171">
        <f t="shared" si="187"/>
        <v>6468996</v>
      </c>
      <c r="P45" s="171">
        <f t="shared" si="187"/>
        <v>6919973</v>
      </c>
      <c r="Q45" s="171">
        <f t="shared" si="187"/>
        <v>6834476</v>
      </c>
      <c r="R45" s="171">
        <f t="shared" si="187"/>
        <v>7365197</v>
      </c>
      <c r="S45" s="171">
        <f t="shared" si="187"/>
        <v>7227192</v>
      </c>
      <c r="T45" s="171">
        <f t="shared" si="187"/>
        <v>7401307</v>
      </c>
      <c r="U45" s="171">
        <f t="shared" si="187"/>
        <v>8062474</v>
      </c>
      <c r="V45" s="171">
        <f t="shared" si="187"/>
        <v>11667583</v>
      </c>
      <c r="W45" s="10">
        <v>13258867</v>
      </c>
      <c r="X45" s="10">
        <f t="shared" ref="X45:AH45" si="188">X158+X159+X160+X161</f>
        <v>13714073</v>
      </c>
      <c r="Y45" s="10">
        <f t="shared" si="188"/>
        <v>14681813</v>
      </c>
      <c r="Z45" s="10">
        <f t="shared" si="188"/>
        <v>14644313</v>
      </c>
      <c r="AA45" s="10">
        <f t="shared" si="188"/>
        <v>14087195</v>
      </c>
      <c r="AB45" s="10">
        <f t="shared" si="188"/>
        <v>15115916</v>
      </c>
      <c r="AC45" s="10">
        <f t="shared" si="188"/>
        <v>15366274</v>
      </c>
      <c r="AD45" s="10">
        <f t="shared" si="188"/>
        <v>13428719</v>
      </c>
      <c r="AE45" s="10">
        <f t="shared" si="188"/>
        <v>13118842</v>
      </c>
      <c r="AF45" s="10">
        <f t="shared" si="188"/>
        <v>13340671</v>
      </c>
      <c r="AG45" s="10">
        <f t="shared" si="188"/>
        <v>13890841</v>
      </c>
      <c r="AH45" s="10">
        <f t="shared" si="188"/>
        <v>15883453</v>
      </c>
      <c r="AI45" s="10">
        <v>15548534</v>
      </c>
      <c r="AJ45" s="10">
        <v>18077204</v>
      </c>
      <c r="AK45" s="10">
        <v>18622605</v>
      </c>
      <c r="AL45" s="10">
        <v>20699955</v>
      </c>
      <c r="AM45" s="19">
        <v>23052897</v>
      </c>
      <c r="AN45" s="20">
        <v>24543619</v>
      </c>
      <c r="AO45" s="20">
        <v>24444481</v>
      </c>
      <c r="AP45" s="20">
        <v>25478908</v>
      </c>
      <c r="AQ45" s="20">
        <v>24883530</v>
      </c>
      <c r="AR45" s="10">
        <v>25951145</v>
      </c>
      <c r="AS45" s="10">
        <v>36875689</v>
      </c>
      <c r="AT45" s="20">
        <v>24173232</v>
      </c>
      <c r="AU45" s="10">
        <v>25206504</v>
      </c>
      <c r="AV45" s="652">
        <v>24011227</v>
      </c>
      <c r="AW45" s="654">
        <v>27230604</v>
      </c>
      <c r="AX45" s="654">
        <v>26234489</v>
      </c>
      <c r="AY45" s="657">
        <v>28709600</v>
      </c>
      <c r="AZ45" s="657">
        <v>29937470</v>
      </c>
      <c r="BA45" s="657">
        <v>30044559</v>
      </c>
      <c r="BB45" s="657">
        <v>28651384</v>
      </c>
      <c r="BC45" s="657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</row>
    <row r="46" spans="1:89">
      <c r="A46" s="18">
        <v>222</v>
      </c>
      <c r="B46" s="11" t="s">
        <v>75</v>
      </c>
      <c r="C46" s="171">
        <f t="shared" ref="C46:G46" si="189">C144+C145+C146+C147</f>
        <v>1084047</v>
      </c>
      <c r="D46" s="171">
        <f t="shared" si="189"/>
        <v>1103112</v>
      </c>
      <c r="E46" s="171">
        <f t="shared" si="189"/>
        <v>1153305</v>
      </c>
      <c r="F46" s="171">
        <f t="shared" si="189"/>
        <v>1643343</v>
      </c>
      <c r="G46" s="171">
        <f t="shared" si="189"/>
        <v>1863018</v>
      </c>
      <c r="H46" s="171">
        <f t="shared" ref="H46:L46" si="190">H144+H145+H146+H147</f>
        <v>2050338</v>
      </c>
      <c r="I46" s="171">
        <f t="shared" si="190"/>
        <v>2444047</v>
      </c>
      <c r="J46" s="171">
        <f t="shared" si="190"/>
        <v>2563353</v>
      </c>
      <c r="K46" s="171">
        <f t="shared" si="190"/>
        <v>2758963</v>
      </c>
      <c r="L46" s="171">
        <f t="shared" si="190"/>
        <v>2895627</v>
      </c>
      <c r="M46" s="171">
        <f t="shared" ref="M46:V46" si="191">M144+M145+M146+M147</f>
        <v>3122277</v>
      </c>
      <c r="N46" s="171">
        <f t="shared" si="191"/>
        <v>3072964</v>
      </c>
      <c r="O46" s="171">
        <f t="shared" si="191"/>
        <v>2938364</v>
      </c>
      <c r="P46" s="171">
        <f t="shared" si="191"/>
        <v>3068540</v>
      </c>
      <c r="Q46" s="171">
        <f t="shared" si="191"/>
        <v>3488984</v>
      </c>
      <c r="R46" s="171">
        <f t="shared" si="191"/>
        <v>3480743</v>
      </c>
      <c r="S46" s="171">
        <f t="shared" si="191"/>
        <v>3695514</v>
      </c>
      <c r="T46" s="171">
        <f t="shared" si="191"/>
        <v>3993002</v>
      </c>
      <c r="U46" s="171">
        <f t="shared" si="191"/>
        <v>4364973</v>
      </c>
      <c r="V46" s="171">
        <f t="shared" si="191"/>
        <v>4626261</v>
      </c>
      <c r="W46" s="10">
        <v>4748045</v>
      </c>
      <c r="X46" s="10">
        <f t="shared" ref="X46:AH46" si="192">X144+X145+X146+X147</f>
        <v>5986447</v>
      </c>
      <c r="Y46" s="10">
        <f t="shared" si="192"/>
        <v>5852455</v>
      </c>
      <c r="Z46" s="10">
        <f t="shared" si="192"/>
        <v>5028061</v>
      </c>
      <c r="AA46" s="10">
        <f t="shared" si="192"/>
        <v>4638695</v>
      </c>
      <c r="AB46" s="10">
        <f t="shared" si="192"/>
        <v>4850026</v>
      </c>
      <c r="AC46" s="10">
        <f t="shared" si="192"/>
        <v>4968476</v>
      </c>
      <c r="AD46" s="10">
        <f t="shared" si="192"/>
        <v>5488984</v>
      </c>
      <c r="AE46" s="10">
        <f t="shared" si="192"/>
        <v>5484219</v>
      </c>
      <c r="AF46" s="10">
        <f t="shared" si="192"/>
        <v>5429897</v>
      </c>
      <c r="AG46" s="10">
        <f t="shared" si="192"/>
        <v>4582759</v>
      </c>
      <c r="AH46" s="10">
        <f t="shared" si="192"/>
        <v>4112976</v>
      </c>
      <c r="AI46" s="10">
        <v>4047180</v>
      </c>
      <c r="AJ46" s="10">
        <v>3690909</v>
      </c>
      <c r="AK46" s="10">
        <v>3885713</v>
      </c>
      <c r="AL46" s="10">
        <v>4272276</v>
      </c>
      <c r="AM46" s="19">
        <v>4540381</v>
      </c>
      <c r="AN46" s="20">
        <v>4904206</v>
      </c>
      <c r="AO46" s="20">
        <v>5690692</v>
      </c>
      <c r="AP46" s="20">
        <v>3198449</v>
      </c>
      <c r="AQ46" s="20">
        <v>4686144</v>
      </c>
      <c r="AR46" s="10">
        <v>6191523</v>
      </c>
      <c r="AS46" s="10">
        <v>8589359</v>
      </c>
      <c r="AT46" s="20">
        <v>5905464</v>
      </c>
      <c r="AU46" s="10">
        <v>5923728</v>
      </c>
      <c r="AV46" s="652">
        <v>5617215</v>
      </c>
      <c r="AW46" s="654">
        <v>4742621</v>
      </c>
      <c r="AX46" s="654">
        <v>5405244</v>
      </c>
      <c r="AY46" s="657">
        <v>5482498</v>
      </c>
      <c r="AZ46" s="657">
        <v>4648857</v>
      </c>
      <c r="BA46" s="657">
        <v>3698593</v>
      </c>
      <c r="BB46" s="657">
        <v>4831411</v>
      </c>
      <c r="BC46" s="657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</row>
    <row r="47" spans="1:89">
      <c r="A47" s="18">
        <v>223</v>
      </c>
      <c r="B47" s="11" t="s">
        <v>76</v>
      </c>
      <c r="C47" s="171">
        <f t="shared" ref="C47:G47" si="193">C152+C153+C154+C155+C156+C157</f>
        <v>1932867</v>
      </c>
      <c r="D47" s="171">
        <f t="shared" si="193"/>
        <v>2108253</v>
      </c>
      <c r="E47" s="171">
        <f t="shared" si="193"/>
        <v>2400934</v>
      </c>
      <c r="F47" s="171">
        <f t="shared" si="193"/>
        <v>3802423</v>
      </c>
      <c r="G47" s="171">
        <f t="shared" si="193"/>
        <v>4495826</v>
      </c>
      <c r="H47" s="171">
        <f t="shared" ref="H47:L47" si="194">H152+H153+H154+H155+H156+H157</f>
        <v>6325800</v>
      </c>
      <c r="I47" s="171">
        <f t="shared" si="194"/>
        <v>7286917</v>
      </c>
      <c r="J47" s="171">
        <f t="shared" si="194"/>
        <v>8128771</v>
      </c>
      <c r="K47" s="171">
        <f t="shared" si="194"/>
        <v>8665489</v>
      </c>
      <c r="L47" s="171">
        <f t="shared" si="194"/>
        <v>10579433</v>
      </c>
      <c r="M47" s="171">
        <f t="shared" ref="M47:V47" si="195">M152+M153+M154+M155+M156+M157</f>
        <v>12355833</v>
      </c>
      <c r="N47" s="171">
        <f t="shared" si="195"/>
        <v>12769633</v>
      </c>
      <c r="O47" s="171">
        <f t="shared" si="195"/>
        <v>12956797</v>
      </c>
      <c r="P47" s="171">
        <f t="shared" si="195"/>
        <v>13859152</v>
      </c>
      <c r="Q47" s="171">
        <f t="shared" si="195"/>
        <v>14839797</v>
      </c>
      <c r="R47" s="171">
        <f t="shared" si="195"/>
        <v>15202779</v>
      </c>
      <c r="S47" s="171">
        <f t="shared" si="195"/>
        <v>17428539</v>
      </c>
      <c r="T47" s="171">
        <f t="shared" si="195"/>
        <v>18231111</v>
      </c>
      <c r="U47" s="171">
        <f t="shared" si="195"/>
        <v>19686592</v>
      </c>
      <c r="V47" s="171">
        <f t="shared" si="195"/>
        <v>21657903</v>
      </c>
      <c r="W47" s="10">
        <v>22039472</v>
      </c>
      <c r="X47" s="10">
        <f t="shared" ref="X47:AH47" si="196">X152+X153+X154+X155+X156+X157</f>
        <v>24722686</v>
      </c>
      <c r="Y47" s="10">
        <f t="shared" si="196"/>
        <v>23391175</v>
      </c>
      <c r="Z47" s="10">
        <f t="shared" si="196"/>
        <v>21678359</v>
      </c>
      <c r="AA47" s="10">
        <f t="shared" si="196"/>
        <v>19919489</v>
      </c>
      <c r="AB47" s="10">
        <f t="shared" si="196"/>
        <v>20922530</v>
      </c>
      <c r="AC47" s="10">
        <f t="shared" si="196"/>
        <v>22366845</v>
      </c>
      <c r="AD47" s="10">
        <f t="shared" si="196"/>
        <v>22063556</v>
      </c>
      <c r="AE47" s="10">
        <f t="shared" si="196"/>
        <v>20806531</v>
      </c>
      <c r="AF47" s="10">
        <f t="shared" si="196"/>
        <v>20125766</v>
      </c>
      <c r="AG47" s="10">
        <f t="shared" si="196"/>
        <v>20936158</v>
      </c>
      <c r="AH47" s="10">
        <f t="shared" si="196"/>
        <v>19876920</v>
      </c>
      <c r="AI47" s="10">
        <v>19326770</v>
      </c>
      <c r="AJ47" s="10">
        <v>19453226</v>
      </c>
      <c r="AK47" s="10">
        <v>20662115</v>
      </c>
      <c r="AL47" s="10">
        <v>20684129</v>
      </c>
      <c r="AM47" s="19">
        <v>19492463</v>
      </c>
      <c r="AN47" s="20">
        <v>22135956</v>
      </c>
      <c r="AO47" s="20">
        <v>21645171</v>
      </c>
      <c r="AP47" s="20">
        <v>19019702</v>
      </c>
      <c r="AQ47" s="20">
        <v>18849380</v>
      </c>
      <c r="AR47" s="10">
        <v>20896916</v>
      </c>
      <c r="AS47" s="10">
        <v>21700210</v>
      </c>
      <c r="AT47" s="20">
        <v>20443454</v>
      </c>
      <c r="AU47" s="10">
        <v>21454872</v>
      </c>
      <c r="AV47" s="652">
        <v>22517376</v>
      </c>
      <c r="AW47" s="654">
        <v>21843804</v>
      </c>
      <c r="AX47" s="654">
        <v>23174492</v>
      </c>
      <c r="AY47" s="657">
        <v>23626195</v>
      </c>
      <c r="AZ47" s="657">
        <v>24702513</v>
      </c>
      <c r="BA47" s="657">
        <v>21173920</v>
      </c>
      <c r="BB47" s="657">
        <v>24363074</v>
      </c>
      <c r="BC47" s="657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</row>
    <row r="48" spans="1:89">
      <c r="A48" s="26">
        <v>224</v>
      </c>
      <c r="B48" s="27" t="s">
        <v>77</v>
      </c>
      <c r="C48" s="171">
        <f t="shared" ref="C48:G48" si="197">C168+C169+C170+C171</f>
        <v>1902790</v>
      </c>
      <c r="D48" s="171">
        <f t="shared" si="197"/>
        <v>2102278</v>
      </c>
      <c r="E48" s="171">
        <f t="shared" si="197"/>
        <v>2315138</v>
      </c>
      <c r="F48" s="171">
        <f t="shared" si="197"/>
        <v>2925919</v>
      </c>
      <c r="G48" s="171">
        <f t="shared" si="197"/>
        <v>3759777</v>
      </c>
      <c r="H48" s="171">
        <f t="shared" ref="H48:L48" si="198">H168+H169+H170+H171</f>
        <v>4573998</v>
      </c>
      <c r="I48" s="171">
        <f t="shared" si="198"/>
        <v>5340805</v>
      </c>
      <c r="J48" s="171">
        <f t="shared" si="198"/>
        <v>5548890</v>
      </c>
      <c r="K48" s="171">
        <f t="shared" si="198"/>
        <v>5755868</v>
      </c>
      <c r="L48" s="171">
        <f t="shared" si="198"/>
        <v>6280246</v>
      </c>
      <c r="M48" s="171">
        <f t="shared" ref="M48:V48" si="199">M168+M169+M170+M171</f>
        <v>6712316</v>
      </c>
      <c r="N48" s="171">
        <f t="shared" si="199"/>
        <v>6899933</v>
      </c>
      <c r="O48" s="171">
        <f t="shared" si="199"/>
        <v>7776314</v>
      </c>
      <c r="P48" s="171">
        <f t="shared" si="199"/>
        <v>7924478</v>
      </c>
      <c r="Q48" s="171">
        <f t="shared" si="199"/>
        <v>7860579</v>
      </c>
      <c r="R48" s="171">
        <f t="shared" si="199"/>
        <v>7979712</v>
      </c>
      <c r="S48" s="171">
        <f t="shared" si="199"/>
        <v>7951984</v>
      </c>
      <c r="T48" s="171">
        <f t="shared" si="199"/>
        <v>8056136</v>
      </c>
      <c r="U48" s="171">
        <f t="shared" si="199"/>
        <v>8563619</v>
      </c>
      <c r="V48" s="171">
        <f t="shared" si="199"/>
        <v>9056315</v>
      </c>
      <c r="W48" s="28">
        <v>9546719</v>
      </c>
      <c r="X48" s="10">
        <f t="shared" ref="X48:AH48" si="200">X168+X169+X170+X171</f>
        <v>10162054</v>
      </c>
      <c r="Y48" s="10">
        <f t="shared" si="200"/>
        <v>10363648</v>
      </c>
      <c r="Z48" s="10">
        <f t="shared" si="200"/>
        <v>10168965</v>
      </c>
      <c r="AA48" s="10">
        <f t="shared" si="200"/>
        <v>9785918</v>
      </c>
      <c r="AB48" s="10">
        <f t="shared" si="200"/>
        <v>9823807</v>
      </c>
      <c r="AC48" s="10">
        <f t="shared" si="200"/>
        <v>9939787</v>
      </c>
      <c r="AD48" s="10">
        <f t="shared" si="200"/>
        <v>10762633</v>
      </c>
      <c r="AE48" s="10">
        <f t="shared" si="200"/>
        <v>10649486</v>
      </c>
      <c r="AF48" s="10">
        <f t="shared" si="200"/>
        <v>10280187</v>
      </c>
      <c r="AG48" s="10">
        <f t="shared" si="200"/>
        <v>9728189</v>
      </c>
      <c r="AH48" s="10">
        <f t="shared" si="200"/>
        <v>8771604</v>
      </c>
      <c r="AI48" s="10">
        <v>7396875</v>
      </c>
      <c r="AJ48" s="10">
        <v>7272105</v>
      </c>
      <c r="AK48" s="10">
        <v>7449551</v>
      </c>
      <c r="AL48" s="10">
        <v>7620457</v>
      </c>
      <c r="AM48" s="19">
        <v>6908730</v>
      </c>
      <c r="AN48" s="20">
        <v>6682491</v>
      </c>
      <c r="AO48" s="20">
        <v>6601395</v>
      </c>
      <c r="AP48" s="20">
        <v>5302045</v>
      </c>
      <c r="AQ48" s="20">
        <v>6060645</v>
      </c>
      <c r="AR48" s="10">
        <v>5800582</v>
      </c>
      <c r="AS48" s="10">
        <v>5182066</v>
      </c>
      <c r="AT48" s="20">
        <v>5174158</v>
      </c>
      <c r="AU48" s="10">
        <v>5489440</v>
      </c>
      <c r="AV48" s="652">
        <v>6213083</v>
      </c>
      <c r="AW48" s="654">
        <v>5960690</v>
      </c>
      <c r="AX48" s="654">
        <v>5749198</v>
      </c>
      <c r="AY48" s="657">
        <v>5975129</v>
      </c>
      <c r="AZ48" s="657">
        <v>6169292</v>
      </c>
      <c r="BA48" s="657">
        <v>5526974</v>
      </c>
      <c r="BB48" s="657">
        <v>6015570</v>
      </c>
      <c r="BC48" s="657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</row>
    <row r="49" spans="1:89">
      <c r="A49" s="18">
        <v>225</v>
      </c>
      <c r="B49" s="11" t="s">
        <v>78</v>
      </c>
      <c r="C49" s="171">
        <f t="shared" ref="C49:G49" si="201">C148+C149+C150+C151</f>
        <v>1649913</v>
      </c>
      <c r="D49" s="171">
        <f t="shared" si="201"/>
        <v>1870404</v>
      </c>
      <c r="E49" s="171">
        <f t="shared" si="201"/>
        <v>2087797</v>
      </c>
      <c r="F49" s="171">
        <f t="shared" si="201"/>
        <v>2586391</v>
      </c>
      <c r="G49" s="171">
        <f t="shared" si="201"/>
        <v>4440009</v>
      </c>
      <c r="H49" s="171">
        <f t="shared" ref="H49:L49" si="202">H148+H149+H150+H151</f>
        <v>4456974</v>
      </c>
      <c r="I49" s="171">
        <f t="shared" si="202"/>
        <v>5268932</v>
      </c>
      <c r="J49" s="171">
        <f t="shared" si="202"/>
        <v>4792801</v>
      </c>
      <c r="K49" s="171">
        <f t="shared" si="202"/>
        <v>4903243</v>
      </c>
      <c r="L49" s="171">
        <f t="shared" si="202"/>
        <v>5817111</v>
      </c>
      <c r="M49" s="171">
        <f t="shared" ref="M49:V49" si="203">M148+M149+M150+M151</f>
        <v>6840129</v>
      </c>
      <c r="N49" s="171">
        <f t="shared" si="203"/>
        <v>6930423</v>
      </c>
      <c r="O49" s="171">
        <f t="shared" si="203"/>
        <v>6673063</v>
      </c>
      <c r="P49" s="171">
        <f t="shared" si="203"/>
        <v>6447347</v>
      </c>
      <c r="Q49" s="171">
        <f t="shared" si="203"/>
        <v>7011775</v>
      </c>
      <c r="R49" s="171">
        <f t="shared" si="203"/>
        <v>7087733</v>
      </c>
      <c r="S49" s="171">
        <f t="shared" si="203"/>
        <v>7299138</v>
      </c>
      <c r="T49" s="171">
        <f t="shared" si="203"/>
        <v>7626105</v>
      </c>
      <c r="U49" s="171">
        <f t="shared" si="203"/>
        <v>9032533</v>
      </c>
      <c r="V49" s="171">
        <f t="shared" si="203"/>
        <v>9242559</v>
      </c>
      <c r="W49" s="10">
        <v>10402975</v>
      </c>
      <c r="X49" s="10">
        <f t="shared" ref="X49:AH49" si="204">X148+X149+X150+X151</f>
        <v>10635888</v>
      </c>
      <c r="Y49" s="10">
        <f t="shared" si="204"/>
        <v>9953276</v>
      </c>
      <c r="Z49" s="10">
        <f t="shared" si="204"/>
        <v>9530625</v>
      </c>
      <c r="AA49" s="10">
        <f t="shared" si="204"/>
        <v>9596860</v>
      </c>
      <c r="AB49" s="10">
        <f t="shared" si="204"/>
        <v>10997217</v>
      </c>
      <c r="AC49" s="10">
        <f t="shared" si="204"/>
        <v>11595928</v>
      </c>
      <c r="AD49" s="10">
        <f t="shared" si="204"/>
        <v>12255375</v>
      </c>
      <c r="AE49" s="10">
        <f t="shared" si="204"/>
        <v>10923661</v>
      </c>
      <c r="AF49" s="10">
        <f t="shared" si="204"/>
        <v>10426574</v>
      </c>
      <c r="AG49" s="10">
        <f t="shared" si="204"/>
        <v>10839260</v>
      </c>
      <c r="AH49" s="10">
        <f t="shared" si="204"/>
        <v>9882072</v>
      </c>
      <c r="AI49" s="10">
        <v>8527032</v>
      </c>
      <c r="AJ49" s="10">
        <v>8577099</v>
      </c>
      <c r="AK49" s="10">
        <v>8718165</v>
      </c>
      <c r="AL49" s="10">
        <v>8517591</v>
      </c>
      <c r="AM49" s="19">
        <v>8968270</v>
      </c>
      <c r="AN49" s="20">
        <v>9690627</v>
      </c>
      <c r="AO49" s="20">
        <v>9033738</v>
      </c>
      <c r="AP49" s="20">
        <v>7125472</v>
      </c>
      <c r="AQ49" s="20">
        <v>6532585</v>
      </c>
      <c r="AR49" s="10">
        <v>6198825</v>
      </c>
      <c r="AS49" s="10">
        <v>6535692</v>
      </c>
      <c r="AT49" s="20">
        <v>6420019</v>
      </c>
      <c r="AU49" s="10">
        <v>6803720</v>
      </c>
      <c r="AV49" s="652">
        <v>7181052</v>
      </c>
      <c r="AW49" s="654">
        <v>7815945</v>
      </c>
      <c r="AX49" s="654">
        <v>8294344</v>
      </c>
      <c r="AY49" s="657">
        <v>8465889</v>
      </c>
      <c r="AZ49" s="657">
        <v>8236630</v>
      </c>
      <c r="BA49" s="657">
        <v>13563705</v>
      </c>
      <c r="BB49" s="657">
        <v>9427447</v>
      </c>
      <c r="BC49" s="657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</row>
    <row r="50" spans="1:89">
      <c r="A50" s="26">
        <v>226</v>
      </c>
      <c r="B50" s="27" t="s">
        <v>79</v>
      </c>
      <c r="C50" s="171">
        <f t="shared" ref="C50:G50" si="205">C162+C163+C164+C165+C167</f>
        <v>635441</v>
      </c>
      <c r="D50" s="171">
        <f t="shared" si="205"/>
        <v>975325</v>
      </c>
      <c r="E50" s="171">
        <f t="shared" si="205"/>
        <v>978770</v>
      </c>
      <c r="F50" s="171">
        <f t="shared" si="205"/>
        <v>1027953</v>
      </c>
      <c r="G50" s="171">
        <f t="shared" si="205"/>
        <v>1383185</v>
      </c>
      <c r="H50" s="171">
        <f t="shared" ref="H50:L50" si="206">H162+H163+H164+H165+H167</f>
        <v>2396834</v>
      </c>
      <c r="I50" s="171">
        <f t="shared" si="206"/>
        <v>2751465</v>
      </c>
      <c r="J50" s="171">
        <f t="shared" si="206"/>
        <v>3012088</v>
      </c>
      <c r="K50" s="171">
        <f t="shared" si="206"/>
        <v>3275973</v>
      </c>
      <c r="L50" s="171">
        <f t="shared" si="206"/>
        <v>3880225</v>
      </c>
      <c r="M50" s="171">
        <f t="shared" ref="M50:V50" si="207">M162+M163+M164+M165+M167</f>
        <v>4419056</v>
      </c>
      <c r="N50" s="171">
        <f t="shared" si="207"/>
        <v>4580544</v>
      </c>
      <c r="O50" s="171">
        <f t="shared" si="207"/>
        <v>4502128</v>
      </c>
      <c r="P50" s="171">
        <f t="shared" si="207"/>
        <v>4669818</v>
      </c>
      <c r="Q50" s="171">
        <f t="shared" si="207"/>
        <v>4694318</v>
      </c>
      <c r="R50" s="171">
        <f t="shared" si="207"/>
        <v>4977545</v>
      </c>
      <c r="S50" s="171">
        <f t="shared" si="207"/>
        <v>4657986</v>
      </c>
      <c r="T50" s="171">
        <f t="shared" si="207"/>
        <v>4767477</v>
      </c>
      <c r="U50" s="171">
        <f t="shared" si="207"/>
        <v>5487911</v>
      </c>
      <c r="V50" s="171">
        <f t="shared" si="207"/>
        <v>5443278</v>
      </c>
      <c r="W50" s="28">
        <v>5589242</v>
      </c>
      <c r="X50" s="10">
        <f t="shared" ref="X50:AH50" si="208">X162+X163+X164+X165+X167</f>
        <v>5996599</v>
      </c>
      <c r="Y50" s="10">
        <f t="shared" si="208"/>
        <v>5798841</v>
      </c>
      <c r="Z50" s="10">
        <f t="shared" si="208"/>
        <v>5688225</v>
      </c>
      <c r="AA50" s="10">
        <f t="shared" si="208"/>
        <v>5987632</v>
      </c>
      <c r="AB50" s="10">
        <f t="shared" si="208"/>
        <v>6613528</v>
      </c>
      <c r="AC50" s="10">
        <f t="shared" si="208"/>
        <v>6870411</v>
      </c>
      <c r="AD50" s="10">
        <f t="shared" si="208"/>
        <v>6976488</v>
      </c>
      <c r="AE50" s="10">
        <f t="shared" si="208"/>
        <v>7081931</v>
      </c>
      <c r="AF50" s="10">
        <f t="shared" si="208"/>
        <v>7292716</v>
      </c>
      <c r="AG50" s="10">
        <f t="shared" si="208"/>
        <v>8420117</v>
      </c>
      <c r="AH50" s="10">
        <f t="shared" si="208"/>
        <v>6536174</v>
      </c>
      <c r="AI50" s="10">
        <v>5087305</v>
      </c>
      <c r="AJ50" s="10">
        <v>5861531</v>
      </c>
      <c r="AK50" s="10">
        <v>5353132</v>
      </c>
      <c r="AL50" s="10">
        <v>4947729</v>
      </c>
      <c r="AM50" s="19">
        <v>5062467</v>
      </c>
      <c r="AN50" s="20">
        <v>5814103</v>
      </c>
      <c r="AO50" s="20">
        <v>6276646</v>
      </c>
      <c r="AP50" s="20">
        <v>6012248</v>
      </c>
      <c r="AQ50" s="20">
        <v>6124384</v>
      </c>
      <c r="AR50" s="10">
        <v>5804748</v>
      </c>
      <c r="AS50" s="10">
        <v>5477066</v>
      </c>
      <c r="AT50" s="20">
        <v>4780962</v>
      </c>
      <c r="AU50" s="10">
        <v>4722880</v>
      </c>
      <c r="AV50" s="652">
        <v>4654907</v>
      </c>
      <c r="AW50" s="654">
        <v>5823787</v>
      </c>
      <c r="AX50" s="654">
        <v>5815572</v>
      </c>
      <c r="AY50" s="657">
        <v>5346665</v>
      </c>
      <c r="AZ50" s="657">
        <v>5764815</v>
      </c>
      <c r="BA50" s="657">
        <v>5563767</v>
      </c>
      <c r="BB50" s="657">
        <v>5579867</v>
      </c>
      <c r="BC50" s="657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</row>
    <row r="51" spans="1:89">
      <c r="A51" s="18">
        <v>227</v>
      </c>
      <c r="B51" s="11" t="s">
        <v>80</v>
      </c>
      <c r="C51" s="171">
        <f t="shared" ref="C51:G51" si="209">C129+C131+C132+C133</f>
        <v>1448672</v>
      </c>
      <c r="D51" s="171">
        <f t="shared" si="209"/>
        <v>1604636</v>
      </c>
      <c r="E51" s="171">
        <f t="shared" si="209"/>
        <v>1792063</v>
      </c>
      <c r="F51" s="171">
        <f t="shared" si="209"/>
        <v>2520595</v>
      </c>
      <c r="G51" s="171">
        <f t="shared" si="209"/>
        <v>2800497</v>
      </c>
      <c r="H51" s="171">
        <f t="shared" ref="H51:L51" si="210">H129+H131+H132+H133</f>
        <v>3365020</v>
      </c>
      <c r="I51" s="171">
        <f t="shared" si="210"/>
        <v>3753707</v>
      </c>
      <c r="J51" s="171">
        <f t="shared" si="210"/>
        <v>4051319</v>
      </c>
      <c r="K51" s="171">
        <f t="shared" si="210"/>
        <v>4471708</v>
      </c>
      <c r="L51" s="171">
        <f t="shared" si="210"/>
        <v>5189480</v>
      </c>
      <c r="M51" s="171">
        <f t="shared" ref="M51:V51" si="211">M129+M131+M132+M133</f>
        <v>5406020</v>
      </c>
      <c r="N51" s="171">
        <f t="shared" si="211"/>
        <v>6251250</v>
      </c>
      <c r="O51" s="171">
        <f t="shared" si="211"/>
        <v>5669901</v>
      </c>
      <c r="P51" s="171">
        <f t="shared" si="211"/>
        <v>5888110</v>
      </c>
      <c r="Q51" s="171">
        <f t="shared" si="211"/>
        <v>6204244</v>
      </c>
      <c r="R51" s="171">
        <f t="shared" si="211"/>
        <v>6121943</v>
      </c>
      <c r="S51" s="171">
        <f t="shared" si="211"/>
        <v>6457418</v>
      </c>
      <c r="T51" s="171">
        <f t="shared" si="211"/>
        <v>6568067</v>
      </c>
      <c r="U51" s="171">
        <f t="shared" si="211"/>
        <v>7659104</v>
      </c>
      <c r="V51" s="171">
        <f t="shared" si="211"/>
        <v>8338363</v>
      </c>
      <c r="W51" s="10">
        <v>9106099</v>
      </c>
      <c r="X51" s="10">
        <f t="shared" ref="X51:AH51" si="212">X129+X131+X132+X133</f>
        <v>9650564</v>
      </c>
      <c r="Y51" s="10">
        <f t="shared" si="212"/>
        <v>9259450</v>
      </c>
      <c r="Z51" s="10">
        <f t="shared" si="212"/>
        <v>9482094</v>
      </c>
      <c r="AA51" s="10">
        <f t="shared" si="212"/>
        <v>8461921</v>
      </c>
      <c r="AB51" s="10">
        <f t="shared" si="212"/>
        <v>9534146</v>
      </c>
      <c r="AC51" s="10">
        <f t="shared" si="212"/>
        <v>9250400</v>
      </c>
      <c r="AD51" s="10">
        <f t="shared" si="212"/>
        <v>10647395</v>
      </c>
      <c r="AE51" s="10">
        <f t="shared" si="212"/>
        <v>8923187</v>
      </c>
      <c r="AF51" s="10">
        <f t="shared" si="212"/>
        <v>8682119</v>
      </c>
      <c r="AG51" s="10">
        <f t="shared" si="212"/>
        <v>8834246</v>
      </c>
      <c r="AH51" s="10">
        <f t="shared" si="212"/>
        <v>8104176</v>
      </c>
      <c r="AI51" s="10">
        <v>7589915</v>
      </c>
      <c r="AJ51" s="10">
        <v>7504388</v>
      </c>
      <c r="AK51" s="10">
        <v>7688460</v>
      </c>
      <c r="AL51" s="10">
        <v>7129863</v>
      </c>
      <c r="AM51" s="19">
        <v>7343582</v>
      </c>
      <c r="AN51" s="20">
        <v>7773024</v>
      </c>
      <c r="AO51" s="20">
        <v>7607468</v>
      </c>
      <c r="AP51" s="20">
        <v>6581329</v>
      </c>
      <c r="AQ51" s="20">
        <v>6530280</v>
      </c>
      <c r="AR51" s="10">
        <v>5922866</v>
      </c>
      <c r="AS51" s="10">
        <v>6520287</v>
      </c>
      <c r="AT51" s="20">
        <v>6374709</v>
      </c>
      <c r="AU51" s="10">
        <v>6373539</v>
      </c>
      <c r="AV51" s="652">
        <v>5685898</v>
      </c>
      <c r="AW51" s="654">
        <v>6104227</v>
      </c>
      <c r="AX51" s="654">
        <v>6324487</v>
      </c>
      <c r="AY51" s="657">
        <v>6765294</v>
      </c>
      <c r="AZ51" s="657">
        <v>6559469</v>
      </c>
      <c r="BA51" s="657">
        <v>5733517</v>
      </c>
      <c r="BB51" s="657">
        <v>6237938</v>
      </c>
      <c r="BC51" s="657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</row>
    <row r="52" spans="1:89">
      <c r="A52" s="18">
        <v>228</v>
      </c>
      <c r="B52" s="11" t="s">
        <v>81</v>
      </c>
      <c r="C52" s="171">
        <f t="shared" ref="C52:G52" si="213">C103+C104+C105</f>
        <v>913574</v>
      </c>
      <c r="D52" s="171">
        <f t="shared" si="213"/>
        <v>938443</v>
      </c>
      <c r="E52" s="171">
        <f t="shared" si="213"/>
        <v>1116284</v>
      </c>
      <c r="F52" s="171">
        <f t="shared" si="213"/>
        <v>1454440</v>
      </c>
      <c r="G52" s="171">
        <f t="shared" si="213"/>
        <v>1857507</v>
      </c>
      <c r="H52" s="171">
        <f t="shared" ref="H52:L52" si="214">H103+H104+H105</f>
        <v>2743374</v>
      </c>
      <c r="I52" s="171">
        <f t="shared" si="214"/>
        <v>3242955</v>
      </c>
      <c r="J52" s="171">
        <f t="shared" si="214"/>
        <v>3760444</v>
      </c>
      <c r="K52" s="171">
        <f t="shared" si="214"/>
        <v>4278504</v>
      </c>
      <c r="L52" s="171">
        <f t="shared" si="214"/>
        <v>4699871</v>
      </c>
      <c r="M52" s="171">
        <f t="shared" ref="M52:V52" si="215">M103+M104+M105</f>
        <v>6459801</v>
      </c>
      <c r="N52" s="171">
        <f t="shared" si="215"/>
        <v>7097480</v>
      </c>
      <c r="O52" s="171">
        <f t="shared" si="215"/>
        <v>7134989</v>
      </c>
      <c r="P52" s="171">
        <f t="shared" si="215"/>
        <v>7043114</v>
      </c>
      <c r="Q52" s="171">
        <f t="shared" si="215"/>
        <v>7869037</v>
      </c>
      <c r="R52" s="171">
        <f t="shared" si="215"/>
        <v>9699067</v>
      </c>
      <c r="S52" s="171">
        <f t="shared" si="215"/>
        <v>10910866</v>
      </c>
      <c r="T52" s="171">
        <f t="shared" si="215"/>
        <v>11242423</v>
      </c>
      <c r="U52" s="171">
        <f t="shared" si="215"/>
        <v>13543574</v>
      </c>
      <c r="V52" s="171">
        <f t="shared" si="215"/>
        <v>15489514</v>
      </c>
      <c r="W52" s="10">
        <v>20665174</v>
      </c>
      <c r="X52" s="10">
        <f t="shared" ref="X52:AH52" si="216">X103+X104+X105</f>
        <v>25285888</v>
      </c>
      <c r="Y52" s="10">
        <f t="shared" si="216"/>
        <v>25020350</v>
      </c>
      <c r="Z52" s="10">
        <f t="shared" si="216"/>
        <v>24714029</v>
      </c>
      <c r="AA52" s="10">
        <f t="shared" si="216"/>
        <v>23727126</v>
      </c>
      <c r="AB52" s="10">
        <f t="shared" si="216"/>
        <v>25512925</v>
      </c>
      <c r="AC52" s="10">
        <f t="shared" si="216"/>
        <v>27913672</v>
      </c>
      <c r="AD52" s="10">
        <f t="shared" si="216"/>
        <v>28909247</v>
      </c>
      <c r="AE52" s="10">
        <f t="shared" si="216"/>
        <v>27436115</v>
      </c>
      <c r="AF52" s="10">
        <f t="shared" si="216"/>
        <v>28794107</v>
      </c>
      <c r="AG52" s="10">
        <f t="shared" si="216"/>
        <v>29888032</v>
      </c>
      <c r="AH52" s="10">
        <f t="shared" si="216"/>
        <v>29236343</v>
      </c>
      <c r="AI52" s="10">
        <v>27940691</v>
      </c>
      <c r="AJ52" s="10">
        <v>24577630</v>
      </c>
      <c r="AK52" s="10">
        <v>26123859</v>
      </c>
      <c r="AL52" s="10">
        <v>25909308</v>
      </c>
      <c r="AM52" s="19">
        <v>28885494</v>
      </c>
      <c r="AN52" s="20">
        <v>29602987</v>
      </c>
      <c r="AO52" s="20">
        <v>31114866</v>
      </c>
      <c r="AP52" s="20">
        <v>32670026</v>
      </c>
      <c r="AQ52" s="20">
        <v>32325737</v>
      </c>
      <c r="AR52" s="10">
        <v>37102916</v>
      </c>
      <c r="AS52" s="10">
        <v>36208434</v>
      </c>
      <c r="AT52" s="20">
        <v>31626745</v>
      </c>
      <c r="AU52" s="10">
        <v>39564061</v>
      </c>
      <c r="AV52" s="652">
        <v>36570355</v>
      </c>
      <c r="AW52" s="654">
        <v>36037262</v>
      </c>
      <c r="AX52" s="654">
        <v>35631116</v>
      </c>
      <c r="AY52" s="657">
        <v>29091865</v>
      </c>
      <c r="AZ52" s="657">
        <v>36791443</v>
      </c>
      <c r="BA52" s="657">
        <v>40488540</v>
      </c>
      <c r="BB52" s="657">
        <v>38493836</v>
      </c>
      <c r="BC52" s="657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</row>
    <row r="53" spans="1:89">
      <c r="A53" s="18">
        <v>229</v>
      </c>
      <c r="B53" s="11" t="s">
        <v>82</v>
      </c>
      <c r="C53" s="171">
        <f t="shared" ref="C53:G53" si="217">C91+C120+C121+C122</f>
        <v>4479991</v>
      </c>
      <c r="D53" s="171">
        <f t="shared" si="217"/>
        <v>5093087</v>
      </c>
      <c r="E53" s="171">
        <f t="shared" si="217"/>
        <v>5732293</v>
      </c>
      <c r="F53" s="171">
        <f t="shared" si="217"/>
        <v>7729861</v>
      </c>
      <c r="G53" s="171">
        <f t="shared" si="217"/>
        <v>9856024</v>
      </c>
      <c r="H53" s="171">
        <f t="shared" ref="H53:L53" si="218">H91+H120+H121+H122</f>
        <v>13608295</v>
      </c>
      <c r="I53" s="171">
        <f t="shared" si="218"/>
        <v>14869488</v>
      </c>
      <c r="J53" s="171">
        <f t="shared" si="218"/>
        <v>14900057</v>
      </c>
      <c r="K53" s="171">
        <f t="shared" si="218"/>
        <v>16092760</v>
      </c>
      <c r="L53" s="171">
        <f t="shared" si="218"/>
        <v>17500023</v>
      </c>
      <c r="M53" s="171">
        <f t="shared" ref="M53:V53" si="219">M91+M120+M121+M122</f>
        <v>20237140</v>
      </c>
      <c r="N53" s="171">
        <f t="shared" si="219"/>
        <v>21972612</v>
      </c>
      <c r="O53" s="171">
        <f t="shared" si="219"/>
        <v>21679975</v>
      </c>
      <c r="P53" s="171">
        <f t="shared" si="219"/>
        <v>21556034</v>
      </c>
      <c r="Q53" s="171">
        <f t="shared" si="219"/>
        <v>23663090</v>
      </c>
      <c r="R53" s="171">
        <f t="shared" si="219"/>
        <v>24754929</v>
      </c>
      <c r="S53" s="171">
        <f t="shared" si="219"/>
        <v>24380632</v>
      </c>
      <c r="T53" s="171">
        <f t="shared" si="219"/>
        <v>24467670</v>
      </c>
      <c r="U53" s="171">
        <f t="shared" si="219"/>
        <v>26131157</v>
      </c>
      <c r="V53" s="171">
        <f t="shared" si="219"/>
        <v>27811937</v>
      </c>
      <c r="W53" s="10">
        <v>30155465</v>
      </c>
      <c r="X53" s="10">
        <f t="shared" ref="X53:AH53" si="220">X91+X120+X121+X122</f>
        <v>32860813</v>
      </c>
      <c r="Y53" s="10">
        <f t="shared" si="220"/>
        <v>33242941</v>
      </c>
      <c r="Z53" s="10">
        <f t="shared" si="220"/>
        <v>32756865</v>
      </c>
      <c r="AA53" s="10">
        <f t="shared" si="220"/>
        <v>31555673</v>
      </c>
      <c r="AB53" s="10">
        <f t="shared" si="220"/>
        <v>33048461</v>
      </c>
      <c r="AC53" s="10">
        <f t="shared" si="220"/>
        <v>32219747</v>
      </c>
      <c r="AD53" s="10">
        <f t="shared" si="220"/>
        <v>33514364</v>
      </c>
      <c r="AE53" s="10">
        <f t="shared" si="220"/>
        <v>31751313</v>
      </c>
      <c r="AF53" s="10">
        <f t="shared" si="220"/>
        <v>30467362</v>
      </c>
      <c r="AG53" s="10">
        <f t="shared" si="220"/>
        <v>31299654</v>
      </c>
      <c r="AH53" s="10">
        <f t="shared" si="220"/>
        <v>27786552</v>
      </c>
      <c r="AI53" s="10">
        <v>29787174</v>
      </c>
      <c r="AJ53" s="10">
        <v>31975769</v>
      </c>
      <c r="AK53" s="10">
        <v>31346467</v>
      </c>
      <c r="AL53" s="10">
        <v>32323735</v>
      </c>
      <c r="AM53" s="19">
        <v>32864549</v>
      </c>
      <c r="AN53" s="20">
        <v>36112662</v>
      </c>
      <c r="AO53" s="20">
        <v>38596171</v>
      </c>
      <c r="AP53" s="20">
        <v>31561084</v>
      </c>
      <c r="AQ53" s="20">
        <v>33050529</v>
      </c>
      <c r="AR53" s="10">
        <v>37492489</v>
      </c>
      <c r="AS53" s="10">
        <v>36089480</v>
      </c>
      <c r="AT53" s="20">
        <v>37165646</v>
      </c>
      <c r="AU53" s="10">
        <v>37322488</v>
      </c>
      <c r="AV53" s="652">
        <v>39897105</v>
      </c>
      <c r="AW53" s="654">
        <v>43143583</v>
      </c>
      <c r="AX53" s="654">
        <v>43925033</v>
      </c>
      <c r="AY53" s="657">
        <v>44650739</v>
      </c>
      <c r="AZ53" s="657">
        <v>41164629</v>
      </c>
      <c r="BA53" s="657">
        <v>40536020</v>
      </c>
      <c r="BB53" s="657">
        <v>39935035</v>
      </c>
      <c r="BC53" s="657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</row>
    <row r="54" spans="1:89">
      <c r="A54" s="18">
        <v>301</v>
      </c>
      <c r="B54" s="11" t="s">
        <v>83</v>
      </c>
      <c r="C54" s="171">
        <f t="shared" ref="C54:G54" si="221">C101</f>
        <v>0</v>
      </c>
      <c r="D54" s="171">
        <f t="shared" si="221"/>
        <v>0</v>
      </c>
      <c r="E54" s="171">
        <f t="shared" si="221"/>
        <v>0</v>
      </c>
      <c r="F54" s="171">
        <f t="shared" si="221"/>
        <v>0</v>
      </c>
      <c r="G54" s="171">
        <f t="shared" si="221"/>
        <v>0</v>
      </c>
      <c r="H54" s="171">
        <f t="shared" ref="H54:L54" si="222">H101</f>
        <v>93475</v>
      </c>
      <c r="I54" s="171">
        <f t="shared" si="222"/>
        <v>107779</v>
      </c>
      <c r="J54" s="171">
        <f t="shared" si="222"/>
        <v>118982</v>
      </c>
      <c r="K54" s="171">
        <f t="shared" si="222"/>
        <v>121899</v>
      </c>
      <c r="L54" s="171">
        <f t="shared" si="222"/>
        <v>322679</v>
      </c>
      <c r="M54" s="171">
        <f t="shared" ref="M54:V54" si="223">M101</f>
        <v>415935</v>
      </c>
      <c r="N54" s="171">
        <f t="shared" si="223"/>
        <v>441045</v>
      </c>
      <c r="O54" s="171">
        <f t="shared" si="223"/>
        <v>408578</v>
      </c>
      <c r="P54" s="171">
        <f t="shared" si="223"/>
        <v>495692</v>
      </c>
      <c r="Q54" s="171">
        <f t="shared" si="223"/>
        <v>485893</v>
      </c>
      <c r="R54" s="171">
        <f t="shared" si="223"/>
        <v>504989</v>
      </c>
      <c r="S54" s="171">
        <f t="shared" si="223"/>
        <v>494591</v>
      </c>
      <c r="T54" s="171">
        <f t="shared" si="223"/>
        <v>504101</v>
      </c>
      <c r="U54" s="171">
        <f t="shared" si="223"/>
        <v>711123</v>
      </c>
      <c r="V54" s="171">
        <f t="shared" si="223"/>
        <v>800259</v>
      </c>
      <c r="W54" s="10">
        <v>840067</v>
      </c>
      <c r="X54" s="10">
        <f t="shared" ref="X54:AH54" si="224">X101</f>
        <v>975592</v>
      </c>
      <c r="Y54" s="10">
        <f t="shared" si="224"/>
        <v>868669</v>
      </c>
      <c r="Z54" s="10">
        <f t="shared" si="224"/>
        <v>802657</v>
      </c>
      <c r="AA54" s="10">
        <f t="shared" si="224"/>
        <v>846121</v>
      </c>
      <c r="AB54" s="10">
        <f t="shared" si="224"/>
        <v>952139</v>
      </c>
      <c r="AC54" s="10">
        <f t="shared" si="224"/>
        <v>1041516</v>
      </c>
      <c r="AD54" s="10">
        <f t="shared" si="224"/>
        <v>1158843</v>
      </c>
      <c r="AE54" s="10">
        <f t="shared" si="224"/>
        <v>950326</v>
      </c>
      <c r="AF54" s="10">
        <f t="shared" si="224"/>
        <v>853426</v>
      </c>
      <c r="AG54" s="10">
        <f t="shared" si="224"/>
        <v>995866</v>
      </c>
      <c r="AH54" s="10">
        <f t="shared" si="224"/>
        <v>821854</v>
      </c>
      <c r="AI54" s="10">
        <v>755445</v>
      </c>
      <c r="AJ54" s="10">
        <v>829948</v>
      </c>
      <c r="AK54" s="10">
        <v>902332</v>
      </c>
      <c r="AL54" s="10">
        <v>946638</v>
      </c>
      <c r="AM54" s="19">
        <v>983699</v>
      </c>
      <c r="AN54" s="20">
        <v>1031174</v>
      </c>
      <c r="AO54" s="20">
        <v>911203</v>
      </c>
      <c r="AP54" s="20">
        <v>611436</v>
      </c>
      <c r="AQ54" s="20">
        <v>639964</v>
      </c>
      <c r="AR54" s="10">
        <v>608560</v>
      </c>
      <c r="AS54" s="10">
        <v>582022</v>
      </c>
      <c r="AT54" s="20">
        <v>596729</v>
      </c>
      <c r="AU54" s="10">
        <v>675667</v>
      </c>
      <c r="AV54" s="652">
        <v>695067</v>
      </c>
      <c r="AW54" s="654">
        <v>775069</v>
      </c>
      <c r="AX54" s="654">
        <v>774456</v>
      </c>
      <c r="AY54" s="657">
        <v>805478</v>
      </c>
      <c r="AZ54" s="657">
        <v>778582</v>
      </c>
      <c r="BA54" s="657">
        <v>798269</v>
      </c>
      <c r="BB54" s="657">
        <v>1106613</v>
      </c>
      <c r="BC54" s="657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</row>
    <row r="55" spans="1:89">
      <c r="A55" s="18">
        <v>365</v>
      </c>
      <c r="B55" s="11" t="s">
        <v>84</v>
      </c>
      <c r="C55" s="171">
        <f t="shared" ref="C55:G55" si="225">C106+C107+C108</f>
        <v>637896</v>
      </c>
      <c r="D55" s="171">
        <f t="shared" si="225"/>
        <v>727236</v>
      </c>
      <c r="E55" s="171">
        <f t="shared" si="225"/>
        <v>861677</v>
      </c>
      <c r="F55" s="171">
        <f t="shared" si="225"/>
        <v>1295504</v>
      </c>
      <c r="G55" s="171">
        <f t="shared" si="225"/>
        <v>1429698</v>
      </c>
      <c r="H55" s="171">
        <f t="shared" ref="H55:L55" si="226">H106+H107+H108</f>
        <v>1930212</v>
      </c>
      <c r="I55" s="171">
        <f t="shared" si="226"/>
        <v>2302672</v>
      </c>
      <c r="J55" s="171">
        <f t="shared" si="226"/>
        <v>2364756</v>
      </c>
      <c r="K55" s="171">
        <f t="shared" si="226"/>
        <v>2554967</v>
      </c>
      <c r="L55" s="171">
        <f t="shared" si="226"/>
        <v>2885537</v>
      </c>
      <c r="M55" s="171">
        <f t="shared" ref="M55:V55" si="227">M106+M107+M108</f>
        <v>3253334</v>
      </c>
      <c r="N55" s="171">
        <f t="shared" si="227"/>
        <v>3678181</v>
      </c>
      <c r="O55" s="171">
        <f t="shared" si="227"/>
        <v>3873422</v>
      </c>
      <c r="P55" s="171">
        <f t="shared" si="227"/>
        <v>4292662</v>
      </c>
      <c r="Q55" s="171">
        <f t="shared" si="227"/>
        <v>4636630</v>
      </c>
      <c r="R55" s="171">
        <f t="shared" si="227"/>
        <v>4958169</v>
      </c>
      <c r="S55" s="171">
        <f t="shared" si="227"/>
        <v>5244025</v>
      </c>
      <c r="T55" s="171">
        <f t="shared" si="227"/>
        <v>5154421</v>
      </c>
      <c r="U55" s="171">
        <f t="shared" si="227"/>
        <v>4990441</v>
      </c>
      <c r="V55" s="171">
        <f t="shared" si="227"/>
        <v>5443828</v>
      </c>
      <c r="W55" s="10">
        <v>5747792</v>
      </c>
      <c r="X55" s="10">
        <f t="shared" ref="X55:AH55" si="228">X106+X107+X108</f>
        <v>6528909</v>
      </c>
      <c r="Y55" s="10">
        <f t="shared" si="228"/>
        <v>6057504</v>
      </c>
      <c r="Z55" s="10">
        <f t="shared" si="228"/>
        <v>5173236</v>
      </c>
      <c r="AA55" s="10">
        <f t="shared" si="228"/>
        <v>5317438</v>
      </c>
      <c r="AB55" s="10">
        <f t="shared" si="228"/>
        <v>5788718</v>
      </c>
      <c r="AC55" s="10">
        <f t="shared" si="228"/>
        <v>4339231</v>
      </c>
      <c r="AD55" s="10">
        <f t="shared" si="228"/>
        <v>4391409</v>
      </c>
      <c r="AE55" s="10">
        <f t="shared" si="228"/>
        <v>4657036</v>
      </c>
      <c r="AF55" s="10">
        <f t="shared" si="228"/>
        <v>4172378</v>
      </c>
      <c r="AG55" s="10">
        <f t="shared" si="228"/>
        <v>4194678</v>
      </c>
      <c r="AH55" s="10">
        <f t="shared" si="228"/>
        <v>4132597</v>
      </c>
      <c r="AI55" s="10">
        <v>3886134</v>
      </c>
      <c r="AJ55" s="10">
        <v>4288039</v>
      </c>
      <c r="AK55" s="10">
        <v>4177057</v>
      </c>
      <c r="AL55" s="10">
        <v>4747551</v>
      </c>
      <c r="AM55" s="19">
        <v>4466484</v>
      </c>
      <c r="AN55" s="20">
        <v>4515236</v>
      </c>
      <c r="AO55" s="20">
        <v>4959202</v>
      </c>
      <c r="AP55" s="20">
        <v>3265253</v>
      </c>
      <c r="AQ55" s="20">
        <v>3505874</v>
      </c>
      <c r="AR55" s="10">
        <v>4735755</v>
      </c>
      <c r="AS55" s="10">
        <v>4274826</v>
      </c>
      <c r="AT55" s="20">
        <v>4062208</v>
      </c>
      <c r="AU55" s="10">
        <v>4374106</v>
      </c>
      <c r="AV55" s="652">
        <v>4899173</v>
      </c>
      <c r="AW55" s="654">
        <v>4512146</v>
      </c>
      <c r="AX55" s="654">
        <v>4820445</v>
      </c>
      <c r="AY55" s="657">
        <v>5328073</v>
      </c>
      <c r="AZ55" s="657">
        <v>4884347</v>
      </c>
      <c r="BA55" s="657">
        <v>4808260</v>
      </c>
      <c r="BB55" s="657">
        <v>5770094</v>
      </c>
      <c r="BC55" s="657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</row>
    <row r="56" spans="1:89">
      <c r="A56" s="18">
        <v>381</v>
      </c>
      <c r="B56" s="11" t="s">
        <v>85</v>
      </c>
      <c r="C56" s="171">
        <f t="shared" ref="C56:G56" si="229">C110</f>
        <v>2620179</v>
      </c>
      <c r="D56" s="171">
        <f t="shared" si="229"/>
        <v>2671532</v>
      </c>
      <c r="E56" s="171">
        <f t="shared" si="229"/>
        <v>3066938</v>
      </c>
      <c r="F56" s="171">
        <f t="shared" si="229"/>
        <v>3907306</v>
      </c>
      <c r="G56" s="171">
        <f t="shared" si="229"/>
        <v>5246375</v>
      </c>
      <c r="H56" s="171">
        <f t="shared" ref="H56:L56" si="230">H110</f>
        <v>5916162</v>
      </c>
      <c r="I56" s="171">
        <f t="shared" si="230"/>
        <v>6675294</v>
      </c>
      <c r="J56" s="171">
        <f t="shared" si="230"/>
        <v>6960166</v>
      </c>
      <c r="K56" s="171">
        <f t="shared" si="230"/>
        <v>7949698</v>
      </c>
      <c r="L56" s="171">
        <f t="shared" si="230"/>
        <v>8989607</v>
      </c>
      <c r="M56" s="171">
        <f t="shared" ref="M56:V56" si="231">M110</f>
        <v>10811131</v>
      </c>
      <c r="N56" s="171">
        <f t="shared" si="231"/>
        <v>11471976</v>
      </c>
      <c r="O56" s="171">
        <f t="shared" si="231"/>
        <v>12600611</v>
      </c>
      <c r="P56" s="171">
        <f t="shared" si="231"/>
        <v>10622383</v>
      </c>
      <c r="Q56" s="171">
        <f t="shared" si="231"/>
        <v>11243889</v>
      </c>
      <c r="R56" s="171">
        <f t="shared" si="231"/>
        <v>12345145</v>
      </c>
      <c r="S56" s="171">
        <f t="shared" si="231"/>
        <v>12337748</v>
      </c>
      <c r="T56" s="171">
        <f t="shared" si="231"/>
        <v>12323201</v>
      </c>
      <c r="U56" s="171">
        <f t="shared" si="231"/>
        <v>12685765</v>
      </c>
      <c r="V56" s="171">
        <f t="shared" si="231"/>
        <v>13495783</v>
      </c>
      <c r="W56" s="10">
        <v>15257936</v>
      </c>
      <c r="X56" s="10">
        <f t="shared" ref="X56:AH56" si="232">X110</f>
        <v>15178000</v>
      </c>
      <c r="Y56" s="10">
        <f t="shared" si="232"/>
        <v>14999577</v>
      </c>
      <c r="Z56" s="10">
        <f t="shared" si="232"/>
        <v>14326130</v>
      </c>
      <c r="AA56" s="10">
        <f t="shared" si="232"/>
        <v>15055377</v>
      </c>
      <c r="AB56" s="10">
        <f t="shared" si="232"/>
        <v>16076933</v>
      </c>
      <c r="AC56" s="10">
        <f t="shared" si="232"/>
        <v>17091393</v>
      </c>
      <c r="AD56" s="10">
        <f t="shared" si="232"/>
        <v>17130320</v>
      </c>
      <c r="AE56" s="10">
        <f t="shared" si="232"/>
        <v>16548628</v>
      </c>
      <c r="AF56" s="10">
        <f t="shared" si="232"/>
        <v>16029701</v>
      </c>
      <c r="AG56" s="10">
        <f t="shared" si="232"/>
        <v>16520443</v>
      </c>
      <c r="AH56" s="10">
        <f t="shared" si="232"/>
        <v>15011237</v>
      </c>
      <c r="AI56" s="10">
        <v>13802500</v>
      </c>
      <c r="AJ56" s="10">
        <v>13914408</v>
      </c>
      <c r="AK56" s="10">
        <v>14895170</v>
      </c>
      <c r="AL56" s="10">
        <v>15684566</v>
      </c>
      <c r="AM56" s="19">
        <v>17455635</v>
      </c>
      <c r="AN56" s="20">
        <v>17995962</v>
      </c>
      <c r="AO56" s="20">
        <v>17706358</v>
      </c>
      <c r="AP56" s="20">
        <v>11278043</v>
      </c>
      <c r="AQ56" s="20">
        <v>11494643</v>
      </c>
      <c r="AR56" s="10">
        <v>13250243</v>
      </c>
      <c r="AS56" s="10">
        <v>15084575</v>
      </c>
      <c r="AT56" s="20">
        <v>14741367</v>
      </c>
      <c r="AU56" s="10">
        <v>17447215</v>
      </c>
      <c r="AV56" s="652">
        <v>19915750</v>
      </c>
      <c r="AW56" s="654">
        <v>17115449</v>
      </c>
      <c r="AX56" s="654">
        <v>18234849</v>
      </c>
      <c r="AY56" s="657">
        <v>18200959</v>
      </c>
      <c r="AZ56" s="657">
        <v>18781297</v>
      </c>
      <c r="BA56" s="657">
        <v>11939295</v>
      </c>
      <c r="BB56" s="657">
        <v>13537178</v>
      </c>
      <c r="BC56" s="657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</row>
    <row r="57" spans="1:89">
      <c r="A57" s="18">
        <v>382</v>
      </c>
      <c r="B57" s="11" t="s">
        <v>86</v>
      </c>
      <c r="C57" s="171">
        <f t="shared" ref="C57:G57" si="233">C111</f>
        <v>3630221</v>
      </c>
      <c r="D57" s="171">
        <f t="shared" si="233"/>
        <v>5458682</v>
      </c>
      <c r="E57" s="171">
        <f t="shared" si="233"/>
        <v>6260687</v>
      </c>
      <c r="F57" s="171">
        <f t="shared" si="233"/>
        <v>6667723</v>
      </c>
      <c r="G57" s="171">
        <f t="shared" si="233"/>
        <v>10884078</v>
      </c>
      <c r="H57" s="171">
        <f t="shared" ref="H57:L57" si="234">H111</f>
        <v>10598080</v>
      </c>
      <c r="I57" s="171">
        <f t="shared" si="234"/>
        <v>9775101</v>
      </c>
      <c r="J57" s="171">
        <f t="shared" si="234"/>
        <v>10304383</v>
      </c>
      <c r="K57" s="171">
        <f t="shared" si="234"/>
        <v>10871013</v>
      </c>
      <c r="L57" s="171">
        <f t="shared" si="234"/>
        <v>11192967</v>
      </c>
      <c r="M57" s="171">
        <f t="shared" ref="M57:V57" si="235">M111</f>
        <v>14376271</v>
      </c>
      <c r="N57" s="171">
        <f t="shared" si="235"/>
        <v>14492463</v>
      </c>
      <c r="O57" s="171">
        <f t="shared" si="235"/>
        <v>16292573</v>
      </c>
      <c r="P57" s="171">
        <f t="shared" si="235"/>
        <v>15742201</v>
      </c>
      <c r="Q57" s="171">
        <f t="shared" si="235"/>
        <v>16287073</v>
      </c>
      <c r="R57" s="171">
        <f t="shared" si="235"/>
        <v>18104675</v>
      </c>
      <c r="S57" s="171">
        <f t="shared" si="235"/>
        <v>15493110</v>
      </c>
      <c r="T57" s="171">
        <f t="shared" si="235"/>
        <v>16704683</v>
      </c>
      <c r="U57" s="171">
        <f t="shared" si="235"/>
        <v>19397296</v>
      </c>
      <c r="V57" s="171">
        <f t="shared" si="235"/>
        <v>20695237</v>
      </c>
      <c r="W57" s="10">
        <v>22698950</v>
      </c>
      <c r="X57" s="10">
        <f t="shared" ref="X57:AH57" si="236">X111</f>
        <v>24269889</v>
      </c>
      <c r="Y57" s="10">
        <f t="shared" si="236"/>
        <v>25375108</v>
      </c>
      <c r="Z57" s="10">
        <f t="shared" si="236"/>
        <v>23482617</v>
      </c>
      <c r="AA57" s="10">
        <f t="shared" si="236"/>
        <v>22664677</v>
      </c>
      <c r="AB57" s="10">
        <f t="shared" si="236"/>
        <v>24583792</v>
      </c>
      <c r="AC57" s="10">
        <f t="shared" si="236"/>
        <v>27965833</v>
      </c>
      <c r="AD57" s="10">
        <f t="shared" si="236"/>
        <v>25326040</v>
      </c>
      <c r="AE57" s="10">
        <f t="shared" si="236"/>
        <v>23533085</v>
      </c>
      <c r="AF57" s="10">
        <f t="shared" si="236"/>
        <v>22363184</v>
      </c>
      <c r="AG57" s="10">
        <f t="shared" si="236"/>
        <v>22086526</v>
      </c>
      <c r="AH57" s="10">
        <f t="shared" si="236"/>
        <v>20519063</v>
      </c>
      <c r="AI57" s="10">
        <v>18738832</v>
      </c>
      <c r="AJ57" s="10">
        <v>18546848</v>
      </c>
      <c r="AK57" s="10">
        <v>19486895</v>
      </c>
      <c r="AL57" s="10">
        <v>19920911</v>
      </c>
      <c r="AM57" s="19">
        <v>22346362</v>
      </c>
      <c r="AN57" s="20">
        <v>22331565</v>
      </c>
      <c r="AO57" s="20">
        <v>23781553</v>
      </c>
      <c r="AP57" s="20">
        <v>20205287</v>
      </c>
      <c r="AQ57" s="20">
        <v>18035380</v>
      </c>
      <c r="AR57" s="10">
        <v>18784771</v>
      </c>
      <c r="AS57" s="10">
        <v>21409195</v>
      </c>
      <c r="AT57" s="20">
        <v>18409454</v>
      </c>
      <c r="AU57" s="10">
        <v>22265218</v>
      </c>
      <c r="AV57" s="652">
        <v>22184024</v>
      </c>
      <c r="AW57" s="654">
        <v>21264512</v>
      </c>
      <c r="AX57" s="654">
        <v>22852300</v>
      </c>
      <c r="AY57" s="657">
        <v>23517778</v>
      </c>
      <c r="AZ57" s="657">
        <v>25157773</v>
      </c>
      <c r="BA57" s="657">
        <v>24724614</v>
      </c>
      <c r="BB57" s="657">
        <v>30167448</v>
      </c>
      <c r="BC57" s="657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</row>
    <row r="58" spans="1:89">
      <c r="A58" s="18">
        <v>442</v>
      </c>
      <c r="B58" s="11" t="s">
        <v>87</v>
      </c>
      <c r="C58" s="171">
        <f t="shared" ref="C58:G58" si="237">C116</f>
        <v>69825</v>
      </c>
      <c r="D58" s="171">
        <f t="shared" si="237"/>
        <v>94717</v>
      </c>
      <c r="E58" s="171">
        <f t="shared" si="237"/>
        <v>69431</v>
      </c>
      <c r="F58" s="171">
        <f t="shared" si="237"/>
        <v>44947</v>
      </c>
      <c r="G58" s="171">
        <f t="shared" si="237"/>
        <v>276735</v>
      </c>
      <c r="H58" s="171">
        <f t="shared" ref="H58:L58" si="238">H116</f>
        <v>515883</v>
      </c>
      <c r="I58" s="171">
        <f t="shared" si="238"/>
        <v>824747</v>
      </c>
      <c r="J58" s="171">
        <f t="shared" si="238"/>
        <v>826644</v>
      </c>
      <c r="K58" s="171">
        <f t="shared" si="238"/>
        <v>1011056</v>
      </c>
      <c r="L58" s="171">
        <f t="shared" si="238"/>
        <v>1058288</v>
      </c>
      <c r="M58" s="171">
        <f t="shared" ref="M58:V58" si="239">M116</f>
        <v>1587873</v>
      </c>
      <c r="N58" s="171">
        <f t="shared" si="239"/>
        <v>1817878</v>
      </c>
      <c r="O58" s="171">
        <f t="shared" si="239"/>
        <v>1748817</v>
      </c>
      <c r="P58" s="171">
        <f t="shared" si="239"/>
        <v>1665757</v>
      </c>
      <c r="Q58" s="171">
        <f t="shared" si="239"/>
        <v>1937415</v>
      </c>
      <c r="R58" s="171">
        <f t="shared" si="239"/>
        <v>2439811</v>
      </c>
      <c r="S58" s="171">
        <f t="shared" si="239"/>
        <v>2237332</v>
      </c>
      <c r="T58" s="171">
        <f t="shared" si="239"/>
        <v>2533168</v>
      </c>
      <c r="U58" s="171">
        <f t="shared" si="239"/>
        <v>2847606</v>
      </c>
      <c r="V58" s="171">
        <f t="shared" si="239"/>
        <v>3207038</v>
      </c>
      <c r="W58" s="10">
        <v>3425604</v>
      </c>
      <c r="X58" s="10">
        <f t="shared" ref="X58:AH58" si="240">X116</f>
        <v>3292598</v>
      </c>
      <c r="Y58" s="10">
        <f t="shared" si="240"/>
        <v>2784687</v>
      </c>
      <c r="Z58" s="10">
        <f t="shared" si="240"/>
        <v>2425732</v>
      </c>
      <c r="AA58" s="10">
        <f t="shared" si="240"/>
        <v>2293039</v>
      </c>
      <c r="AB58" s="10">
        <f t="shared" si="240"/>
        <v>2580673</v>
      </c>
      <c r="AC58" s="10">
        <f t="shared" si="240"/>
        <v>2834126</v>
      </c>
      <c r="AD58" s="10">
        <f t="shared" si="240"/>
        <v>2919420</v>
      </c>
      <c r="AE58" s="10">
        <f t="shared" si="240"/>
        <v>2618693</v>
      </c>
      <c r="AF58" s="10">
        <f t="shared" si="240"/>
        <v>2372868</v>
      </c>
      <c r="AG58" s="10">
        <f t="shared" si="240"/>
        <v>2523520</v>
      </c>
      <c r="AH58" s="10">
        <f t="shared" si="240"/>
        <v>2344455</v>
      </c>
      <c r="AI58" s="10">
        <v>2122359</v>
      </c>
      <c r="AJ58" s="10">
        <v>2111420</v>
      </c>
      <c r="AK58" s="10">
        <v>2749419</v>
      </c>
      <c r="AL58" s="10">
        <v>2994885</v>
      </c>
      <c r="AM58" s="19">
        <v>3362272</v>
      </c>
      <c r="AN58" s="20">
        <v>3348434</v>
      </c>
      <c r="AO58" s="20">
        <v>3492882</v>
      </c>
      <c r="AP58" s="20">
        <v>2985399</v>
      </c>
      <c r="AQ58" s="20">
        <v>2812938</v>
      </c>
      <c r="AR58" s="10">
        <v>2462849</v>
      </c>
      <c r="AS58" s="10">
        <v>2840218</v>
      </c>
      <c r="AT58" s="20">
        <v>2807767</v>
      </c>
      <c r="AU58" s="10">
        <v>2828299</v>
      </c>
      <c r="AV58" s="652">
        <v>2695622</v>
      </c>
      <c r="AW58" s="654">
        <v>2906177</v>
      </c>
      <c r="AX58" s="654">
        <v>3119814</v>
      </c>
      <c r="AY58" s="657">
        <v>3282648</v>
      </c>
      <c r="AZ58" s="657">
        <v>3290922</v>
      </c>
      <c r="BA58" s="657">
        <v>3106378</v>
      </c>
      <c r="BB58" s="657">
        <v>3509132</v>
      </c>
      <c r="BC58" s="657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</row>
    <row r="59" spans="1:89">
      <c r="A59" s="18">
        <v>443</v>
      </c>
      <c r="B59" s="11" t="s">
        <v>88</v>
      </c>
      <c r="C59" s="171">
        <f t="shared" ref="C59:G59" si="241">C117</f>
        <v>325702</v>
      </c>
      <c r="D59" s="171">
        <f t="shared" si="241"/>
        <v>369212</v>
      </c>
      <c r="E59" s="171">
        <f t="shared" si="241"/>
        <v>499445</v>
      </c>
      <c r="F59" s="171">
        <f t="shared" si="241"/>
        <v>627218</v>
      </c>
      <c r="G59" s="171">
        <f t="shared" si="241"/>
        <v>772348</v>
      </c>
      <c r="H59" s="171">
        <f t="shared" ref="H59:L59" si="242">H117</f>
        <v>1319441</v>
      </c>
      <c r="I59" s="171">
        <f t="shared" si="242"/>
        <v>1568251</v>
      </c>
      <c r="J59" s="171">
        <f t="shared" si="242"/>
        <v>2570075</v>
      </c>
      <c r="K59" s="171">
        <f t="shared" si="242"/>
        <v>2903541</v>
      </c>
      <c r="L59" s="171">
        <f t="shared" si="242"/>
        <v>3507316</v>
      </c>
      <c r="M59" s="171">
        <f t="shared" ref="M59:V59" si="243">M117</f>
        <v>4862410</v>
      </c>
      <c r="N59" s="171">
        <f t="shared" si="243"/>
        <v>5875316</v>
      </c>
      <c r="O59" s="171">
        <f t="shared" si="243"/>
        <v>6817355</v>
      </c>
      <c r="P59" s="171">
        <f t="shared" si="243"/>
        <v>7523263</v>
      </c>
      <c r="Q59" s="171">
        <f t="shared" si="243"/>
        <v>8021201</v>
      </c>
      <c r="R59" s="171">
        <f t="shared" si="243"/>
        <v>9400809</v>
      </c>
      <c r="S59" s="171">
        <f t="shared" si="243"/>
        <v>9429119</v>
      </c>
      <c r="T59" s="171">
        <f t="shared" si="243"/>
        <v>10202408</v>
      </c>
      <c r="U59" s="171">
        <f t="shared" si="243"/>
        <v>11379327</v>
      </c>
      <c r="V59" s="171">
        <f t="shared" si="243"/>
        <v>12876857</v>
      </c>
      <c r="W59" s="10">
        <v>15382715</v>
      </c>
      <c r="X59" s="10">
        <f t="shared" ref="X59:AH59" si="244">X117</f>
        <v>17183582</v>
      </c>
      <c r="Y59" s="10">
        <f t="shared" si="244"/>
        <v>17881507</v>
      </c>
      <c r="Z59" s="10">
        <f t="shared" si="244"/>
        <v>17613152</v>
      </c>
      <c r="AA59" s="10">
        <f t="shared" si="244"/>
        <v>12778845</v>
      </c>
      <c r="AB59" s="10">
        <f t="shared" si="244"/>
        <v>19080840</v>
      </c>
      <c r="AC59" s="10">
        <f t="shared" si="244"/>
        <v>17834827</v>
      </c>
      <c r="AD59" s="10">
        <f t="shared" si="244"/>
        <v>17647049</v>
      </c>
      <c r="AE59" s="10">
        <f t="shared" si="244"/>
        <v>18271785</v>
      </c>
      <c r="AF59" s="10">
        <f t="shared" si="244"/>
        <v>16916055</v>
      </c>
      <c r="AG59" s="10">
        <f t="shared" si="244"/>
        <v>16956761</v>
      </c>
      <c r="AH59" s="10">
        <f t="shared" si="244"/>
        <v>17260654</v>
      </c>
      <c r="AI59" s="10">
        <v>16392855</v>
      </c>
      <c r="AJ59" s="10">
        <v>17104523</v>
      </c>
      <c r="AK59" s="10">
        <v>18234457</v>
      </c>
      <c r="AL59" s="10">
        <v>17887349</v>
      </c>
      <c r="AM59" s="19">
        <v>18497653</v>
      </c>
      <c r="AN59" s="20">
        <v>20382905</v>
      </c>
      <c r="AO59" s="20">
        <v>20877417</v>
      </c>
      <c r="AP59" s="20">
        <v>16897645</v>
      </c>
      <c r="AQ59" s="20">
        <v>19649680</v>
      </c>
      <c r="AR59" s="10">
        <v>18809364</v>
      </c>
      <c r="AS59" s="10">
        <v>16271834</v>
      </c>
      <c r="AT59" s="20">
        <v>18436072</v>
      </c>
      <c r="AU59" s="10">
        <v>19496247</v>
      </c>
      <c r="AV59" s="652">
        <v>20880237</v>
      </c>
      <c r="AW59" s="654">
        <v>21838913</v>
      </c>
      <c r="AX59" s="654">
        <v>22380954</v>
      </c>
      <c r="AY59" s="657">
        <v>23237444</v>
      </c>
      <c r="AZ59" s="657">
        <v>20977033</v>
      </c>
      <c r="BA59" s="657">
        <v>19994461</v>
      </c>
      <c r="BB59" s="657">
        <v>20990906</v>
      </c>
      <c r="BC59" s="657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</row>
    <row r="60" spans="1:89">
      <c r="A60" s="18">
        <v>446</v>
      </c>
      <c r="B60" s="11" t="s">
        <v>89</v>
      </c>
      <c r="C60" s="171">
        <f t="shared" ref="C60:G60" si="245">C115+C119</f>
        <v>163945</v>
      </c>
      <c r="D60" s="171">
        <f t="shared" si="245"/>
        <v>188796</v>
      </c>
      <c r="E60" s="171">
        <f t="shared" si="245"/>
        <v>255589</v>
      </c>
      <c r="F60" s="171">
        <f t="shared" si="245"/>
        <v>252285</v>
      </c>
      <c r="G60" s="171">
        <f t="shared" si="245"/>
        <v>301511</v>
      </c>
      <c r="H60" s="171">
        <f t="shared" ref="H60:L60" si="246">H115+H119</f>
        <v>545533</v>
      </c>
      <c r="I60" s="171">
        <f t="shared" si="246"/>
        <v>578154</v>
      </c>
      <c r="J60" s="171">
        <f t="shared" si="246"/>
        <v>772788</v>
      </c>
      <c r="K60" s="171">
        <f t="shared" si="246"/>
        <v>709607</v>
      </c>
      <c r="L60" s="171">
        <f t="shared" si="246"/>
        <v>721263</v>
      </c>
      <c r="M60" s="171">
        <f t="shared" ref="M60:V60" si="247">M115+M119</f>
        <v>756603</v>
      </c>
      <c r="N60" s="171">
        <f t="shared" si="247"/>
        <v>788374</v>
      </c>
      <c r="O60" s="171">
        <f t="shared" si="247"/>
        <v>834956</v>
      </c>
      <c r="P60" s="171">
        <f t="shared" si="247"/>
        <v>829615</v>
      </c>
      <c r="Q60" s="171">
        <f t="shared" si="247"/>
        <v>867669</v>
      </c>
      <c r="R60" s="171">
        <f t="shared" si="247"/>
        <v>886800</v>
      </c>
      <c r="S60" s="171">
        <f t="shared" si="247"/>
        <v>942189</v>
      </c>
      <c r="T60" s="171">
        <f t="shared" si="247"/>
        <v>820137</v>
      </c>
      <c r="U60" s="171">
        <f t="shared" si="247"/>
        <v>871227</v>
      </c>
      <c r="V60" s="171">
        <f t="shared" si="247"/>
        <v>990862</v>
      </c>
      <c r="W60" s="10">
        <v>975336</v>
      </c>
      <c r="X60" s="10">
        <f t="shared" ref="X60:AH60" si="248">X115+X119</f>
        <v>996997</v>
      </c>
      <c r="Y60" s="10">
        <f t="shared" si="248"/>
        <v>1073577</v>
      </c>
      <c r="Z60" s="10">
        <f t="shared" si="248"/>
        <v>1154898</v>
      </c>
      <c r="AA60" s="10">
        <f t="shared" si="248"/>
        <v>971914</v>
      </c>
      <c r="AB60" s="10">
        <f t="shared" si="248"/>
        <v>1084511</v>
      </c>
      <c r="AC60" s="10">
        <f t="shared" si="248"/>
        <v>1099018</v>
      </c>
      <c r="AD60" s="10">
        <f t="shared" si="248"/>
        <v>1146950</v>
      </c>
      <c r="AE60" s="10">
        <f t="shared" si="248"/>
        <v>1170189</v>
      </c>
      <c r="AF60" s="10">
        <f t="shared" si="248"/>
        <v>1213301</v>
      </c>
      <c r="AG60" s="10">
        <f t="shared" si="248"/>
        <v>1171766</v>
      </c>
      <c r="AH60" s="10">
        <f t="shared" si="248"/>
        <v>1086622</v>
      </c>
      <c r="AI60" s="10">
        <v>1044617</v>
      </c>
      <c r="AJ60" s="10">
        <v>1351668</v>
      </c>
      <c r="AK60" s="10">
        <v>1304544</v>
      </c>
      <c r="AL60" s="10">
        <v>1849460</v>
      </c>
      <c r="AM60" s="19">
        <v>1709552</v>
      </c>
      <c r="AN60" s="20">
        <v>1718404</v>
      </c>
      <c r="AO60" s="20">
        <v>1902066</v>
      </c>
      <c r="AP60" s="20">
        <v>2139701</v>
      </c>
      <c r="AQ60" s="20">
        <v>2051379</v>
      </c>
      <c r="AR60" s="10">
        <v>2142640</v>
      </c>
      <c r="AS60" s="10">
        <v>1963807</v>
      </c>
      <c r="AT60" s="20">
        <v>1967734</v>
      </c>
      <c r="AU60" s="10">
        <v>1932498</v>
      </c>
      <c r="AV60" s="652">
        <v>2305483</v>
      </c>
      <c r="AW60" s="654">
        <v>2160033</v>
      </c>
      <c r="AX60" s="654">
        <v>2232513</v>
      </c>
      <c r="AY60" s="657">
        <v>2320598</v>
      </c>
      <c r="AZ60" s="657">
        <v>2649270</v>
      </c>
      <c r="BA60" s="657">
        <v>2725922</v>
      </c>
      <c r="BB60" s="657">
        <v>2897512</v>
      </c>
      <c r="BC60" s="657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</row>
    <row r="61" spans="1:89">
      <c r="A61" s="18">
        <v>464</v>
      </c>
      <c r="B61" s="11" t="s">
        <v>90</v>
      </c>
      <c r="C61" s="171">
        <f t="shared" ref="C61:G61" si="249">C123</f>
        <v>2590219</v>
      </c>
      <c r="D61" s="171">
        <f t="shared" si="249"/>
        <v>2145636</v>
      </c>
      <c r="E61" s="171">
        <f t="shared" si="249"/>
        <v>2924937</v>
      </c>
      <c r="F61" s="171">
        <f t="shared" si="249"/>
        <v>3293122</v>
      </c>
      <c r="G61" s="171">
        <f t="shared" si="249"/>
        <v>3277451</v>
      </c>
      <c r="H61" s="171">
        <f t="shared" ref="H61:L61" si="250">H123</f>
        <v>4848191</v>
      </c>
      <c r="I61" s="171">
        <f t="shared" si="250"/>
        <v>6374034</v>
      </c>
      <c r="J61" s="171">
        <f t="shared" si="250"/>
        <v>5175913</v>
      </c>
      <c r="K61" s="171">
        <f t="shared" si="250"/>
        <v>5803042</v>
      </c>
      <c r="L61" s="171">
        <f t="shared" si="250"/>
        <v>5868514</v>
      </c>
      <c r="M61" s="171">
        <f t="shared" ref="M61:V61" si="251">M123</f>
        <v>6372872</v>
      </c>
      <c r="N61" s="171">
        <f t="shared" si="251"/>
        <v>7774457</v>
      </c>
      <c r="O61" s="171">
        <f t="shared" si="251"/>
        <v>7738196</v>
      </c>
      <c r="P61" s="171">
        <f t="shared" si="251"/>
        <v>8002329</v>
      </c>
      <c r="Q61" s="171">
        <f t="shared" si="251"/>
        <v>9891543</v>
      </c>
      <c r="R61" s="171">
        <f t="shared" si="251"/>
        <v>11411095</v>
      </c>
      <c r="S61" s="171">
        <f t="shared" si="251"/>
        <v>10832868</v>
      </c>
      <c r="T61" s="171">
        <f t="shared" si="251"/>
        <v>13747131</v>
      </c>
      <c r="U61" s="171">
        <f t="shared" si="251"/>
        <v>15858707</v>
      </c>
      <c r="V61" s="171">
        <f t="shared" si="251"/>
        <v>17157191</v>
      </c>
      <c r="W61" s="10">
        <v>13803893</v>
      </c>
      <c r="X61" s="10">
        <f t="shared" ref="X61:AH61" si="252">X123</f>
        <v>14490195</v>
      </c>
      <c r="Y61" s="10">
        <f t="shared" si="252"/>
        <v>15378248</v>
      </c>
      <c r="Z61" s="10">
        <f t="shared" si="252"/>
        <v>15842564</v>
      </c>
      <c r="AA61" s="10">
        <f t="shared" si="252"/>
        <v>17230298</v>
      </c>
      <c r="AB61" s="10">
        <f t="shared" si="252"/>
        <v>18128943</v>
      </c>
      <c r="AC61" s="10">
        <f t="shared" si="252"/>
        <v>17732264</v>
      </c>
      <c r="AD61" s="10">
        <f t="shared" si="252"/>
        <v>19753190</v>
      </c>
      <c r="AE61" s="10">
        <f t="shared" si="252"/>
        <v>17182458</v>
      </c>
      <c r="AF61" s="10">
        <f t="shared" si="252"/>
        <v>19373944</v>
      </c>
      <c r="AG61" s="10">
        <f t="shared" si="252"/>
        <v>21799375</v>
      </c>
      <c r="AH61" s="10">
        <f t="shared" si="252"/>
        <v>16278474</v>
      </c>
      <c r="AI61" s="10">
        <v>18373844</v>
      </c>
      <c r="AJ61" s="10">
        <v>16850593</v>
      </c>
      <c r="AK61" s="10">
        <v>14856394</v>
      </c>
      <c r="AL61" s="10">
        <v>14708954</v>
      </c>
      <c r="AM61" s="19">
        <v>16294587</v>
      </c>
      <c r="AN61" s="20">
        <v>16495239</v>
      </c>
      <c r="AO61" s="20">
        <v>15527970</v>
      </c>
      <c r="AP61" s="20">
        <v>11846293</v>
      </c>
      <c r="AQ61" s="20">
        <v>14589190</v>
      </c>
      <c r="AR61" s="10">
        <v>11524670</v>
      </c>
      <c r="AS61" s="10">
        <v>12184937</v>
      </c>
      <c r="AT61" s="20">
        <v>13719483</v>
      </c>
      <c r="AU61" s="10">
        <v>16708132</v>
      </c>
      <c r="AV61" s="652">
        <v>13148982</v>
      </c>
      <c r="AW61" s="654">
        <v>14123435</v>
      </c>
      <c r="AX61" s="654">
        <v>15350603</v>
      </c>
      <c r="AY61" s="657">
        <v>15023835</v>
      </c>
      <c r="AZ61" s="657">
        <v>13766904</v>
      </c>
      <c r="BA61" s="657">
        <v>14649354</v>
      </c>
      <c r="BB61" s="657">
        <v>15599273</v>
      </c>
      <c r="BC61" s="657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</row>
    <row r="62" spans="1:89">
      <c r="A62" s="18">
        <v>481</v>
      </c>
      <c r="B62" s="11" t="s">
        <v>91</v>
      </c>
      <c r="C62" s="171">
        <f t="shared" ref="C62:G62" si="253">C124</f>
        <v>344953</v>
      </c>
      <c r="D62" s="171">
        <f t="shared" si="253"/>
        <v>347582</v>
      </c>
      <c r="E62" s="171">
        <f t="shared" si="253"/>
        <v>403393</v>
      </c>
      <c r="F62" s="171">
        <f t="shared" si="253"/>
        <v>637213</v>
      </c>
      <c r="G62" s="171">
        <f t="shared" si="253"/>
        <v>656167</v>
      </c>
      <c r="H62" s="171">
        <f t="shared" ref="H62:L62" si="254">H124</f>
        <v>774817</v>
      </c>
      <c r="I62" s="171">
        <f t="shared" si="254"/>
        <v>885399</v>
      </c>
      <c r="J62" s="171">
        <f t="shared" si="254"/>
        <v>1162399</v>
      </c>
      <c r="K62" s="171">
        <f t="shared" si="254"/>
        <v>1278670</v>
      </c>
      <c r="L62" s="171">
        <f t="shared" si="254"/>
        <v>1301817</v>
      </c>
      <c r="M62" s="171">
        <f t="shared" ref="M62:V62" si="255">M124</f>
        <v>1414134</v>
      </c>
      <c r="N62" s="171">
        <f t="shared" si="255"/>
        <v>1477291</v>
      </c>
      <c r="O62" s="171">
        <f t="shared" si="255"/>
        <v>1461541</v>
      </c>
      <c r="P62" s="171">
        <f t="shared" si="255"/>
        <v>1452043</v>
      </c>
      <c r="Q62" s="171">
        <f t="shared" si="255"/>
        <v>1614009</v>
      </c>
      <c r="R62" s="171">
        <f t="shared" si="255"/>
        <v>1605924</v>
      </c>
      <c r="S62" s="171">
        <f t="shared" si="255"/>
        <v>1559242</v>
      </c>
      <c r="T62" s="171">
        <f t="shared" si="255"/>
        <v>1721199</v>
      </c>
      <c r="U62" s="171">
        <f t="shared" si="255"/>
        <v>1869863</v>
      </c>
      <c r="V62" s="171">
        <f t="shared" si="255"/>
        <v>2084725</v>
      </c>
      <c r="W62" s="10">
        <v>2201849</v>
      </c>
      <c r="X62" s="10">
        <f t="shared" ref="X62:AH62" si="256">X124</f>
        <v>2268799</v>
      </c>
      <c r="Y62" s="10">
        <f t="shared" si="256"/>
        <v>2182184</v>
      </c>
      <c r="Z62" s="10">
        <f t="shared" si="256"/>
        <v>2119044</v>
      </c>
      <c r="AA62" s="10">
        <f t="shared" si="256"/>
        <v>1983783</v>
      </c>
      <c r="AB62" s="10">
        <f t="shared" si="256"/>
        <v>1975421</v>
      </c>
      <c r="AC62" s="10">
        <f t="shared" si="256"/>
        <v>2086456</v>
      </c>
      <c r="AD62" s="10">
        <f t="shared" si="256"/>
        <v>2103703</v>
      </c>
      <c r="AE62" s="10">
        <f t="shared" si="256"/>
        <v>2064415</v>
      </c>
      <c r="AF62" s="10">
        <f t="shared" si="256"/>
        <v>1816763</v>
      </c>
      <c r="AG62" s="10">
        <f t="shared" si="256"/>
        <v>1919491</v>
      </c>
      <c r="AH62" s="10">
        <f t="shared" si="256"/>
        <v>1884864</v>
      </c>
      <c r="AI62" s="10">
        <v>1859154</v>
      </c>
      <c r="AJ62" s="10">
        <v>1897204</v>
      </c>
      <c r="AK62" s="10">
        <v>2409457</v>
      </c>
      <c r="AL62" s="10">
        <v>2509008</v>
      </c>
      <c r="AM62" s="19">
        <v>2516788</v>
      </c>
      <c r="AN62" s="20">
        <v>2607021</v>
      </c>
      <c r="AO62" s="20">
        <v>3626855</v>
      </c>
      <c r="AP62" s="20">
        <v>3081712</v>
      </c>
      <c r="AQ62" s="20">
        <v>3278541</v>
      </c>
      <c r="AR62" s="10">
        <v>2131755</v>
      </c>
      <c r="AS62" s="10">
        <v>2686622</v>
      </c>
      <c r="AT62" s="20">
        <v>2612079</v>
      </c>
      <c r="AU62" s="10">
        <v>3211275</v>
      </c>
      <c r="AV62" s="652">
        <v>3176122</v>
      </c>
      <c r="AW62" s="654">
        <v>3983164</v>
      </c>
      <c r="AX62" s="654">
        <v>4082246</v>
      </c>
      <c r="AY62" s="657">
        <v>4333359</v>
      </c>
      <c r="AZ62" s="657">
        <v>4076014</v>
      </c>
      <c r="BA62" s="657">
        <v>3863316</v>
      </c>
      <c r="BB62" s="657">
        <v>4523765</v>
      </c>
      <c r="BC62" s="657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</row>
    <row r="63" spans="1:89">
      <c r="A63" s="18">
        <v>501</v>
      </c>
      <c r="B63" s="11" t="s">
        <v>92</v>
      </c>
      <c r="C63" s="171">
        <f t="shared" ref="C63:G63" si="257">C125+C126+C127+C128</f>
        <v>173928</v>
      </c>
      <c r="D63" s="171">
        <f t="shared" si="257"/>
        <v>269132</v>
      </c>
      <c r="E63" s="171">
        <f t="shared" si="257"/>
        <v>339153</v>
      </c>
      <c r="F63" s="171">
        <f t="shared" si="257"/>
        <v>471379</v>
      </c>
      <c r="G63" s="171">
        <f t="shared" si="257"/>
        <v>616042</v>
      </c>
      <c r="H63" s="171">
        <f t="shared" ref="H63:L63" si="258">H125+H126+H127+H128</f>
        <v>729976</v>
      </c>
      <c r="I63" s="171">
        <f t="shared" si="258"/>
        <v>936520</v>
      </c>
      <c r="J63" s="171">
        <f t="shared" si="258"/>
        <v>1065000</v>
      </c>
      <c r="K63" s="171">
        <f t="shared" si="258"/>
        <v>1147960</v>
      </c>
      <c r="L63" s="171">
        <f t="shared" si="258"/>
        <v>1153880</v>
      </c>
      <c r="M63" s="171">
        <f t="shared" ref="M63:V63" si="259">M125+M126+M127+M128</f>
        <v>2008171</v>
      </c>
      <c r="N63" s="171">
        <f t="shared" si="259"/>
        <v>1406754</v>
      </c>
      <c r="O63" s="171">
        <f t="shared" si="259"/>
        <v>1475186</v>
      </c>
      <c r="P63" s="171">
        <f t="shared" si="259"/>
        <v>1624041</v>
      </c>
      <c r="Q63" s="171">
        <f t="shared" si="259"/>
        <v>2064891</v>
      </c>
      <c r="R63" s="171">
        <f t="shared" si="259"/>
        <v>2022620</v>
      </c>
      <c r="S63" s="171">
        <f t="shared" si="259"/>
        <v>2354748</v>
      </c>
      <c r="T63" s="171">
        <f t="shared" si="259"/>
        <v>2218377</v>
      </c>
      <c r="U63" s="171">
        <f t="shared" si="259"/>
        <v>2699308</v>
      </c>
      <c r="V63" s="171">
        <f t="shared" si="259"/>
        <v>2924160</v>
      </c>
      <c r="W63" s="10">
        <v>2728530</v>
      </c>
      <c r="X63" s="10">
        <f t="shared" ref="X63:AH63" si="260">X125+X126+X127+X128</f>
        <v>3203249</v>
      </c>
      <c r="Y63" s="10">
        <f t="shared" si="260"/>
        <v>3085781</v>
      </c>
      <c r="Z63" s="10">
        <f t="shared" si="260"/>
        <v>3067143</v>
      </c>
      <c r="AA63" s="10">
        <f t="shared" si="260"/>
        <v>3397792</v>
      </c>
      <c r="AB63" s="10">
        <f t="shared" si="260"/>
        <v>3229873</v>
      </c>
      <c r="AC63" s="10">
        <f t="shared" si="260"/>
        <v>3445432</v>
      </c>
      <c r="AD63" s="10">
        <f t="shared" si="260"/>
        <v>3542873</v>
      </c>
      <c r="AE63" s="10">
        <f t="shared" si="260"/>
        <v>3329659</v>
      </c>
      <c r="AF63" s="10">
        <f t="shared" si="260"/>
        <v>3078296</v>
      </c>
      <c r="AG63" s="10">
        <f t="shared" si="260"/>
        <v>3075556</v>
      </c>
      <c r="AH63" s="10">
        <f t="shared" si="260"/>
        <v>2892303</v>
      </c>
      <c r="AI63" s="10">
        <v>2751591</v>
      </c>
      <c r="AJ63" s="10">
        <v>2819725</v>
      </c>
      <c r="AK63" s="10">
        <v>3318255</v>
      </c>
      <c r="AL63" s="10">
        <v>2510823</v>
      </c>
      <c r="AM63" s="19">
        <v>2560135</v>
      </c>
      <c r="AN63" s="20">
        <v>2702239</v>
      </c>
      <c r="AO63" s="20">
        <v>2683434</v>
      </c>
      <c r="AP63" s="20">
        <v>2348811</v>
      </c>
      <c r="AQ63" s="20">
        <v>2601340</v>
      </c>
      <c r="AR63" s="10">
        <v>2342579</v>
      </c>
      <c r="AS63" s="10">
        <v>2338526</v>
      </c>
      <c r="AT63" s="20">
        <v>2317275</v>
      </c>
      <c r="AU63" s="10">
        <v>2690388</v>
      </c>
      <c r="AV63" s="652">
        <v>2662538</v>
      </c>
      <c r="AW63" s="654">
        <v>3204532</v>
      </c>
      <c r="AX63" s="654">
        <v>3237082</v>
      </c>
      <c r="AY63" s="657">
        <v>3217380</v>
      </c>
      <c r="AZ63" s="657">
        <v>3059289</v>
      </c>
      <c r="BA63" s="657">
        <v>2436846</v>
      </c>
      <c r="BB63" s="657">
        <v>2405247</v>
      </c>
      <c r="BC63" s="657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</row>
    <row r="64" spans="1:89">
      <c r="A64" s="18">
        <v>585</v>
      </c>
      <c r="B64" s="11" t="s">
        <v>93</v>
      </c>
      <c r="C64" s="171">
        <f t="shared" ref="C64:G64" si="261">C136+C140+C142</f>
        <v>231979</v>
      </c>
      <c r="D64" s="171">
        <f t="shared" si="261"/>
        <v>296509</v>
      </c>
      <c r="E64" s="171">
        <f t="shared" si="261"/>
        <v>462069</v>
      </c>
      <c r="F64" s="171">
        <f t="shared" si="261"/>
        <v>653392</v>
      </c>
      <c r="G64" s="171">
        <f t="shared" si="261"/>
        <v>878401</v>
      </c>
      <c r="H64" s="171">
        <f t="shared" ref="H64:L64" si="262">H136+H140+H142</f>
        <v>1707003</v>
      </c>
      <c r="I64" s="171">
        <f t="shared" si="262"/>
        <v>2105883</v>
      </c>
      <c r="J64" s="171">
        <f t="shared" si="262"/>
        <v>2303222</v>
      </c>
      <c r="K64" s="171">
        <f t="shared" si="262"/>
        <v>2371453</v>
      </c>
      <c r="L64" s="171">
        <f t="shared" si="262"/>
        <v>2536225</v>
      </c>
      <c r="M64" s="171">
        <f t="shared" ref="M64:V64" si="263">M136+M140+M142</f>
        <v>2806669</v>
      </c>
      <c r="N64" s="171">
        <f t="shared" si="263"/>
        <v>3019877</v>
      </c>
      <c r="O64" s="171">
        <f t="shared" si="263"/>
        <v>2940664</v>
      </c>
      <c r="P64" s="171">
        <f t="shared" si="263"/>
        <v>3042332</v>
      </c>
      <c r="Q64" s="171">
        <f t="shared" si="263"/>
        <v>3260589</v>
      </c>
      <c r="R64" s="171">
        <f t="shared" si="263"/>
        <v>3413512</v>
      </c>
      <c r="S64" s="171">
        <f t="shared" si="263"/>
        <v>3487497</v>
      </c>
      <c r="T64" s="171">
        <f t="shared" si="263"/>
        <v>3655596</v>
      </c>
      <c r="U64" s="171">
        <f t="shared" si="263"/>
        <v>3827160</v>
      </c>
      <c r="V64" s="171">
        <f t="shared" si="263"/>
        <v>3591877</v>
      </c>
      <c r="W64" s="10">
        <v>3742585</v>
      </c>
      <c r="X64" s="10">
        <f t="shared" ref="X64:AH64" si="264">X136+X140+X142</f>
        <v>3971665</v>
      </c>
      <c r="Y64" s="10">
        <f t="shared" si="264"/>
        <v>4171703</v>
      </c>
      <c r="Z64" s="10">
        <f t="shared" si="264"/>
        <v>4414985</v>
      </c>
      <c r="AA64" s="10">
        <f t="shared" si="264"/>
        <v>3928261</v>
      </c>
      <c r="AB64" s="10">
        <f t="shared" si="264"/>
        <v>3935318</v>
      </c>
      <c r="AC64" s="10">
        <f t="shared" si="264"/>
        <v>3556658</v>
      </c>
      <c r="AD64" s="10">
        <f t="shared" si="264"/>
        <v>3662629</v>
      </c>
      <c r="AE64" s="10">
        <f t="shared" si="264"/>
        <v>3484964</v>
      </c>
      <c r="AF64" s="10">
        <f t="shared" si="264"/>
        <v>3210205</v>
      </c>
      <c r="AG64" s="10">
        <f t="shared" si="264"/>
        <v>3031647</v>
      </c>
      <c r="AH64" s="10">
        <f t="shared" si="264"/>
        <v>2739267</v>
      </c>
      <c r="AI64" s="10">
        <v>2672571</v>
      </c>
      <c r="AJ64" s="10">
        <v>2388533</v>
      </c>
      <c r="AK64" s="10">
        <v>2509926</v>
      </c>
      <c r="AL64" s="10">
        <v>2430115</v>
      </c>
      <c r="AM64" s="19">
        <v>2182756</v>
      </c>
      <c r="AN64" s="20">
        <v>2131018</v>
      </c>
      <c r="AO64" s="20">
        <v>2151584</v>
      </c>
      <c r="AP64" s="20">
        <v>1985915</v>
      </c>
      <c r="AQ64" s="20">
        <v>1874684</v>
      </c>
      <c r="AR64" s="10">
        <v>1666803</v>
      </c>
      <c r="AS64" s="10">
        <v>2140382</v>
      </c>
      <c r="AT64" s="20">
        <v>1719478</v>
      </c>
      <c r="AU64" s="10">
        <v>1897610</v>
      </c>
      <c r="AV64" s="652">
        <v>1853305</v>
      </c>
      <c r="AW64" s="654">
        <v>2141826</v>
      </c>
      <c r="AX64" s="654">
        <v>2468521</v>
      </c>
      <c r="AY64" s="657">
        <v>2150044</v>
      </c>
      <c r="AZ64" s="657">
        <v>2238412</v>
      </c>
      <c r="BA64" s="657">
        <v>1958965</v>
      </c>
      <c r="BB64" s="657">
        <v>1899471</v>
      </c>
      <c r="BC64" s="657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</row>
    <row r="65" spans="1:89">
      <c r="A65" s="21">
        <v>586</v>
      </c>
      <c r="B65" s="22" t="s">
        <v>94</v>
      </c>
      <c r="C65" s="173">
        <f t="shared" ref="C65:G65" si="265">C141+C143</f>
        <v>145580</v>
      </c>
      <c r="D65" s="173">
        <f t="shared" si="265"/>
        <v>152773</v>
      </c>
      <c r="E65" s="173">
        <f t="shared" si="265"/>
        <v>188078</v>
      </c>
      <c r="F65" s="173">
        <f t="shared" si="265"/>
        <v>282959</v>
      </c>
      <c r="G65" s="173">
        <f t="shared" si="265"/>
        <v>300495</v>
      </c>
      <c r="H65" s="173">
        <f t="shared" ref="H65:L65" si="266">H141+H143</f>
        <v>585662</v>
      </c>
      <c r="I65" s="173">
        <f t="shared" si="266"/>
        <v>650105</v>
      </c>
      <c r="J65" s="173">
        <f t="shared" si="266"/>
        <v>676532</v>
      </c>
      <c r="K65" s="173">
        <f t="shared" si="266"/>
        <v>710385</v>
      </c>
      <c r="L65" s="173">
        <f t="shared" si="266"/>
        <v>787628</v>
      </c>
      <c r="M65" s="173">
        <f t="shared" ref="M65:V65" si="267">M141+M143</f>
        <v>865401</v>
      </c>
      <c r="N65" s="173">
        <f t="shared" si="267"/>
        <v>960548</v>
      </c>
      <c r="O65" s="173">
        <f t="shared" si="267"/>
        <v>1218510</v>
      </c>
      <c r="P65" s="173">
        <f t="shared" si="267"/>
        <v>1188692</v>
      </c>
      <c r="Q65" s="173">
        <f t="shared" si="267"/>
        <v>1224466</v>
      </c>
      <c r="R65" s="173">
        <f t="shared" si="267"/>
        <v>1300325</v>
      </c>
      <c r="S65" s="173">
        <f t="shared" si="267"/>
        <v>1296897</v>
      </c>
      <c r="T65" s="173">
        <f t="shared" si="267"/>
        <v>1263793</v>
      </c>
      <c r="U65" s="173">
        <f t="shared" si="267"/>
        <v>1394007</v>
      </c>
      <c r="V65" s="173">
        <f t="shared" si="267"/>
        <v>1336186</v>
      </c>
      <c r="W65" s="23">
        <v>1549692</v>
      </c>
      <c r="X65" s="23">
        <f t="shared" ref="X65:AH65" si="268">X141+X143</f>
        <v>1515254</v>
      </c>
      <c r="Y65" s="23">
        <f t="shared" si="268"/>
        <v>1592909</v>
      </c>
      <c r="Z65" s="23">
        <f t="shared" si="268"/>
        <v>1524181</v>
      </c>
      <c r="AA65" s="23">
        <f t="shared" si="268"/>
        <v>1443414</v>
      </c>
      <c r="AB65" s="23">
        <f t="shared" si="268"/>
        <v>1362416</v>
      </c>
      <c r="AC65" s="23">
        <f t="shared" si="268"/>
        <v>1510781</v>
      </c>
      <c r="AD65" s="23">
        <f t="shared" si="268"/>
        <v>1485751</v>
      </c>
      <c r="AE65" s="23">
        <f t="shared" si="268"/>
        <v>1398151</v>
      </c>
      <c r="AF65" s="23">
        <f t="shared" si="268"/>
        <v>1299826</v>
      </c>
      <c r="AG65" s="23">
        <f t="shared" si="268"/>
        <v>1240522</v>
      </c>
      <c r="AH65" s="23">
        <f t="shared" si="268"/>
        <v>1209689</v>
      </c>
      <c r="AI65" s="23">
        <v>1193470</v>
      </c>
      <c r="AJ65" s="23">
        <v>1031797</v>
      </c>
      <c r="AK65" s="23">
        <v>995330</v>
      </c>
      <c r="AL65" s="23">
        <v>958646</v>
      </c>
      <c r="AM65" s="24">
        <v>971142</v>
      </c>
      <c r="AN65" s="25">
        <v>957206</v>
      </c>
      <c r="AO65" s="25">
        <v>900393</v>
      </c>
      <c r="AP65" s="25">
        <v>894193</v>
      </c>
      <c r="AQ65" s="25">
        <v>908844</v>
      </c>
      <c r="AR65" s="23">
        <v>929896</v>
      </c>
      <c r="AS65" s="23">
        <v>869548</v>
      </c>
      <c r="AT65" s="25">
        <v>926256</v>
      </c>
      <c r="AU65" s="10">
        <v>844361</v>
      </c>
      <c r="AV65" s="10">
        <v>2351122</v>
      </c>
      <c r="AW65" s="655">
        <v>702323</v>
      </c>
      <c r="AX65" s="655">
        <v>1251466</v>
      </c>
      <c r="AY65" s="658">
        <v>1391752</v>
      </c>
      <c r="AZ65" s="658">
        <v>1360677</v>
      </c>
      <c r="BA65" s="658">
        <v>1098287</v>
      </c>
      <c r="BB65" s="658">
        <v>1054687</v>
      </c>
      <c r="BC65" s="658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</row>
    <row r="66" spans="1:89">
      <c r="A66" s="29"/>
      <c r="B66" s="29" t="s">
        <v>95</v>
      </c>
      <c r="C66" s="258">
        <f t="shared" ref="C66:G66" si="269">C16+C27+C28+C29+C30+C31+C32+C38+C39+C41+C48+C50</f>
        <v>274131554</v>
      </c>
      <c r="D66" s="258">
        <f t="shared" si="269"/>
        <v>274207503</v>
      </c>
      <c r="E66" s="258">
        <f t="shared" si="269"/>
        <v>288653073</v>
      </c>
      <c r="F66" s="258">
        <f t="shared" si="269"/>
        <v>344507296</v>
      </c>
      <c r="G66" s="258">
        <f t="shared" si="269"/>
        <v>428830193</v>
      </c>
      <c r="H66" s="258">
        <f t="shared" ref="H66:L66" si="270">H16+H27+H28+H29+H30+H31+H32+H38+H39+H41+H48+H50</f>
        <v>450229684</v>
      </c>
      <c r="I66" s="258">
        <f t="shared" si="270"/>
        <v>485461225</v>
      </c>
      <c r="J66" s="258">
        <f t="shared" si="270"/>
        <v>520893201</v>
      </c>
      <c r="K66" s="258">
        <f t="shared" si="270"/>
        <v>531784591</v>
      </c>
      <c r="L66" s="258">
        <f t="shared" si="270"/>
        <v>527771482</v>
      </c>
      <c r="M66" s="258">
        <f t="shared" ref="M66:AT66" si="271">M16+M27+M28+M29+M30+M31+M32+M38+M39+M41+M48+M50</f>
        <v>642636416</v>
      </c>
      <c r="N66" s="258">
        <f t="shared" si="271"/>
        <v>675633713</v>
      </c>
      <c r="O66" s="258">
        <f t="shared" si="271"/>
        <v>699385118</v>
      </c>
      <c r="P66" s="258">
        <f t="shared" si="271"/>
        <v>694125345</v>
      </c>
      <c r="Q66" s="258">
        <f t="shared" si="271"/>
        <v>746494379</v>
      </c>
      <c r="R66" s="258">
        <f t="shared" si="271"/>
        <v>750549111</v>
      </c>
      <c r="S66" s="258">
        <f t="shared" si="271"/>
        <v>703017846</v>
      </c>
      <c r="T66" s="258">
        <f t="shared" si="271"/>
        <v>702512331</v>
      </c>
      <c r="U66" s="258">
        <f t="shared" si="271"/>
        <v>752352695</v>
      </c>
      <c r="V66" s="258">
        <f t="shared" si="271"/>
        <v>813662386</v>
      </c>
      <c r="W66" s="30">
        <f t="shared" si="271"/>
        <v>883310116</v>
      </c>
      <c r="X66" s="659">
        <f t="shared" si="271"/>
        <v>917900348</v>
      </c>
      <c r="Y66" s="659">
        <f t="shared" si="271"/>
        <v>880736638</v>
      </c>
      <c r="Z66" s="659">
        <f t="shared" si="271"/>
        <v>827154257</v>
      </c>
      <c r="AA66" s="659">
        <f t="shared" si="271"/>
        <v>820971759</v>
      </c>
      <c r="AB66" s="659">
        <f t="shared" si="271"/>
        <v>758995143</v>
      </c>
      <c r="AC66" s="659">
        <f t="shared" si="271"/>
        <v>770784402</v>
      </c>
      <c r="AD66" s="659">
        <f t="shared" si="271"/>
        <v>797552204</v>
      </c>
      <c r="AE66" s="659">
        <f t="shared" si="271"/>
        <v>761102543</v>
      </c>
      <c r="AF66" s="659">
        <f t="shared" si="271"/>
        <v>699146572</v>
      </c>
      <c r="AG66" s="659">
        <f t="shared" si="271"/>
        <v>722401076</v>
      </c>
      <c r="AH66" s="659">
        <f t="shared" si="271"/>
        <v>676853218</v>
      </c>
      <c r="AI66" s="659">
        <f t="shared" si="271"/>
        <v>623265361</v>
      </c>
      <c r="AJ66" s="659">
        <f t="shared" si="271"/>
        <v>615521407</v>
      </c>
      <c r="AK66" s="659">
        <f t="shared" si="271"/>
        <v>632828412</v>
      </c>
      <c r="AL66" s="659">
        <f t="shared" si="271"/>
        <v>647321248</v>
      </c>
      <c r="AM66" s="659">
        <f t="shared" si="271"/>
        <v>702195504</v>
      </c>
      <c r="AN66" s="659">
        <f t="shared" si="271"/>
        <v>762108933</v>
      </c>
      <c r="AO66" s="659">
        <f t="shared" si="271"/>
        <v>779264560</v>
      </c>
      <c r="AP66" s="659">
        <f t="shared" si="271"/>
        <v>657022004</v>
      </c>
      <c r="AQ66" s="659">
        <f t="shared" si="271"/>
        <v>693099132</v>
      </c>
      <c r="AR66" s="659">
        <f t="shared" si="271"/>
        <v>683888453</v>
      </c>
      <c r="AS66" s="659">
        <f t="shared" si="271"/>
        <v>663013718</v>
      </c>
      <c r="AT66" s="659">
        <f t="shared" si="271"/>
        <v>644113555</v>
      </c>
      <c r="AU66" s="659">
        <f t="shared" ref="AU66:AV66" si="272">AU16+AU27+AU28+AU29+AU30+AU31+AU32+AU38+AU39+AU41+AU48+AU50</f>
        <v>668690304</v>
      </c>
      <c r="AV66" s="659">
        <f t="shared" si="272"/>
        <v>724547830</v>
      </c>
      <c r="AW66" s="659">
        <f t="shared" ref="AW66:AX66" si="273">AW16+AW27+AW28+AW29+AW30+AW31+AW32+AW38+AW39+AW41+AW48+AW50</f>
        <v>715670406</v>
      </c>
      <c r="AX66" s="659">
        <f t="shared" si="273"/>
        <v>727760171</v>
      </c>
      <c r="AY66" s="659">
        <f t="shared" ref="AY66:AZ66" si="274">AY16+AY27+AY28+AY29+AY30+AY31+AY32+AY38+AY39+AY41+AY48+AY50</f>
        <v>768868976</v>
      </c>
      <c r="AZ66" s="659">
        <f t="shared" si="274"/>
        <v>769421424</v>
      </c>
      <c r="BA66" s="660">
        <f t="shared" ref="BA66:BB66" si="275">BA16+BA27+BA28+BA29+BA30+BA31+BA32+BA38+BA39+BA41+BA48+BA50</f>
        <v>733369229</v>
      </c>
      <c r="BB66" s="660">
        <f t="shared" si="275"/>
        <v>772359168</v>
      </c>
      <c r="BC66" s="660">
        <f t="shared" ref="BC66" si="276">BC16+BC27+BC28+BC29+BC30+BC31+BC32+BC38+BC39+BC41+BC48+BC50</f>
        <v>0</v>
      </c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</row>
    <row r="67" spans="1:89">
      <c r="C67" s="32">
        <f t="shared" ref="C67:G67" si="277">C66/100</f>
        <v>2741315.54</v>
      </c>
      <c r="D67" s="32">
        <f t="shared" si="277"/>
        <v>2742075.03</v>
      </c>
      <c r="E67" s="32">
        <f t="shared" si="277"/>
        <v>2886530.73</v>
      </c>
      <c r="F67" s="32">
        <f t="shared" si="277"/>
        <v>3445072.96</v>
      </c>
      <c r="G67" s="32">
        <f t="shared" si="277"/>
        <v>4288301.93</v>
      </c>
      <c r="H67" s="169">
        <f t="shared" ref="H67:L67" si="278">H66/100</f>
        <v>4502296.84</v>
      </c>
      <c r="I67" s="169">
        <f t="shared" si="278"/>
        <v>4854612.25</v>
      </c>
      <c r="J67" s="169">
        <f t="shared" si="278"/>
        <v>5208932.01</v>
      </c>
      <c r="K67" s="169">
        <f t="shared" si="278"/>
        <v>5317845.91</v>
      </c>
      <c r="L67" s="169">
        <f t="shared" si="278"/>
        <v>5277714.82</v>
      </c>
      <c r="M67" s="169">
        <f t="shared" ref="M67:AT67" si="279">M66/100</f>
        <v>6426364.1600000001</v>
      </c>
      <c r="N67" s="169">
        <f t="shared" si="279"/>
        <v>6756337.1299999999</v>
      </c>
      <c r="O67" s="169">
        <f t="shared" si="279"/>
        <v>6993851.1799999997</v>
      </c>
      <c r="P67" s="169">
        <f t="shared" si="279"/>
        <v>6941253.4500000002</v>
      </c>
      <c r="Q67" s="169">
        <f t="shared" si="279"/>
        <v>7464943.79</v>
      </c>
      <c r="R67" s="169">
        <f t="shared" si="279"/>
        <v>7505491.1100000003</v>
      </c>
      <c r="S67" s="169">
        <f t="shared" si="279"/>
        <v>7030178.46</v>
      </c>
      <c r="T67" s="169">
        <f t="shared" si="279"/>
        <v>7025123.3099999996</v>
      </c>
      <c r="U67" s="169">
        <f t="shared" si="279"/>
        <v>7523526.9500000002</v>
      </c>
      <c r="V67" s="169">
        <f t="shared" si="279"/>
        <v>8136623.8600000003</v>
      </c>
      <c r="W67" s="33">
        <f t="shared" si="279"/>
        <v>8833101.1600000001</v>
      </c>
      <c r="X67" s="33">
        <f t="shared" si="279"/>
        <v>9179003.4800000004</v>
      </c>
      <c r="Y67" s="33">
        <f t="shared" si="279"/>
        <v>8807366.3800000008</v>
      </c>
      <c r="Z67" s="33">
        <f t="shared" si="279"/>
        <v>8271542.5700000003</v>
      </c>
      <c r="AA67" s="33">
        <f t="shared" si="279"/>
        <v>8209717.5899999999</v>
      </c>
      <c r="AB67" s="33">
        <f t="shared" si="279"/>
        <v>7589951.4299999997</v>
      </c>
      <c r="AC67" s="33">
        <f t="shared" si="279"/>
        <v>7707844.0199999996</v>
      </c>
      <c r="AD67" s="33">
        <f t="shared" si="279"/>
        <v>7975522.04</v>
      </c>
      <c r="AE67" s="33">
        <f t="shared" si="279"/>
        <v>7611025.4299999997</v>
      </c>
      <c r="AF67" s="33">
        <f t="shared" si="279"/>
        <v>6991465.7199999997</v>
      </c>
      <c r="AG67" s="33">
        <f t="shared" si="279"/>
        <v>7224010.7599999998</v>
      </c>
      <c r="AH67" s="33">
        <f t="shared" si="279"/>
        <v>6768532.1799999997</v>
      </c>
      <c r="AI67" s="33">
        <f t="shared" si="279"/>
        <v>6232653.6100000003</v>
      </c>
      <c r="AJ67" s="33">
        <f t="shared" si="279"/>
        <v>6155214.0700000003</v>
      </c>
      <c r="AK67" s="33">
        <f t="shared" si="279"/>
        <v>6328284.1200000001</v>
      </c>
      <c r="AL67" s="33">
        <f t="shared" si="279"/>
        <v>6473212.4800000004</v>
      </c>
      <c r="AM67" s="33">
        <f t="shared" si="279"/>
        <v>7021955.04</v>
      </c>
      <c r="AN67" s="33">
        <f t="shared" si="279"/>
        <v>7621089.3300000001</v>
      </c>
      <c r="AO67" s="33">
        <f t="shared" si="279"/>
        <v>7792645.5999999996</v>
      </c>
      <c r="AP67" s="33">
        <f t="shared" si="279"/>
        <v>6570220.04</v>
      </c>
      <c r="AQ67" s="33">
        <f t="shared" si="279"/>
        <v>6930991.3200000003</v>
      </c>
      <c r="AR67" s="33">
        <f t="shared" si="279"/>
        <v>6838884.5300000003</v>
      </c>
      <c r="AS67" s="33">
        <f t="shared" si="279"/>
        <v>6630137.1799999997</v>
      </c>
      <c r="AT67" s="33">
        <f t="shared" si="279"/>
        <v>6441135.5499999998</v>
      </c>
      <c r="AU67" s="33">
        <f t="shared" ref="AU67:AV67" si="280">AU66/100</f>
        <v>6686903.04</v>
      </c>
      <c r="AV67" s="33">
        <f t="shared" si="280"/>
        <v>7245478.2999999998</v>
      </c>
      <c r="AW67" s="33">
        <f t="shared" ref="AW67:AX67" si="281">AW66/100</f>
        <v>7156704.0599999996</v>
      </c>
      <c r="AX67" s="33">
        <f t="shared" si="281"/>
        <v>7277601.71</v>
      </c>
      <c r="AY67" s="33">
        <f t="shared" ref="AY67:AZ67" si="282">AY66/100</f>
        <v>7688689.7599999998</v>
      </c>
      <c r="AZ67" s="33">
        <f t="shared" si="282"/>
        <v>7694214.2400000002</v>
      </c>
      <c r="BA67" s="33">
        <f t="shared" ref="BA67:BB67" si="283">BA66/100</f>
        <v>7333692.29</v>
      </c>
      <c r="BB67" s="33">
        <f t="shared" si="283"/>
        <v>7723591.6799999997</v>
      </c>
      <c r="BC67" s="33">
        <f t="shared" ref="BC67" si="284">BC66/100</f>
        <v>0</v>
      </c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</row>
    <row r="68" spans="1:89">
      <c r="H68" s="298">
        <v>10845228</v>
      </c>
      <c r="I68" s="227">
        <v>11072639</v>
      </c>
      <c r="J68" s="227">
        <v>12236553</v>
      </c>
      <c r="K68" s="227">
        <v>13452409</v>
      </c>
      <c r="L68" s="227">
        <v>15007312</v>
      </c>
      <c r="M68" s="227">
        <v>18198451</v>
      </c>
      <c r="N68" s="227">
        <v>21595789</v>
      </c>
      <c r="O68" s="315">
        <f>O77+O80</f>
        <v>22743719</v>
      </c>
      <c r="P68" s="3" t="s">
        <v>532</v>
      </c>
      <c r="Z68" s="35" t="s">
        <v>96</v>
      </c>
      <c r="AA68" s="35" t="s">
        <v>96</v>
      </c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</row>
    <row r="69" spans="1:89">
      <c r="A69" s="29"/>
      <c r="B69" s="29" t="s">
        <v>566</v>
      </c>
      <c r="C69" s="29">
        <v>45</v>
      </c>
      <c r="D69" s="29">
        <v>46</v>
      </c>
      <c r="E69" s="29">
        <v>47</v>
      </c>
      <c r="F69" s="29">
        <v>48</v>
      </c>
      <c r="G69" s="29">
        <v>49</v>
      </c>
      <c r="H69" s="29">
        <v>50</v>
      </c>
      <c r="I69" s="29">
        <v>51</v>
      </c>
      <c r="J69" s="29">
        <v>52</v>
      </c>
      <c r="K69" s="29">
        <v>53</v>
      </c>
      <c r="L69" s="29">
        <v>54</v>
      </c>
      <c r="M69" s="29">
        <v>55</v>
      </c>
      <c r="N69" s="29">
        <v>56</v>
      </c>
      <c r="O69" s="29">
        <v>57</v>
      </c>
      <c r="P69" s="29">
        <v>58</v>
      </c>
      <c r="Q69" s="29">
        <v>59</v>
      </c>
      <c r="R69" s="29">
        <v>60</v>
      </c>
      <c r="S69" s="29">
        <v>61</v>
      </c>
      <c r="T69" s="29">
        <v>62</v>
      </c>
      <c r="U69" s="29">
        <v>63</v>
      </c>
      <c r="V69" s="29">
        <v>1</v>
      </c>
      <c r="W69" s="29">
        <v>2</v>
      </c>
      <c r="X69" s="29">
        <v>3</v>
      </c>
      <c r="Y69" s="29">
        <v>4</v>
      </c>
      <c r="Z69" s="31">
        <v>5</v>
      </c>
      <c r="AA69" s="44">
        <v>6</v>
      </c>
      <c r="AB69" s="44">
        <v>7</v>
      </c>
      <c r="AC69" s="29">
        <v>8</v>
      </c>
      <c r="AD69" s="257">
        <v>9</v>
      </c>
      <c r="AE69" s="257">
        <v>10</v>
      </c>
      <c r="AF69" s="257">
        <v>11</v>
      </c>
      <c r="AG69" s="257">
        <v>12</v>
      </c>
      <c r="AH69" s="257">
        <v>13</v>
      </c>
      <c r="AI69" s="36"/>
      <c r="AJ69" s="36"/>
      <c r="AK69" s="36"/>
      <c r="AL69" s="36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</row>
    <row r="70" spans="1:89">
      <c r="A70" s="126"/>
      <c r="B70" s="37" t="s">
        <v>97</v>
      </c>
      <c r="C70" s="38">
        <v>399808066</v>
      </c>
      <c r="D70" s="38">
        <v>415159624</v>
      </c>
      <c r="E70" s="38">
        <v>439101692</v>
      </c>
      <c r="F70" s="38">
        <v>541223376</v>
      </c>
      <c r="G70" s="38">
        <v>690820704</v>
      </c>
      <c r="H70" s="303">
        <f t="shared" ref="H70:L70" si="285">SUM(H72:H171)</f>
        <v>740188863</v>
      </c>
      <c r="I70" s="303">
        <f t="shared" si="285"/>
        <v>815907556</v>
      </c>
      <c r="J70" s="303">
        <f t="shared" si="285"/>
        <v>866595585</v>
      </c>
      <c r="K70" s="303">
        <f t="shared" si="285"/>
        <v>882220750</v>
      </c>
      <c r="L70" s="303">
        <f t="shared" si="285"/>
        <v>926372550</v>
      </c>
      <c r="M70" s="303">
        <f t="shared" ref="M70:U70" si="286">SUM(M72:M171)</f>
        <v>1110563335</v>
      </c>
      <c r="N70" s="303">
        <f t="shared" si="286"/>
        <v>1161035777</v>
      </c>
      <c r="O70" s="303">
        <f t="shared" si="286"/>
        <v>1203405857</v>
      </c>
      <c r="P70" s="303">
        <f t="shared" si="286"/>
        <v>1195710404</v>
      </c>
      <c r="Q70" s="303">
        <f t="shared" si="286"/>
        <v>1279264083</v>
      </c>
      <c r="R70" s="303">
        <f t="shared" si="286"/>
        <v>1295804446</v>
      </c>
      <c r="S70" s="303">
        <f t="shared" si="286"/>
        <v>1215383524</v>
      </c>
      <c r="T70" s="303">
        <f t="shared" si="286"/>
        <v>1207673014</v>
      </c>
      <c r="U70" s="303">
        <f t="shared" si="286"/>
        <v>1304015757</v>
      </c>
      <c r="V70" s="303">
        <f>SUM(V72:V171)</f>
        <v>1430666745</v>
      </c>
      <c r="W70" s="38">
        <v>1542423487</v>
      </c>
      <c r="X70" s="38">
        <v>1629289573</v>
      </c>
      <c r="Y70" s="38">
        <v>1577082946</v>
      </c>
      <c r="Z70" s="39">
        <f>Z71+SUM(Z81:Z171)</f>
        <v>1490566129</v>
      </c>
      <c r="AA70" s="39">
        <f>AA71+SUM(AA81:AA171)</f>
        <v>1460614263</v>
      </c>
      <c r="AB70" s="39">
        <f>AB71+SUM(AB81:AB171)</f>
        <v>1441190036</v>
      </c>
      <c r="AC70" s="40">
        <v>1458028040</v>
      </c>
      <c r="AD70" s="582">
        <v>1519490991</v>
      </c>
      <c r="AE70" s="144">
        <v>1439439383</v>
      </c>
      <c r="AF70" s="583">
        <v>1357866493</v>
      </c>
      <c r="AG70" s="40">
        <v>1406998963</v>
      </c>
      <c r="AH70" s="40">
        <v>1312128846</v>
      </c>
      <c r="AI70" s="36"/>
      <c r="AJ70" s="36"/>
      <c r="AK70" s="36"/>
      <c r="AL70" s="36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</row>
    <row r="71" spans="1:89">
      <c r="A71" s="29"/>
      <c r="B71" s="45" t="s">
        <v>100</v>
      </c>
      <c r="C71" s="584">
        <v>97197941</v>
      </c>
      <c r="D71" s="584">
        <v>100715944</v>
      </c>
      <c r="E71" s="584">
        <v>108101369</v>
      </c>
      <c r="F71" s="584">
        <v>123598876</v>
      </c>
      <c r="G71" s="584">
        <v>161944454</v>
      </c>
      <c r="H71" s="304">
        <f t="shared" ref="H71:L71" si="287">SUM(H72:H80)</f>
        <v>180948739</v>
      </c>
      <c r="I71" s="304">
        <f t="shared" si="287"/>
        <v>190890617</v>
      </c>
      <c r="J71" s="304">
        <f t="shared" si="287"/>
        <v>211393820</v>
      </c>
      <c r="K71" s="304">
        <f t="shared" si="287"/>
        <v>204700808</v>
      </c>
      <c r="L71" s="304">
        <f t="shared" si="287"/>
        <v>162128816</v>
      </c>
      <c r="M71" s="304">
        <f t="shared" ref="M71:U71" si="288">SUM(M72:M80)</f>
        <v>234103826</v>
      </c>
      <c r="N71" s="304">
        <f t="shared" si="288"/>
        <v>253903765</v>
      </c>
      <c r="O71" s="304">
        <f t="shared" si="288"/>
        <v>265645360</v>
      </c>
      <c r="P71" s="304">
        <f t="shared" si="288"/>
        <v>265435296</v>
      </c>
      <c r="Q71" s="304">
        <f t="shared" si="288"/>
        <v>284276562</v>
      </c>
      <c r="R71" s="304">
        <f t="shared" si="288"/>
        <v>283405385</v>
      </c>
      <c r="S71" s="304">
        <f t="shared" si="288"/>
        <v>264853346</v>
      </c>
      <c r="T71" s="304">
        <f t="shared" si="288"/>
        <v>263015804</v>
      </c>
      <c r="U71" s="304">
        <f t="shared" si="288"/>
        <v>271693147</v>
      </c>
      <c r="V71" s="304">
        <f>SUM(V72:V80)</f>
        <v>292140543</v>
      </c>
      <c r="W71" s="46">
        <v>328088307</v>
      </c>
      <c r="X71" s="46">
        <v>346495408</v>
      </c>
      <c r="Y71" s="46">
        <v>335906287</v>
      </c>
      <c r="Z71" s="44">
        <f>SUM(Z72:Z80)</f>
        <v>319791986</v>
      </c>
      <c r="AA71" s="44">
        <f>SUM(AA72:AA80)</f>
        <v>319323498</v>
      </c>
      <c r="AB71" s="44">
        <f>SUM(AB72:AB80)</f>
        <v>276671435</v>
      </c>
      <c r="AC71" s="43">
        <v>275827719</v>
      </c>
      <c r="AD71" s="585">
        <v>293262064</v>
      </c>
      <c r="AE71" s="584">
        <v>293185474</v>
      </c>
      <c r="AF71" s="584">
        <v>265841455</v>
      </c>
      <c r="AG71" s="43">
        <v>264734378</v>
      </c>
      <c r="AH71" s="43">
        <v>263415083</v>
      </c>
      <c r="AI71" s="36"/>
      <c r="AJ71" s="36"/>
      <c r="AK71" s="36"/>
      <c r="AL71" s="36"/>
      <c r="AM71" s="42"/>
      <c r="AN71" s="42"/>
      <c r="AO71" s="42"/>
      <c r="AP71" s="42"/>
      <c r="AQ71" s="42"/>
      <c r="AR71" s="42" t="s">
        <v>523</v>
      </c>
      <c r="AS71" s="42"/>
      <c r="AT71" s="42"/>
      <c r="AU71" s="42"/>
      <c r="AV71" s="42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</row>
    <row r="72" spans="1:89">
      <c r="B72" s="47" t="s">
        <v>46</v>
      </c>
      <c r="C72" s="10">
        <v>15201487</v>
      </c>
      <c r="D72" s="10">
        <v>16171147</v>
      </c>
      <c r="E72" s="10">
        <v>20010994</v>
      </c>
      <c r="F72" s="10">
        <v>23498818</v>
      </c>
      <c r="G72" s="10">
        <v>37890839</v>
      </c>
      <c r="H72" s="10">
        <v>40454365</v>
      </c>
      <c r="I72" s="10">
        <v>40401999</v>
      </c>
      <c r="J72" s="10">
        <v>45011619</v>
      </c>
      <c r="K72" s="10">
        <v>46090133</v>
      </c>
      <c r="L72" s="10">
        <v>49193899</v>
      </c>
      <c r="M72" s="171">
        <v>53972839</v>
      </c>
      <c r="N72" s="171">
        <v>57434106</v>
      </c>
      <c r="O72" s="171">
        <v>58223549</v>
      </c>
      <c r="P72" s="171">
        <v>59858207</v>
      </c>
      <c r="Q72" s="171">
        <v>62008372</v>
      </c>
      <c r="R72" s="171">
        <v>61519880</v>
      </c>
      <c r="S72" s="171">
        <v>57545353</v>
      </c>
      <c r="T72" s="171">
        <v>55883063</v>
      </c>
      <c r="U72" s="171">
        <v>56376429</v>
      </c>
      <c r="V72" s="171">
        <v>58297029</v>
      </c>
      <c r="W72" s="10">
        <v>62603707</v>
      </c>
      <c r="X72" s="10">
        <v>64597650</v>
      </c>
      <c r="Y72" s="10">
        <v>63771525</v>
      </c>
      <c r="Z72" s="36">
        <v>61958353</v>
      </c>
      <c r="AA72" s="36">
        <v>62052173</v>
      </c>
      <c r="AB72" s="36">
        <v>53202287</v>
      </c>
      <c r="AC72" s="34">
        <v>60249545</v>
      </c>
      <c r="AD72" s="586">
        <v>60534438</v>
      </c>
      <c r="AE72" s="146">
        <v>58513750</v>
      </c>
      <c r="AF72" s="146">
        <v>56760134</v>
      </c>
      <c r="AG72" s="34">
        <v>54043871</v>
      </c>
      <c r="AH72" s="146">
        <v>53652733</v>
      </c>
      <c r="AI72" s="36"/>
      <c r="AJ72" s="36"/>
      <c r="AK72" s="36"/>
      <c r="AL72" s="36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</row>
    <row r="73" spans="1:89">
      <c r="B73" s="49" t="s">
        <v>47</v>
      </c>
      <c r="C73" s="50">
        <v>6499764</v>
      </c>
      <c r="D73" s="50">
        <v>6594416</v>
      </c>
      <c r="E73" s="50">
        <v>7002002</v>
      </c>
      <c r="F73" s="50">
        <v>8304344</v>
      </c>
      <c r="G73" s="50">
        <v>8977729</v>
      </c>
      <c r="H73" s="50">
        <v>10038485</v>
      </c>
      <c r="I73" s="50">
        <v>10239077</v>
      </c>
      <c r="J73" s="50">
        <v>10137902</v>
      </c>
      <c r="K73" s="50">
        <v>10376582</v>
      </c>
      <c r="L73" s="50">
        <v>10228134</v>
      </c>
      <c r="M73" s="297">
        <v>10842650</v>
      </c>
      <c r="N73" s="297">
        <v>12267223</v>
      </c>
      <c r="O73" s="297">
        <v>11961041</v>
      </c>
      <c r="P73" s="297">
        <v>11441613</v>
      </c>
      <c r="Q73" s="297">
        <v>11301872</v>
      </c>
      <c r="R73" s="297">
        <v>11015299</v>
      </c>
      <c r="S73" s="297">
        <v>11054491</v>
      </c>
      <c r="T73" s="297">
        <v>10441202</v>
      </c>
      <c r="U73" s="297">
        <v>10074943</v>
      </c>
      <c r="V73" s="297">
        <v>9328183</v>
      </c>
      <c r="W73" s="50">
        <v>9710033</v>
      </c>
      <c r="X73" s="50">
        <v>10152496</v>
      </c>
      <c r="Y73" s="50">
        <v>9779832</v>
      </c>
      <c r="Z73" s="36">
        <v>9136533</v>
      </c>
      <c r="AA73" s="36">
        <v>9432747</v>
      </c>
      <c r="AB73" s="36">
        <v>7023696</v>
      </c>
      <c r="AC73" s="34">
        <v>6098398</v>
      </c>
      <c r="AD73" s="586">
        <v>6486746</v>
      </c>
      <c r="AE73" s="146">
        <v>5901064</v>
      </c>
      <c r="AF73" s="146">
        <v>5580418</v>
      </c>
      <c r="AG73" s="34">
        <v>4487165</v>
      </c>
      <c r="AH73" s="146">
        <v>4089966</v>
      </c>
      <c r="AI73" s="36"/>
      <c r="AJ73" s="36"/>
      <c r="AK73" s="36"/>
      <c r="AL73" s="36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</row>
    <row r="74" spans="1:89">
      <c r="B74" s="47" t="s">
        <v>48</v>
      </c>
      <c r="C74" s="10">
        <v>24153210</v>
      </c>
      <c r="D74" s="10">
        <v>26359049</v>
      </c>
      <c r="E74" s="10">
        <v>30849344</v>
      </c>
      <c r="F74" s="10">
        <v>29961281</v>
      </c>
      <c r="G74" s="10">
        <v>39188899</v>
      </c>
      <c r="H74" s="10">
        <v>43276802</v>
      </c>
      <c r="I74" s="10">
        <v>46276463</v>
      </c>
      <c r="J74" s="10">
        <v>58583486</v>
      </c>
      <c r="K74" s="10">
        <v>50452257</v>
      </c>
      <c r="L74" s="10">
        <v>19409389</v>
      </c>
      <c r="M74" s="171">
        <v>57362494</v>
      </c>
      <c r="N74" s="171">
        <v>67548804</v>
      </c>
      <c r="O74" s="171">
        <v>79804957</v>
      </c>
      <c r="P74" s="171">
        <v>76888192</v>
      </c>
      <c r="Q74" s="171">
        <v>85999761</v>
      </c>
      <c r="R74" s="171">
        <v>79047837</v>
      </c>
      <c r="S74" s="171">
        <v>72365626</v>
      </c>
      <c r="T74" s="171">
        <v>75303875</v>
      </c>
      <c r="U74" s="171">
        <v>79041155</v>
      </c>
      <c r="V74" s="171">
        <v>83370490</v>
      </c>
      <c r="W74" s="10">
        <v>98353019</v>
      </c>
      <c r="X74" s="10">
        <v>103904756</v>
      </c>
      <c r="Y74" s="10">
        <v>104083020</v>
      </c>
      <c r="Z74" s="36">
        <v>102613790</v>
      </c>
      <c r="AA74" s="36">
        <v>99524430</v>
      </c>
      <c r="AB74" s="36">
        <v>94841907</v>
      </c>
      <c r="AC74" s="34">
        <v>94307489</v>
      </c>
      <c r="AD74" s="586">
        <v>100440587</v>
      </c>
      <c r="AE74" s="146">
        <v>91780406</v>
      </c>
      <c r="AF74" s="146">
        <v>79673794</v>
      </c>
      <c r="AG74" s="34">
        <v>80125121</v>
      </c>
      <c r="AH74" s="146">
        <v>84653435</v>
      </c>
      <c r="AI74" s="36"/>
      <c r="AJ74" s="36"/>
      <c r="AK74" s="36"/>
      <c r="AL74" s="36"/>
      <c r="AM74" s="42"/>
      <c r="AN74" s="42"/>
      <c r="AO74" s="42" t="s">
        <v>571</v>
      </c>
      <c r="AP74" s="42"/>
      <c r="AQ74" s="42"/>
      <c r="AR74" s="42"/>
      <c r="AS74" s="42"/>
      <c r="AT74" s="42"/>
      <c r="AU74" s="42"/>
      <c r="AV74" s="42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</row>
    <row r="75" spans="1:89">
      <c r="B75" s="47" t="s">
        <v>49</v>
      </c>
      <c r="C75" s="10">
        <v>11532184</v>
      </c>
      <c r="D75" s="10">
        <v>12110021</v>
      </c>
      <c r="E75" s="10">
        <v>12382215</v>
      </c>
      <c r="F75" s="10">
        <v>12823893</v>
      </c>
      <c r="G75" s="10">
        <v>14373202</v>
      </c>
      <c r="H75" s="10">
        <v>20447494</v>
      </c>
      <c r="I75" s="10">
        <v>23430781</v>
      </c>
      <c r="J75" s="10">
        <v>24029974</v>
      </c>
      <c r="K75" s="10">
        <v>24726386</v>
      </c>
      <c r="L75" s="10">
        <v>11048773</v>
      </c>
      <c r="M75" s="171">
        <v>27822137</v>
      </c>
      <c r="N75" s="171">
        <v>29559677</v>
      </c>
      <c r="O75" s="171">
        <v>29764831</v>
      </c>
      <c r="P75" s="171">
        <v>30445522</v>
      </c>
      <c r="Q75" s="171">
        <v>31990492</v>
      </c>
      <c r="R75" s="171">
        <v>31800040</v>
      </c>
      <c r="S75" s="171">
        <v>30682466</v>
      </c>
      <c r="T75" s="171">
        <v>30327193</v>
      </c>
      <c r="U75" s="171">
        <v>31222330</v>
      </c>
      <c r="V75" s="171">
        <v>33259600</v>
      </c>
      <c r="W75" s="10">
        <v>35657838</v>
      </c>
      <c r="X75" s="10">
        <v>35927286</v>
      </c>
      <c r="Y75" s="10">
        <v>33921623</v>
      </c>
      <c r="Z75" s="36">
        <v>30733852</v>
      </c>
      <c r="AA75" s="36">
        <v>30236693</v>
      </c>
      <c r="AB75" s="36">
        <v>20692478</v>
      </c>
      <c r="AC75" s="34">
        <v>22198107</v>
      </c>
      <c r="AD75" s="586">
        <v>21374150</v>
      </c>
      <c r="AE75" s="146">
        <v>20247238</v>
      </c>
      <c r="AF75" s="146">
        <v>18221559</v>
      </c>
      <c r="AG75" s="34">
        <v>16814196</v>
      </c>
      <c r="AH75" s="146">
        <v>15342968</v>
      </c>
      <c r="AI75" s="36"/>
      <c r="AJ75" s="36"/>
      <c r="AK75" s="36"/>
      <c r="AL75" s="36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</row>
    <row r="76" spans="1:89">
      <c r="B76" s="47" t="s">
        <v>50</v>
      </c>
      <c r="C76" s="10">
        <v>1812108</v>
      </c>
      <c r="D76" s="10">
        <v>1898857</v>
      </c>
      <c r="E76" s="10">
        <v>2396597</v>
      </c>
      <c r="F76" s="10">
        <v>3043602</v>
      </c>
      <c r="G76" s="10">
        <v>3631380</v>
      </c>
      <c r="H76" s="10">
        <v>4574163</v>
      </c>
      <c r="I76" s="10">
        <v>5590641</v>
      </c>
      <c r="J76" s="10">
        <v>6474622</v>
      </c>
      <c r="K76" s="10">
        <v>6839342</v>
      </c>
      <c r="L76" s="10">
        <v>3257967</v>
      </c>
      <c r="M76" s="171">
        <v>7160131</v>
      </c>
      <c r="N76" s="171">
        <v>7963862</v>
      </c>
      <c r="O76" s="171">
        <v>7492439</v>
      </c>
      <c r="P76" s="171">
        <v>7904780</v>
      </c>
      <c r="Q76" s="171">
        <v>8077386</v>
      </c>
      <c r="R76" s="171">
        <v>8004010</v>
      </c>
      <c r="S76" s="171">
        <v>8154956</v>
      </c>
      <c r="T76" s="171">
        <v>7784318</v>
      </c>
      <c r="U76" s="171">
        <v>6202627</v>
      </c>
      <c r="V76" s="171">
        <v>6709583</v>
      </c>
      <c r="W76" s="10">
        <v>6981534</v>
      </c>
      <c r="X76" s="10">
        <v>6656928</v>
      </c>
      <c r="Y76" s="10">
        <v>6258176</v>
      </c>
      <c r="Z76" s="36">
        <v>5883924</v>
      </c>
      <c r="AA76" s="36">
        <v>5859238</v>
      </c>
      <c r="AB76" s="36">
        <v>2937360</v>
      </c>
      <c r="AC76" s="34">
        <v>3301297</v>
      </c>
      <c r="AD76" s="586">
        <v>3186398</v>
      </c>
      <c r="AE76" s="146">
        <v>3056873</v>
      </c>
      <c r="AF76" s="146">
        <v>2690079</v>
      </c>
      <c r="AG76" s="34">
        <v>2370579</v>
      </c>
      <c r="AH76" s="146">
        <v>2282251</v>
      </c>
      <c r="AI76" s="36"/>
      <c r="AJ76" s="36"/>
      <c r="AK76" s="36"/>
      <c r="AL76" s="36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</row>
    <row r="77" spans="1:89">
      <c r="B77" s="47" t="s">
        <v>51</v>
      </c>
      <c r="C77" s="10">
        <v>3191392</v>
      </c>
      <c r="D77" s="10">
        <v>4114262</v>
      </c>
      <c r="E77" s="10">
        <v>4748270</v>
      </c>
      <c r="F77" s="10">
        <v>6425719</v>
      </c>
      <c r="G77" s="10">
        <v>8627362</v>
      </c>
      <c r="H77" s="298">
        <f>ROUND(H68*I77/I68,0)</f>
        <v>1029017</v>
      </c>
      <c r="I77" s="298">
        <f t="shared" ref="I77:K77" si="289">ROUND(I68*J77/J68,0)</f>
        <v>1050594</v>
      </c>
      <c r="J77" s="298">
        <f t="shared" si="289"/>
        <v>1161028</v>
      </c>
      <c r="K77" s="298">
        <f t="shared" si="289"/>
        <v>1276391</v>
      </c>
      <c r="L77" s="298">
        <f>ROUND(L68*M77/M68,0)</f>
        <v>1423923</v>
      </c>
      <c r="M77" s="298">
        <f>ROUND(M68*N77/N68,0)</f>
        <v>1726704</v>
      </c>
      <c r="N77" s="298">
        <f>ROUND(N68*O77/O68,0)</f>
        <v>2049050</v>
      </c>
      <c r="O77" s="171">
        <v>2157968</v>
      </c>
      <c r="P77" s="171">
        <v>2220746</v>
      </c>
      <c r="Q77" s="171">
        <v>2238978</v>
      </c>
      <c r="R77" s="171">
        <v>2036577</v>
      </c>
      <c r="S77" s="171">
        <v>2076961</v>
      </c>
      <c r="T77" s="171">
        <v>2059627</v>
      </c>
      <c r="U77" s="171">
        <v>2065861</v>
      </c>
      <c r="V77" s="171">
        <v>2580069</v>
      </c>
      <c r="W77" s="10">
        <v>2822983</v>
      </c>
      <c r="X77" s="10">
        <v>2945642</v>
      </c>
      <c r="Y77" s="10">
        <v>2672398</v>
      </c>
      <c r="Z77" s="36">
        <v>2422664</v>
      </c>
      <c r="AA77" s="36">
        <v>2355203</v>
      </c>
      <c r="AB77" s="36">
        <v>2006698</v>
      </c>
      <c r="AC77" s="34">
        <v>1797681</v>
      </c>
      <c r="AD77" s="586">
        <v>1941739</v>
      </c>
      <c r="AE77" s="146">
        <v>1508522</v>
      </c>
      <c r="AF77" s="146">
        <v>1213072</v>
      </c>
      <c r="AG77" s="34">
        <v>1216083</v>
      </c>
      <c r="AH77" s="146">
        <v>1095620</v>
      </c>
      <c r="AI77" s="36"/>
      <c r="AJ77" s="36"/>
      <c r="AK77" s="36"/>
      <c r="AL77" s="36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</row>
    <row r="78" spans="1:89">
      <c r="B78" s="47" t="s">
        <v>52</v>
      </c>
      <c r="C78" s="587"/>
      <c r="D78" s="587"/>
      <c r="E78" s="587"/>
      <c r="F78" s="10">
        <v>1042122</v>
      </c>
      <c r="G78" s="10">
        <v>1358793</v>
      </c>
      <c r="H78" s="10">
        <v>1774931</v>
      </c>
      <c r="I78" s="10">
        <v>1793128</v>
      </c>
      <c r="J78" s="10">
        <v>1943115</v>
      </c>
      <c r="K78" s="10">
        <v>2093467</v>
      </c>
      <c r="L78" s="10">
        <v>2260322</v>
      </c>
      <c r="M78" s="171">
        <v>2778159</v>
      </c>
      <c r="N78" s="171">
        <v>2731803</v>
      </c>
      <c r="O78" s="171">
        <v>2889288</v>
      </c>
      <c r="P78" s="171">
        <v>2923876</v>
      </c>
      <c r="Q78" s="171">
        <v>3205088</v>
      </c>
      <c r="R78" s="171">
        <v>3315299</v>
      </c>
      <c r="S78" s="171">
        <v>3672360</v>
      </c>
      <c r="T78" s="171">
        <v>3524110</v>
      </c>
      <c r="U78" s="171">
        <v>3654201</v>
      </c>
      <c r="V78" s="171">
        <v>3947823</v>
      </c>
      <c r="W78" s="10">
        <v>4290961</v>
      </c>
      <c r="X78" s="10">
        <v>4700663</v>
      </c>
      <c r="Y78" s="10">
        <v>4833588</v>
      </c>
      <c r="Z78" s="36">
        <v>4477788</v>
      </c>
      <c r="AA78" s="36">
        <v>4478162</v>
      </c>
      <c r="AB78" s="36">
        <v>4182471</v>
      </c>
      <c r="AC78" s="34">
        <v>4481934</v>
      </c>
      <c r="AD78" s="586">
        <v>8479688</v>
      </c>
      <c r="AE78" s="146">
        <v>10636684</v>
      </c>
      <c r="AF78" s="146">
        <v>11001578</v>
      </c>
      <c r="AG78" s="34">
        <v>13694967</v>
      </c>
      <c r="AH78" s="146">
        <v>13135314</v>
      </c>
      <c r="AI78" s="36"/>
      <c r="AJ78" s="36"/>
      <c r="AK78" s="36"/>
      <c r="AL78" s="36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</row>
    <row r="79" spans="1:89">
      <c r="B79" s="47" t="s">
        <v>53</v>
      </c>
      <c r="C79" s="10">
        <v>34807796</v>
      </c>
      <c r="D79" s="10">
        <v>33468192</v>
      </c>
      <c r="E79" s="10">
        <v>33507536</v>
      </c>
      <c r="F79" s="10">
        <v>38499097</v>
      </c>
      <c r="G79" s="10">
        <v>49779366</v>
      </c>
      <c r="H79" s="10">
        <f>37025787+12511484</f>
        <v>49537271</v>
      </c>
      <c r="I79" s="10">
        <f>39541094+12544795</f>
        <v>52085889</v>
      </c>
      <c r="J79" s="10">
        <f>39797857+13178692</f>
        <v>52976549</v>
      </c>
      <c r="K79" s="10">
        <f>39261287+11408945</f>
        <v>50670232</v>
      </c>
      <c r="L79" s="10">
        <f>42072258+9650762</f>
        <v>51723020</v>
      </c>
      <c r="M79" s="171">
        <v>55966965</v>
      </c>
      <c r="N79" s="171">
        <v>54802501</v>
      </c>
      <c r="O79" s="171">
        <v>52765536</v>
      </c>
      <c r="P79" s="171">
        <v>51448048</v>
      </c>
      <c r="Q79" s="171">
        <v>54829304</v>
      </c>
      <c r="R79" s="171">
        <v>58742956</v>
      </c>
      <c r="S79" s="171">
        <v>49937207</v>
      </c>
      <c r="T79" s="171">
        <v>48617220</v>
      </c>
      <c r="U79" s="171">
        <v>47831212</v>
      </c>
      <c r="V79" s="171">
        <v>53263980</v>
      </c>
      <c r="W79" s="10">
        <v>55909872</v>
      </c>
      <c r="X79" s="10">
        <v>58945108</v>
      </c>
      <c r="Y79" s="10">
        <v>52846428</v>
      </c>
      <c r="Z79" s="36">
        <v>48927552</v>
      </c>
      <c r="AA79" s="36">
        <v>48741740</v>
      </c>
      <c r="AB79" s="36">
        <v>32809841</v>
      </c>
      <c r="AC79" s="34">
        <v>29083400</v>
      </c>
      <c r="AD79" s="586">
        <v>33440155</v>
      </c>
      <c r="AE79" s="146">
        <v>35627319</v>
      </c>
      <c r="AF79" s="146">
        <v>26845590</v>
      </c>
      <c r="AG79" s="34">
        <v>28179881</v>
      </c>
      <c r="AH79" s="146">
        <v>27138444</v>
      </c>
      <c r="AI79" s="36"/>
      <c r="AJ79" s="36"/>
      <c r="AK79" s="36"/>
      <c r="AL79" s="36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</row>
    <row r="80" spans="1:89">
      <c r="B80" s="47" t="s">
        <v>54</v>
      </c>
      <c r="C80" s="587"/>
      <c r="D80" s="587"/>
      <c r="E80" s="587"/>
      <c r="F80" s="587"/>
      <c r="G80" s="587"/>
      <c r="H80" s="298">
        <f t="shared" ref="H80:L80" si="290">H68-H77</f>
        <v>9816211</v>
      </c>
      <c r="I80" s="298">
        <f>I68-I77</f>
        <v>10022045</v>
      </c>
      <c r="J80" s="298">
        <f t="shared" si="290"/>
        <v>11075525</v>
      </c>
      <c r="K80" s="298">
        <f t="shared" si="290"/>
        <v>12176018</v>
      </c>
      <c r="L80" s="298">
        <f t="shared" si="290"/>
        <v>13583389</v>
      </c>
      <c r="M80" s="298">
        <f>M68-M77</f>
        <v>16471747</v>
      </c>
      <c r="N80" s="298">
        <f>N68-N77</f>
        <v>19546739</v>
      </c>
      <c r="O80" s="171">
        <v>20585751</v>
      </c>
      <c r="P80" s="171">
        <v>22304312</v>
      </c>
      <c r="Q80" s="171">
        <v>24625309</v>
      </c>
      <c r="R80" s="171">
        <v>27923487</v>
      </c>
      <c r="S80" s="171">
        <v>29363926</v>
      </c>
      <c r="T80" s="171">
        <v>29075196</v>
      </c>
      <c r="U80" s="171">
        <v>35224389</v>
      </c>
      <c r="V80" s="171">
        <v>41383786</v>
      </c>
      <c r="W80" s="10">
        <v>51758360</v>
      </c>
      <c r="X80" s="10">
        <v>58664879</v>
      </c>
      <c r="Y80" s="10">
        <v>57739697</v>
      </c>
      <c r="Z80" s="36">
        <v>53637530</v>
      </c>
      <c r="AA80" s="36">
        <v>56643112</v>
      </c>
      <c r="AB80" s="36">
        <v>58974697</v>
      </c>
      <c r="AC80" s="34">
        <v>54309868</v>
      </c>
      <c r="AD80" s="586">
        <v>57378163</v>
      </c>
      <c r="AE80" s="146">
        <v>65913618</v>
      </c>
      <c r="AF80" s="146">
        <v>63855231</v>
      </c>
      <c r="AG80" s="34">
        <v>63802515</v>
      </c>
      <c r="AH80" s="146">
        <v>62024352</v>
      </c>
      <c r="AI80" s="36"/>
      <c r="AJ80" s="36"/>
      <c r="AK80" s="36"/>
      <c r="AL80" s="36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</row>
    <row r="81" spans="1:89">
      <c r="A81" s="126">
        <v>201</v>
      </c>
      <c r="B81" s="52" t="s">
        <v>55</v>
      </c>
      <c r="C81" s="38">
        <v>44041020</v>
      </c>
      <c r="D81" s="38">
        <v>48851473</v>
      </c>
      <c r="E81" s="38">
        <v>52035975</v>
      </c>
      <c r="F81" s="38">
        <v>66358778</v>
      </c>
      <c r="G81" s="38">
        <v>92750376</v>
      </c>
      <c r="H81" s="38">
        <v>95480549</v>
      </c>
      <c r="I81" s="38">
        <v>105030610</v>
      </c>
      <c r="J81" s="38">
        <v>109555504</v>
      </c>
      <c r="K81" s="38">
        <v>106986296</v>
      </c>
      <c r="L81" s="38">
        <v>124322071</v>
      </c>
      <c r="M81" s="300">
        <v>155344477</v>
      </c>
      <c r="N81" s="300">
        <v>157609897</v>
      </c>
      <c r="O81" s="300">
        <v>164775780</v>
      </c>
      <c r="P81" s="300">
        <v>162531932</v>
      </c>
      <c r="Q81" s="300">
        <v>176642949</v>
      </c>
      <c r="R81" s="300">
        <v>172742064</v>
      </c>
      <c r="S81" s="300">
        <v>152390565</v>
      </c>
      <c r="T81" s="300">
        <v>146084351</v>
      </c>
      <c r="U81" s="300">
        <v>161707244</v>
      </c>
      <c r="V81" s="300">
        <v>184407436</v>
      </c>
      <c r="W81" s="38">
        <v>194191337</v>
      </c>
      <c r="X81" s="38">
        <v>205881220</v>
      </c>
      <c r="Y81" s="38">
        <v>193989304</v>
      </c>
      <c r="Z81" s="39">
        <v>181707691</v>
      </c>
      <c r="AA81" s="39">
        <v>182792595</v>
      </c>
      <c r="AB81" s="39">
        <v>183898935</v>
      </c>
      <c r="AC81" s="40">
        <v>190055686</v>
      </c>
      <c r="AD81" s="588">
        <v>199193814</v>
      </c>
      <c r="AE81" s="144">
        <v>182512596</v>
      </c>
      <c r="AF81" s="144">
        <v>169908673</v>
      </c>
      <c r="AG81" s="40">
        <v>180067882</v>
      </c>
      <c r="AH81" s="144">
        <v>166136998</v>
      </c>
      <c r="AI81" s="36"/>
      <c r="AJ81" s="36"/>
      <c r="AK81" s="36"/>
      <c r="AL81" s="36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</row>
    <row r="82" spans="1:89">
      <c r="A82" s="3">
        <v>202</v>
      </c>
      <c r="B82" s="53" t="s">
        <v>56</v>
      </c>
      <c r="C82" s="54">
        <v>87237290</v>
      </c>
      <c r="D82" s="54">
        <v>81682273</v>
      </c>
      <c r="E82" s="54">
        <v>82487396</v>
      </c>
      <c r="F82" s="54">
        <v>103614013</v>
      </c>
      <c r="G82" s="54">
        <v>131325082</v>
      </c>
      <c r="H82" s="54">
        <v>130232190</v>
      </c>
      <c r="I82" s="54">
        <v>139605277</v>
      </c>
      <c r="J82" s="54">
        <v>143419375</v>
      </c>
      <c r="K82" s="54">
        <v>150973729</v>
      </c>
      <c r="L82" s="54">
        <v>165454217</v>
      </c>
      <c r="M82" s="301">
        <v>179662889</v>
      </c>
      <c r="N82" s="301">
        <v>184848055</v>
      </c>
      <c r="O82" s="301">
        <v>192627696</v>
      </c>
      <c r="P82" s="301">
        <v>176306664</v>
      </c>
      <c r="Q82" s="301">
        <v>184293166</v>
      </c>
      <c r="R82" s="301">
        <v>184367166</v>
      </c>
      <c r="S82" s="301">
        <v>178941457</v>
      </c>
      <c r="T82" s="301">
        <v>173044166</v>
      </c>
      <c r="U82" s="301">
        <v>183319449</v>
      </c>
      <c r="V82" s="301">
        <v>195026451</v>
      </c>
      <c r="W82" s="54">
        <v>208204770</v>
      </c>
      <c r="X82" s="54">
        <v>213228992</v>
      </c>
      <c r="Y82" s="54">
        <v>204849226</v>
      </c>
      <c r="Z82" s="36">
        <v>189515921</v>
      </c>
      <c r="AA82" s="36">
        <v>183753385</v>
      </c>
      <c r="AB82" s="36">
        <v>181592110</v>
      </c>
      <c r="AC82" s="34">
        <v>183187293</v>
      </c>
      <c r="AD82" s="586">
        <v>183474976</v>
      </c>
      <c r="AE82" s="146">
        <v>164864269</v>
      </c>
      <c r="AF82" s="146">
        <v>149988975</v>
      </c>
      <c r="AG82" s="34">
        <v>157510008</v>
      </c>
      <c r="AH82" s="146">
        <v>139182877</v>
      </c>
      <c r="AI82" s="36"/>
      <c r="AJ82" s="36"/>
      <c r="AK82" s="36"/>
      <c r="AL82" s="36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</row>
    <row r="83" spans="1:89">
      <c r="A83" s="3">
        <v>203</v>
      </c>
      <c r="B83" s="53" t="s">
        <v>57</v>
      </c>
      <c r="C83" s="54">
        <v>23727973</v>
      </c>
      <c r="D83" s="54">
        <v>24409146</v>
      </c>
      <c r="E83" s="54">
        <v>25890581</v>
      </c>
      <c r="F83" s="54">
        <v>30907410</v>
      </c>
      <c r="G83" s="54">
        <v>37388705</v>
      </c>
      <c r="H83" s="54">
        <v>37275086</v>
      </c>
      <c r="I83" s="54">
        <v>39600427</v>
      </c>
      <c r="J83" s="54">
        <v>44242896</v>
      </c>
      <c r="K83" s="54">
        <v>52014576</v>
      </c>
      <c r="L83" s="54">
        <v>60241543</v>
      </c>
      <c r="M83" s="301">
        <v>71504740</v>
      </c>
      <c r="N83" s="301">
        <v>73967170</v>
      </c>
      <c r="O83" s="301">
        <v>75461847</v>
      </c>
      <c r="P83" s="301">
        <v>76227143</v>
      </c>
      <c r="Q83" s="301">
        <v>79009203</v>
      </c>
      <c r="R83" s="301">
        <v>86277762</v>
      </c>
      <c r="S83" s="301">
        <v>77511115</v>
      </c>
      <c r="T83" s="301">
        <v>82466034</v>
      </c>
      <c r="U83" s="301">
        <v>97815761</v>
      </c>
      <c r="V83" s="301">
        <v>111752794</v>
      </c>
      <c r="W83" s="54">
        <v>125268935</v>
      </c>
      <c r="X83" s="54">
        <v>124754841</v>
      </c>
      <c r="Y83" s="54">
        <v>117484935</v>
      </c>
      <c r="Z83" s="36">
        <v>109868939</v>
      </c>
      <c r="AA83" s="36">
        <v>106478355</v>
      </c>
      <c r="AB83" s="36">
        <v>107525806</v>
      </c>
      <c r="AC83" s="34">
        <v>111145455</v>
      </c>
      <c r="AD83" s="586">
        <v>109885186</v>
      </c>
      <c r="AE83" s="146">
        <v>102386364</v>
      </c>
      <c r="AF83" s="146">
        <v>96022081</v>
      </c>
      <c r="AG83" s="34">
        <v>102978137</v>
      </c>
      <c r="AH83" s="146">
        <v>91120579</v>
      </c>
      <c r="AI83" s="36"/>
      <c r="AJ83" s="36"/>
      <c r="AK83" s="36"/>
      <c r="AL83" s="36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</row>
    <row r="84" spans="1:89">
      <c r="A84" s="3">
        <v>204</v>
      </c>
      <c r="B84" s="53" t="s">
        <v>58</v>
      </c>
      <c r="C84" s="54">
        <v>28681836</v>
      </c>
      <c r="D84" s="54">
        <v>29477753</v>
      </c>
      <c r="E84" s="54">
        <v>29529422</v>
      </c>
      <c r="F84" s="54">
        <v>34851076</v>
      </c>
      <c r="G84" s="54">
        <v>36387011</v>
      </c>
      <c r="H84" s="54">
        <v>36998463</v>
      </c>
      <c r="I84" s="54">
        <v>40266651</v>
      </c>
      <c r="J84" s="54">
        <v>43496592</v>
      </c>
      <c r="K84" s="54">
        <v>43023658</v>
      </c>
      <c r="L84" s="54">
        <v>45778950</v>
      </c>
      <c r="M84" s="301">
        <v>49085934</v>
      </c>
      <c r="N84" s="301">
        <v>49408537</v>
      </c>
      <c r="O84" s="301">
        <v>51117206</v>
      </c>
      <c r="P84" s="301">
        <v>51691141</v>
      </c>
      <c r="Q84" s="301">
        <v>53774510</v>
      </c>
      <c r="R84" s="301">
        <v>55581207</v>
      </c>
      <c r="S84" s="301">
        <v>56197738</v>
      </c>
      <c r="T84" s="301">
        <v>58847833</v>
      </c>
      <c r="U84" s="301">
        <v>63349786</v>
      </c>
      <c r="V84" s="301">
        <v>69578680</v>
      </c>
      <c r="W84" s="54">
        <v>66010794</v>
      </c>
      <c r="X84" s="54">
        <v>69025085</v>
      </c>
      <c r="Y84" s="54">
        <v>67072175</v>
      </c>
      <c r="Z84" s="36">
        <v>64608905</v>
      </c>
      <c r="AA84" s="36">
        <v>68848113</v>
      </c>
      <c r="AB84" s="36">
        <v>55228351</v>
      </c>
      <c r="AC84" s="34">
        <v>58537687</v>
      </c>
      <c r="AD84" s="586">
        <v>58581186</v>
      </c>
      <c r="AE84" s="146">
        <v>57194385</v>
      </c>
      <c r="AF84" s="146">
        <v>53568814</v>
      </c>
      <c r="AG84" s="34">
        <v>53519781</v>
      </c>
      <c r="AH84" s="146">
        <v>50939277</v>
      </c>
      <c r="AI84" s="36"/>
      <c r="AJ84" s="36"/>
      <c r="AK84" s="36"/>
      <c r="AL84" s="36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</row>
    <row r="85" spans="1:89">
      <c r="A85" s="3">
        <v>205</v>
      </c>
      <c r="B85" s="53" t="s">
        <v>59</v>
      </c>
      <c r="C85" s="54">
        <v>1520990</v>
      </c>
      <c r="D85" s="54">
        <v>1749188</v>
      </c>
      <c r="E85" s="54">
        <v>1747429</v>
      </c>
      <c r="F85" s="54">
        <v>1880307</v>
      </c>
      <c r="G85" s="54">
        <v>2400712</v>
      </c>
      <c r="H85" s="54">
        <v>2841261</v>
      </c>
      <c r="I85" s="54">
        <v>3369468</v>
      </c>
      <c r="J85" s="54">
        <v>3310903</v>
      </c>
      <c r="K85" s="54">
        <v>3487608</v>
      </c>
      <c r="L85" s="54">
        <v>4172628</v>
      </c>
      <c r="M85" s="301">
        <v>4357526</v>
      </c>
      <c r="N85" s="301">
        <v>4764805</v>
      </c>
      <c r="O85" s="301">
        <v>5260334</v>
      </c>
      <c r="P85" s="301">
        <v>5967162</v>
      </c>
      <c r="Q85" s="301">
        <v>7388096</v>
      </c>
      <c r="R85" s="301">
        <v>7840408</v>
      </c>
      <c r="S85" s="301">
        <v>7456917</v>
      </c>
      <c r="T85" s="301">
        <v>8606037</v>
      </c>
      <c r="U85" s="301">
        <v>10685602</v>
      </c>
      <c r="V85" s="301">
        <v>11932508</v>
      </c>
      <c r="W85" s="54">
        <v>12917016</v>
      </c>
      <c r="X85" s="54">
        <v>15376995</v>
      </c>
      <c r="Y85" s="54">
        <v>15210145</v>
      </c>
      <c r="Z85" s="36">
        <v>15286844</v>
      </c>
      <c r="AA85" s="36">
        <v>17473616</v>
      </c>
      <c r="AB85" s="36">
        <v>18228011</v>
      </c>
      <c r="AC85" s="34">
        <v>18526103</v>
      </c>
      <c r="AD85" s="586">
        <v>23770187</v>
      </c>
      <c r="AE85" s="146">
        <v>22583278</v>
      </c>
      <c r="AF85" s="146">
        <v>23973119</v>
      </c>
      <c r="AG85" s="34">
        <v>27928731</v>
      </c>
      <c r="AH85" s="146">
        <v>26767436</v>
      </c>
      <c r="AI85" s="36"/>
      <c r="AJ85" s="36"/>
      <c r="AK85" s="36"/>
      <c r="AL85" s="36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</row>
    <row r="86" spans="1:89">
      <c r="A86" s="3">
        <v>206</v>
      </c>
      <c r="B86" s="53" t="s">
        <v>60</v>
      </c>
      <c r="C86" s="54">
        <v>134295</v>
      </c>
      <c r="D86" s="54">
        <v>154721</v>
      </c>
      <c r="E86" s="54">
        <v>147311</v>
      </c>
      <c r="F86" s="54">
        <v>197343</v>
      </c>
      <c r="G86" s="54">
        <v>29625</v>
      </c>
      <c r="H86" s="54">
        <v>246597</v>
      </c>
      <c r="I86" s="54">
        <v>254647</v>
      </c>
      <c r="J86" s="54">
        <v>269400</v>
      </c>
      <c r="K86" s="54">
        <v>273542</v>
      </c>
      <c r="L86" s="54">
        <v>356991</v>
      </c>
      <c r="M86" s="301">
        <v>425565</v>
      </c>
      <c r="N86" s="301">
        <v>509551</v>
      </c>
      <c r="O86" s="301">
        <v>495773</v>
      </c>
      <c r="P86" s="301">
        <v>479335</v>
      </c>
      <c r="Q86" s="301">
        <v>446845</v>
      </c>
      <c r="R86" s="301">
        <v>488151</v>
      </c>
      <c r="S86" s="301">
        <v>544253</v>
      </c>
      <c r="T86" s="301">
        <v>468778</v>
      </c>
      <c r="U86" s="301">
        <v>399520</v>
      </c>
      <c r="V86" s="301">
        <v>453338</v>
      </c>
      <c r="W86" s="54">
        <v>507518</v>
      </c>
      <c r="X86" s="54">
        <v>552283</v>
      </c>
      <c r="Y86" s="54">
        <v>473813</v>
      </c>
      <c r="Z86" s="36">
        <v>446305</v>
      </c>
      <c r="AA86" s="36">
        <v>446305</v>
      </c>
      <c r="AB86" s="36">
        <v>304265</v>
      </c>
      <c r="AC86" s="34">
        <v>285447</v>
      </c>
      <c r="AD86" s="586">
        <v>298710</v>
      </c>
      <c r="AE86" s="146">
        <v>288552</v>
      </c>
      <c r="AF86" s="146">
        <v>243312</v>
      </c>
      <c r="AG86" s="34">
        <v>247150</v>
      </c>
      <c r="AH86" s="146">
        <v>197240</v>
      </c>
      <c r="AI86" s="36"/>
      <c r="AJ86" s="36"/>
      <c r="AK86" s="36"/>
      <c r="AL86" s="36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</row>
    <row r="87" spans="1:89">
      <c r="A87" s="3">
        <v>207</v>
      </c>
      <c r="B87" s="53" t="s">
        <v>61</v>
      </c>
      <c r="C87" s="54">
        <v>23147886</v>
      </c>
      <c r="D87" s="54">
        <v>21942626</v>
      </c>
      <c r="E87" s="54">
        <v>22793618</v>
      </c>
      <c r="F87" s="54">
        <v>30508153</v>
      </c>
      <c r="G87" s="54">
        <v>34239480</v>
      </c>
      <c r="H87" s="54">
        <v>33861214</v>
      </c>
      <c r="I87" s="54">
        <v>39235133</v>
      </c>
      <c r="J87" s="54">
        <v>43175278</v>
      </c>
      <c r="K87" s="54">
        <v>44856818</v>
      </c>
      <c r="L87" s="54">
        <v>52259422</v>
      </c>
      <c r="M87" s="301">
        <v>61425185</v>
      </c>
      <c r="N87" s="301">
        <v>64985441</v>
      </c>
      <c r="O87" s="301">
        <v>64238772</v>
      </c>
      <c r="P87" s="301">
        <v>72608502</v>
      </c>
      <c r="Q87" s="301">
        <v>88901697</v>
      </c>
      <c r="R87" s="301">
        <v>82056913</v>
      </c>
      <c r="S87" s="301">
        <v>68046716</v>
      </c>
      <c r="T87" s="301">
        <v>67225064</v>
      </c>
      <c r="U87" s="301">
        <v>72355199</v>
      </c>
      <c r="V87" s="301">
        <v>76014233</v>
      </c>
      <c r="W87" s="54">
        <v>81047724</v>
      </c>
      <c r="X87" s="54">
        <v>83202091</v>
      </c>
      <c r="Y87" s="54">
        <v>76414421</v>
      </c>
      <c r="Z87" s="36">
        <v>70418202</v>
      </c>
      <c r="AA87" s="36">
        <v>67879903</v>
      </c>
      <c r="AB87" s="36">
        <v>63164531</v>
      </c>
      <c r="AC87" s="34">
        <v>64566122</v>
      </c>
      <c r="AD87" s="586">
        <v>67835046</v>
      </c>
      <c r="AE87" s="146">
        <v>61764352</v>
      </c>
      <c r="AF87" s="146">
        <v>55129940</v>
      </c>
      <c r="AG87" s="34">
        <v>59858021</v>
      </c>
      <c r="AH87" s="146">
        <v>56955676</v>
      </c>
      <c r="AI87" s="36"/>
      <c r="AJ87" s="36"/>
      <c r="AK87" s="36"/>
      <c r="AL87" s="36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</row>
    <row r="88" spans="1:89">
      <c r="A88" s="3">
        <v>208</v>
      </c>
      <c r="B88" s="53" t="s">
        <v>62</v>
      </c>
      <c r="C88" s="54">
        <v>7612339</v>
      </c>
      <c r="D88" s="54">
        <v>8452973</v>
      </c>
      <c r="E88" s="54">
        <v>8041469</v>
      </c>
      <c r="F88" s="54">
        <v>9846012</v>
      </c>
      <c r="G88" s="54">
        <v>11655135</v>
      </c>
      <c r="H88" s="54">
        <v>11913767</v>
      </c>
      <c r="I88" s="54">
        <v>15313598</v>
      </c>
      <c r="J88" s="54">
        <v>13570776</v>
      </c>
      <c r="K88" s="54">
        <v>10264833</v>
      </c>
      <c r="L88" s="54">
        <v>10784721</v>
      </c>
      <c r="M88" s="301">
        <v>12936586</v>
      </c>
      <c r="N88" s="301">
        <v>13347923</v>
      </c>
      <c r="O88" s="301">
        <v>12997307</v>
      </c>
      <c r="P88" s="301">
        <v>16785930</v>
      </c>
      <c r="Q88" s="301">
        <v>13601097</v>
      </c>
      <c r="R88" s="301">
        <v>12459029</v>
      </c>
      <c r="S88" s="301">
        <v>13011184</v>
      </c>
      <c r="T88" s="301">
        <v>12991759</v>
      </c>
      <c r="U88" s="301">
        <v>7740281</v>
      </c>
      <c r="V88" s="301">
        <v>9297984</v>
      </c>
      <c r="W88" s="54">
        <v>11425927</v>
      </c>
      <c r="X88" s="54">
        <v>14751351</v>
      </c>
      <c r="Y88" s="54">
        <v>14556283</v>
      </c>
      <c r="Z88" s="36">
        <v>13922883</v>
      </c>
      <c r="AA88" s="36">
        <v>12616255</v>
      </c>
      <c r="AB88" s="36">
        <v>16057303</v>
      </c>
      <c r="AC88" s="34">
        <v>14606036</v>
      </c>
      <c r="AD88" s="586">
        <v>16217999</v>
      </c>
      <c r="AE88" s="146">
        <v>12239718</v>
      </c>
      <c r="AF88" s="146">
        <v>21116050</v>
      </c>
      <c r="AG88" s="34">
        <v>14994583</v>
      </c>
      <c r="AH88" s="146">
        <v>12374736</v>
      </c>
      <c r="AI88" s="36"/>
      <c r="AJ88" s="36"/>
      <c r="AK88" s="36"/>
      <c r="AL88" s="36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</row>
    <row r="89" spans="1:89">
      <c r="A89" s="3">
        <v>209</v>
      </c>
      <c r="B89" s="53" t="s">
        <v>63</v>
      </c>
      <c r="C89" s="54">
        <v>728520</v>
      </c>
      <c r="D89" s="54">
        <v>929752</v>
      </c>
      <c r="E89" s="54">
        <v>802175</v>
      </c>
      <c r="F89" s="54">
        <v>1196738</v>
      </c>
      <c r="G89" s="54">
        <v>1452739</v>
      </c>
      <c r="H89" s="54">
        <v>2619351</v>
      </c>
      <c r="I89" s="54">
        <v>2760282</v>
      </c>
      <c r="J89" s="54">
        <v>3143005</v>
      </c>
      <c r="K89" s="54">
        <v>3473322</v>
      </c>
      <c r="L89" s="54">
        <v>3674606</v>
      </c>
      <c r="M89" s="301">
        <v>4003263</v>
      </c>
      <c r="N89" s="301">
        <v>4567734</v>
      </c>
      <c r="O89" s="301">
        <v>4405876</v>
      </c>
      <c r="P89" s="301">
        <v>4364447</v>
      </c>
      <c r="Q89" s="301">
        <v>4771316</v>
      </c>
      <c r="R89" s="301">
        <v>5250652</v>
      </c>
      <c r="S89" s="301">
        <v>5420303</v>
      </c>
      <c r="T89" s="301">
        <v>5444080</v>
      </c>
      <c r="U89" s="301">
        <v>6097136</v>
      </c>
      <c r="V89" s="301">
        <v>7118034</v>
      </c>
      <c r="W89" s="54">
        <v>7879114</v>
      </c>
      <c r="X89" s="54">
        <v>8749354</v>
      </c>
      <c r="Y89" s="54">
        <v>8400330</v>
      </c>
      <c r="Z89" s="36">
        <v>7942937</v>
      </c>
      <c r="AA89" s="36">
        <v>7469698</v>
      </c>
      <c r="AB89" s="36">
        <v>7496086</v>
      </c>
      <c r="AC89" s="34">
        <v>7175474</v>
      </c>
      <c r="AD89" s="586">
        <v>6665094</v>
      </c>
      <c r="AE89" s="146">
        <v>6605284</v>
      </c>
      <c r="AF89" s="146">
        <v>6103243</v>
      </c>
      <c r="AG89" s="34">
        <v>5712690</v>
      </c>
      <c r="AH89" s="146">
        <v>5364984</v>
      </c>
      <c r="AI89" s="36"/>
      <c r="AJ89" s="36"/>
      <c r="AK89" s="36"/>
      <c r="AL89" s="36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</row>
    <row r="90" spans="1:89">
      <c r="A90" s="3">
        <v>210</v>
      </c>
      <c r="B90" s="53" t="s">
        <v>611</v>
      </c>
      <c r="C90" s="54">
        <f>13127859+C112</f>
        <v>13609827</v>
      </c>
      <c r="D90" s="54">
        <f>16762882+D112</f>
        <v>17274740</v>
      </c>
      <c r="E90" s="54">
        <f>19263585+E112</f>
        <v>19855771</v>
      </c>
      <c r="F90" s="54">
        <f>31450264+F112</f>
        <v>32227936</v>
      </c>
      <c r="G90" s="54">
        <f>46381591+G112</f>
        <v>47244029</v>
      </c>
      <c r="H90" s="54">
        <f>49483353+1068062</f>
        <v>50551415</v>
      </c>
      <c r="I90" s="54">
        <f>58869286+1186944</f>
        <v>60056230</v>
      </c>
      <c r="J90" s="54">
        <f>58825792+1278630</f>
        <v>60104422</v>
      </c>
      <c r="K90" s="54">
        <f>61465473+1289227</f>
        <v>62754700</v>
      </c>
      <c r="L90" s="54">
        <v>71183929</v>
      </c>
      <c r="M90" s="301">
        <v>77754839</v>
      </c>
      <c r="N90" s="301">
        <v>78104697</v>
      </c>
      <c r="O90" s="301">
        <v>82036439</v>
      </c>
      <c r="P90" s="301">
        <v>78849743</v>
      </c>
      <c r="Q90" s="301">
        <v>81948702</v>
      </c>
      <c r="R90" s="301">
        <v>82587742</v>
      </c>
      <c r="S90" s="301">
        <v>71701087</v>
      </c>
      <c r="T90" s="301">
        <v>66886936</v>
      </c>
      <c r="U90" s="301">
        <v>73598204</v>
      </c>
      <c r="V90" s="301">
        <v>80448828</v>
      </c>
      <c r="W90" s="54">
        <v>84168383</v>
      </c>
      <c r="X90" s="54">
        <v>87159513</v>
      </c>
      <c r="Y90" s="54">
        <v>83018043</v>
      </c>
      <c r="Z90" s="36">
        <v>74857431</v>
      </c>
      <c r="AA90" s="36">
        <v>66953823</v>
      </c>
      <c r="AB90" s="36">
        <v>69965578</v>
      </c>
      <c r="AC90" s="34">
        <v>70459052</v>
      </c>
      <c r="AD90" s="586">
        <v>74337400</v>
      </c>
      <c r="AE90" s="146">
        <v>71260723</v>
      </c>
      <c r="AF90" s="146">
        <v>63377898</v>
      </c>
      <c r="AG90" s="34">
        <v>63935691</v>
      </c>
      <c r="AH90" s="146">
        <v>58541723</v>
      </c>
      <c r="AI90" s="36"/>
      <c r="AJ90" s="36"/>
      <c r="AK90" s="36"/>
      <c r="AL90" s="36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</row>
    <row r="91" spans="1:89">
      <c r="A91" s="127">
        <v>211</v>
      </c>
      <c r="B91" s="53" t="s">
        <v>122</v>
      </c>
      <c r="C91" s="54">
        <v>2327825</v>
      </c>
      <c r="D91" s="54">
        <v>2800712</v>
      </c>
      <c r="E91" s="54">
        <v>3197348</v>
      </c>
      <c r="F91" s="54">
        <v>4421251</v>
      </c>
      <c r="G91" s="54">
        <v>6059509</v>
      </c>
      <c r="H91" s="54">
        <v>9488448</v>
      </c>
      <c r="I91" s="54">
        <v>10532762</v>
      </c>
      <c r="J91" s="54">
        <v>10334473</v>
      </c>
      <c r="K91" s="54">
        <v>11294461</v>
      </c>
      <c r="L91" s="54">
        <v>12340023</v>
      </c>
      <c r="M91" s="301">
        <v>14250510</v>
      </c>
      <c r="N91" s="301">
        <v>15740894</v>
      </c>
      <c r="O91" s="301">
        <v>15074309</v>
      </c>
      <c r="P91" s="301">
        <v>14892653</v>
      </c>
      <c r="Q91" s="301">
        <v>16580882</v>
      </c>
      <c r="R91" s="301">
        <v>17015941</v>
      </c>
      <c r="S91" s="301">
        <v>16922092</v>
      </c>
      <c r="T91" s="301">
        <v>17080832</v>
      </c>
      <c r="U91" s="301">
        <v>18157711</v>
      </c>
      <c r="V91" s="301">
        <v>19415257</v>
      </c>
      <c r="W91" s="54">
        <v>21095080</v>
      </c>
      <c r="X91" s="54">
        <v>22607781</v>
      </c>
      <c r="Y91" s="54">
        <v>22793542</v>
      </c>
      <c r="Z91" s="36">
        <v>23199726</v>
      </c>
      <c r="AA91" s="36">
        <v>22591677</v>
      </c>
      <c r="AB91" s="36">
        <v>23276119</v>
      </c>
      <c r="AC91" s="34">
        <v>22776279</v>
      </c>
      <c r="AD91" s="586">
        <v>23466194</v>
      </c>
      <c r="AE91" s="146">
        <v>21771375</v>
      </c>
      <c r="AF91" s="146">
        <v>20349793</v>
      </c>
      <c r="AG91" s="34">
        <v>20123813</v>
      </c>
      <c r="AH91" s="146">
        <v>17072548</v>
      </c>
      <c r="AI91" s="36"/>
      <c r="AJ91" s="36"/>
      <c r="AK91" s="36"/>
      <c r="AL91" s="36"/>
      <c r="AM91" s="56"/>
      <c r="AN91" s="42"/>
      <c r="AO91" s="42"/>
      <c r="AP91" s="42"/>
      <c r="AQ91" s="42"/>
      <c r="AR91" s="42"/>
      <c r="AS91" s="42"/>
      <c r="AT91" s="42"/>
      <c r="AU91" s="42"/>
      <c r="AV91" s="42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</row>
    <row r="92" spans="1:89">
      <c r="A92" s="127">
        <v>212</v>
      </c>
      <c r="B92" s="53" t="s">
        <v>65</v>
      </c>
      <c r="C92" s="54">
        <v>4152314</v>
      </c>
      <c r="D92" s="54">
        <v>4390484</v>
      </c>
      <c r="E92" s="54">
        <v>5097643</v>
      </c>
      <c r="F92" s="54">
        <v>6839282</v>
      </c>
      <c r="G92" s="54">
        <v>9006143</v>
      </c>
      <c r="H92" s="54">
        <v>9677115</v>
      </c>
      <c r="I92" s="54">
        <v>10758587</v>
      </c>
      <c r="J92" s="54">
        <v>12646010</v>
      </c>
      <c r="K92" s="54">
        <v>14013232</v>
      </c>
      <c r="L92" s="54">
        <v>16526916</v>
      </c>
      <c r="M92" s="301">
        <v>18943826</v>
      </c>
      <c r="N92" s="301">
        <v>18597465</v>
      </c>
      <c r="O92" s="301">
        <v>18023842</v>
      </c>
      <c r="P92" s="301">
        <v>16891509</v>
      </c>
      <c r="Q92" s="301">
        <v>17819466</v>
      </c>
      <c r="R92" s="301">
        <v>17286792</v>
      </c>
      <c r="S92" s="301">
        <v>17516495</v>
      </c>
      <c r="T92" s="301">
        <v>17308625</v>
      </c>
      <c r="U92" s="301">
        <v>18940283</v>
      </c>
      <c r="V92" s="301">
        <v>19488487</v>
      </c>
      <c r="W92" s="54">
        <v>21332865</v>
      </c>
      <c r="X92" s="54">
        <v>22341896</v>
      </c>
      <c r="Y92" s="54">
        <v>21498768</v>
      </c>
      <c r="Z92" s="36">
        <v>20767677</v>
      </c>
      <c r="AA92" s="36">
        <v>17568888</v>
      </c>
      <c r="AB92" s="36">
        <v>21432037</v>
      </c>
      <c r="AC92" s="34">
        <v>21809664</v>
      </c>
      <c r="AD92" s="586">
        <v>22877409</v>
      </c>
      <c r="AE92" s="146">
        <v>23572149</v>
      </c>
      <c r="AF92" s="146">
        <v>23581090</v>
      </c>
      <c r="AG92" s="34">
        <v>24693401</v>
      </c>
      <c r="AH92" s="146">
        <v>23056684</v>
      </c>
      <c r="AI92" s="36"/>
      <c r="AJ92" s="36"/>
      <c r="AK92" s="36"/>
      <c r="AL92" s="36"/>
      <c r="AM92" s="57"/>
      <c r="AN92" s="57"/>
      <c r="AO92" s="57"/>
      <c r="AP92" s="42"/>
      <c r="AQ92" s="57"/>
      <c r="AR92" s="128"/>
      <c r="AS92" s="128"/>
      <c r="AT92" s="128"/>
      <c r="AU92" s="128"/>
      <c r="AV92" s="128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</row>
    <row r="93" spans="1:89">
      <c r="A93" s="127">
        <v>213</v>
      </c>
      <c r="B93" s="53" t="s">
        <v>66</v>
      </c>
      <c r="C93" s="54">
        <v>1795656</v>
      </c>
      <c r="D93" s="54">
        <v>1954897</v>
      </c>
      <c r="E93" s="54">
        <v>2082262</v>
      </c>
      <c r="F93" s="54">
        <v>2991275</v>
      </c>
      <c r="G93" s="54">
        <v>2885230</v>
      </c>
      <c r="H93" s="54">
        <v>3536367</v>
      </c>
      <c r="I93" s="54">
        <v>4675021</v>
      </c>
      <c r="J93" s="54">
        <v>5093159</v>
      </c>
      <c r="K93" s="54">
        <v>4614806</v>
      </c>
      <c r="L93" s="54">
        <v>5181391</v>
      </c>
      <c r="M93" s="301">
        <v>5934889</v>
      </c>
      <c r="N93" s="301">
        <v>6280711</v>
      </c>
      <c r="O93" s="301">
        <v>5659106</v>
      </c>
      <c r="P93" s="301">
        <v>6630401</v>
      </c>
      <c r="Q93" s="301">
        <v>6868693</v>
      </c>
      <c r="R93" s="301">
        <v>6934495</v>
      </c>
      <c r="S93" s="301">
        <v>6221071</v>
      </c>
      <c r="T93" s="301">
        <v>6368675</v>
      </c>
      <c r="U93" s="301">
        <v>6803672</v>
      </c>
      <c r="V93" s="301">
        <v>6688377</v>
      </c>
      <c r="W93" s="54">
        <v>6838178</v>
      </c>
      <c r="X93" s="54">
        <v>7464365</v>
      </c>
      <c r="Y93" s="54">
        <v>7053487</v>
      </c>
      <c r="Z93" s="36">
        <v>7648470</v>
      </c>
      <c r="AA93" s="36">
        <v>9474240</v>
      </c>
      <c r="AB93" s="36">
        <v>11373690</v>
      </c>
      <c r="AC93" s="34">
        <v>9408453</v>
      </c>
      <c r="AD93" s="586">
        <v>7687705</v>
      </c>
      <c r="AE93" s="146">
        <v>9463028</v>
      </c>
      <c r="AF93" s="146">
        <v>10874751</v>
      </c>
      <c r="AG93" s="34">
        <v>14267867</v>
      </c>
      <c r="AH93" s="146">
        <v>11590480</v>
      </c>
      <c r="AI93" s="36"/>
      <c r="AJ93" s="36"/>
      <c r="AK93" s="36"/>
      <c r="AL93" s="36"/>
      <c r="AM93" s="56"/>
      <c r="AN93" s="42"/>
      <c r="AO93" s="42"/>
      <c r="AP93" s="42"/>
      <c r="AQ93" s="42"/>
      <c r="AR93" s="42"/>
      <c r="AS93" s="42"/>
      <c r="AT93" s="42"/>
      <c r="AU93" s="42"/>
      <c r="AV93" s="42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</row>
    <row r="94" spans="1:89">
      <c r="A94" s="127">
        <v>214</v>
      </c>
      <c r="B94" s="53" t="s">
        <v>67</v>
      </c>
      <c r="C94" s="54">
        <v>5480775</v>
      </c>
      <c r="D94" s="54">
        <v>6146043</v>
      </c>
      <c r="E94" s="54">
        <v>6196785</v>
      </c>
      <c r="F94" s="54">
        <v>7679384</v>
      </c>
      <c r="G94" s="54">
        <v>8959925</v>
      </c>
      <c r="H94" s="54">
        <v>10768821</v>
      </c>
      <c r="I94" s="54">
        <v>12670595</v>
      </c>
      <c r="J94" s="54">
        <v>10228542</v>
      </c>
      <c r="K94" s="54">
        <v>10027079</v>
      </c>
      <c r="L94" s="54">
        <v>11397476</v>
      </c>
      <c r="M94" s="301">
        <v>13543945</v>
      </c>
      <c r="N94" s="301">
        <v>14288232</v>
      </c>
      <c r="O94" s="301">
        <v>13642584</v>
      </c>
      <c r="P94" s="301">
        <v>14155464</v>
      </c>
      <c r="Q94" s="301">
        <v>15708739</v>
      </c>
      <c r="R94" s="301">
        <v>16396153</v>
      </c>
      <c r="S94" s="301">
        <v>14135238</v>
      </c>
      <c r="T94" s="301">
        <v>13392277</v>
      </c>
      <c r="U94" s="301">
        <v>13490502</v>
      </c>
      <c r="V94" s="301">
        <v>15616637</v>
      </c>
      <c r="W94" s="54">
        <v>17345860</v>
      </c>
      <c r="X94" s="54">
        <v>18408312</v>
      </c>
      <c r="Y94" s="54">
        <v>17761695</v>
      </c>
      <c r="Z94" s="36">
        <v>15134335</v>
      </c>
      <c r="AA94" s="36">
        <v>14798040</v>
      </c>
      <c r="AB94" s="36">
        <v>12975031</v>
      </c>
      <c r="AC94" s="34">
        <v>13647951</v>
      </c>
      <c r="AD94" s="586">
        <v>13718091</v>
      </c>
      <c r="AE94" s="146">
        <v>13824891</v>
      </c>
      <c r="AF94" s="146">
        <v>12380413</v>
      </c>
      <c r="AG94" s="34">
        <v>12538730</v>
      </c>
      <c r="AH94" s="146">
        <v>9370828</v>
      </c>
      <c r="AI94" s="36"/>
      <c r="AJ94" s="36"/>
      <c r="AK94" s="36"/>
      <c r="AL94" s="36"/>
      <c r="AM94" s="56"/>
      <c r="AN94" s="42"/>
      <c r="AO94" s="42"/>
      <c r="AP94" s="42"/>
      <c r="AQ94" s="42"/>
      <c r="AR94" s="42"/>
      <c r="AS94" s="42"/>
      <c r="AT94" s="42"/>
      <c r="AU94" s="42"/>
      <c r="AV94" s="42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</row>
    <row r="95" spans="1:89">
      <c r="A95" s="127">
        <v>215</v>
      </c>
      <c r="B95" s="53" t="s">
        <v>68</v>
      </c>
      <c r="C95" s="54">
        <v>1589360</v>
      </c>
      <c r="D95" s="54">
        <v>1860092</v>
      </c>
      <c r="E95" s="54">
        <v>2281660</v>
      </c>
      <c r="F95" s="54">
        <v>2756215</v>
      </c>
      <c r="G95" s="54">
        <v>3364813</v>
      </c>
      <c r="H95" s="54">
        <v>4328772</v>
      </c>
      <c r="I95" s="54">
        <v>4855525</v>
      </c>
      <c r="J95" s="54">
        <v>5503586</v>
      </c>
      <c r="K95" s="54">
        <v>6000757</v>
      </c>
      <c r="L95" s="54">
        <v>6672662</v>
      </c>
      <c r="M95" s="301">
        <v>8736648</v>
      </c>
      <c r="N95" s="301">
        <v>8935801</v>
      </c>
      <c r="O95" s="301">
        <v>10187168</v>
      </c>
      <c r="P95" s="301">
        <v>9794724</v>
      </c>
      <c r="Q95" s="301">
        <v>10728157</v>
      </c>
      <c r="R95" s="301">
        <v>11239669</v>
      </c>
      <c r="S95" s="301">
        <v>11492817</v>
      </c>
      <c r="T95" s="301">
        <v>12169440</v>
      </c>
      <c r="U95" s="301">
        <v>13115511</v>
      </c>
      <c r="V95" s="301">
        <v>13795836</v>
      </c>
      <c r="W95" s="54">
        <v>15043502</v>
      </c>
      <c r="X95" s="54">
        <v>15900649</v>
      </c>
      <c r="Y95" s="54">
        <v>16568115</v>
      </c>
      <c r="Z95" s="36">
        <v>14765689</v>
      </c>
      <c r="AA95" s="36">
        <v>14468820</v>
      </c>
      <c r="AB95" s="36">
        <v>15259541</v>
      </c>
      <c r="AC95" s="34">
        <v>16144524</v>
      </c>
      <c r="AD95" s="586">
        <v>15698911</v>
      </c>
      <c r="AE95" s="146">
        <v>15110135</v>
      </c>
      <c r="AF95" s="146">
        <v>14525730</v>
      </c>
      <c r="AG95" s="34">
        <v>14691022</v>
      </c>
      <c r="AH95" s="146">
        <v>13991341</v>
      </c>
      <c r="AI95" s="36"/>
      <c r="AJ95" s="36"/>
      <c r="AK95" s="36"/>
      <c r="AL95" s="36"/>
      <c r="AM95" s="56"/>
      <c r="AN95" s="42"/>
      <c r="AO95" s="42"/>
      <c r="AP95" s="42"/>
      <c r="AQ95" s="42"/>
      <c r="AR95" s="42"/>
      <c r="AS95" s="42"/>
      <c r="AT95" s="42"/>
      <c r="AU95" s="42"/>
      <c r="AV95" s="42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</row>
    <row r="96" spans="1:89">
      <c r="A96" s="127">
        <v>216</v>
      </c>
      <c r="B96" s="53" t="s">
        <v>69</v>
      </c>
      <c r="C96" s="54">
        <v>19416202</v>
      </c>
      <c r="D96" s="54">
        <v>22043765</v>
      </c>
      <c r="E96" s="54">
        <v>20450578</v>
      </c>
      <c r="F96" s="54">
        <v>23381590</v>
      </c>
      <c r="G96" s="54">
        <v>28963404</v>
      </c>
      <c r="H96" s="54">
        <v>29823127</v>
      </c>
      <c r="I96" s="54">
        <v>34077909</v>
      </c>
      <c r="J96" s="54">
        <v>38188882</v>
      </c>
      <c r="K96" s="54">
        <v>36762031</v>
      </c>
      <c r="L96" s="54">
        <v>42609986</v>
      </c>
      <c r="M96" s="301">
        <v>46308619</v>
      </c>
      <c r="N96" s="301">
        <v>51741403</v>
      </c>
      <c r="O96" s="301">
        <v>55505834</v>
      </c>
      <c r="P96" s="301">
        <v>54738184</v>
      </c>
      <c r="Q96" s="301">
        <v>54467814</v>
      </c>
      <c r="R96" s="301">
        <v>57596887</v>
      </c>
      <c r="S96" s="301">
        <v>51446290</v>
      </c>
      <c r="T96" s="301">
        <v>47664309</v>
      </c>
      <c r="U96" s="301">
        <v>52789785</v>
      </c>
      <c r="V96" s="301">
        <v>58793501</v>
      </c>
      <c r="W96" s="54">
        <v>59805958</v>
      </c>
      <c r="X96" s="54">
        <v>67826571</v>
      </c>
      <c r="Y96" s="54">
        <v>72035188</v>
      </c>
      <c r="Z96" s="36">
        <v>69875883</v>
      </c>
      <c r="AA96" s="36">
        <v>66412099</v>
      </c>
      <c r="AB96" s="36">
        <v>71016305</v>
      </c>
      <c r="AC96" s="34">
        <v>64112924</v>
      </c>
      <c r="AD96" s="586">
        <v>74085508</v>
      </c>
      <c r="AE96" s="146">
        <v>66490144</v>
      </c>
      <c r="AF96" s="146">
        <v>61909985</v>
      </c>
      <c r="AG96" s="34">
        <v>70020430</v>
      </c>
      <c r="AH96" s="146">
        <v>67304394</v>
      </c>
      <c r="AI96" s="36"/>
      <c r="AJ96" s="36"/>
      <c r="AK96" s="36"/>
      <c r="AL96" s="36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</row>
    <row r="97" spans="1:89">
      <c r="A97" s="127">
        <v>217</v>
      </c>
      <c r="B97" s="53" t="s">
        <v>70</v>
      </c>
      <c r="C97" s="54">
        <v>2715710</v>
      </c>
      <c r="D97" s="54">
        <v>2810379</v>
      </c>
      <c r="E97" s="54">
        <v>3167167</v>
      </c>
      <c r="F97" s="54">
        <v>4188500</v>
      </c>
      <c r="G97" s="54">
        <v>5269164</v>
      </c>
      <c r="H97" s="54">
        <v>5194255</v>
      </c>
      <c r="I97" s="54">
        <v>5914459</v>
      </c>
      <c r="J97" s="54">
        <v>6477147</v>
      </c>
      <c r="K97" s="54">
        <v>6631648</v>
      </c>
      <c r="L97" s="54">
        <v>8247217</v>
      </c>
      <c r="M97" s="301">
        <v>7616252</v>
      </c>
      <c r="N97" s="301">
        <v>7507789</v>
      </c>
      <c r="O97" s="301">
        <v>7176669</v>
      </c>
      <c r="P97" s="301">
        <v>7391713</v>
      </c>
      <c r="Q97" s="301">
        <v>7994566</v>
      </c>
      <c r="R97" s="301">
        <v>8357326</v>
      </c>
      <c r="S97" s="301">
        <v>9715283</v>
      </c>
      <c r="T97" s="301">
        <v>8916927</v>
      </c>
      <c r="U97" s="301">
        <v>10247559</v>
      </c>
      <c r="V97" s="301">
        <v>10719167</v>
      </c>
      <c r="W97" s="54">
        <v>11297931</v>
      </c>
      <c r="X97" s="54">
        <v>12050252</v>
      </c>
      <c r="Y97" s="54">
        <v>10385917</v>
      </c>
      <c r="Z97" s="36">
        <v>9184772</v>
      </c>
      <c r="AA97" s="36">
        <v>9425452</v>
      </c>
      <c r="AB97" s="36">
        <v>8822514</v>
      </c>
      <c r="AC97" s="34">
        <v>9301772</v>
      </c>
      <c r="AD97" s="586">
        <v>10339265</v>
      </c>
      <c r="AE97" s="146">
        <v>9485371</v>
      </c>
      <c r="AF97" s="146">
        <v>7550685</v>
      </c>
      <c r="AG97" s="34">
        <v>7704014</v>
      </c>
      <c r="AH97" s="146">
        <v>7217515</v>
      </c>
      <c r="AI97" s="36"/>
      <c r="AJ97" s="36"/>
      <c r="AK97" s="36"/>
      <c r="AL97" s="36"/>
      <c r="AM97" s="56"/>
      <c r="AN97" s="42"/>
      <c r="AO97" s="42"/>
      <c r="AP97" s="42"/>
      <c r="AQ97" s="42"/>
      <c r="AR97" s="42"/>
      <c r="AS97" s="42"/>
      <c r="AT97" s="42"/>
      <c r="AU97" s="42"/>
      <c r="AV97" s="42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</row>
    <row r="98" spans="1:89">
      <c r="A98" s="127">
        <v>218</v>
      </c>
      <c r="B98" s="53" t="s">
        <v>71</v>
      </c>
      <c r="C98" s="54">
        <v>1556427</v>
      </c>
      <c r="D98" s="54">
        <v>1720770</v>
      </c>
      <c r="E98" s="54">
        <v>1921158</v>
      </c>
      <c r="F98" s="54">
        <v>2973525</v>
      </c>
      <c r="G98" s="54">
        <v>3621678</v>
      </c>
      <c r="H98" s="54">
        <v>5104624</v>
      </c>
      <c r="I98" s="54">
        <v>5717786</v>
      </c>
      <c r="J98" s="54">
        <v>6242041</v>
      </c>
      <c r="K98" s="54">
        <v>6778448</v>
      </c>
      <c r="L98" s="54">
        <v>7686862</v>
      </c>
      <c r="M98" s="301">
        <v>8493858</v>
      </c>
      <c r="N98" s="301">
        <v>8901420</v>
      </c>
      <c r="O98" s="301">
        <v>9424082</v>
      </c>
      <c r="P98" s="301">
        <v>8935928</v>
      </c>
      <c r="Q98" s="301">
        <v>10515734</v>
      </c>
      <c r="R98" s="301">
        <v>11108625</v>
      </c>
      <c r="S98" s="301">
        <v>14740645</v>
      </c>
      <c r="T98" s="301">
        <v>13679425</v>
      </c>
      <c r="U98" s="301">
        <v>14608276</v>
      </c>
      <c r="V98" s="301">
        <v>16390532</v>
      </c>
      <c r="W98" s="54">
        <v>17237575</v>
      </c>
      <c r="X98" s="54">
        <v>18981080</v>
      </c>
      <c r="Y98" s="54">
        <v>18339445</v>
      </c>
      <c r="Z98" s="36">
        <v>17115994</v>
      </c>
      <c r="AA98" s="36">
        <v>17206044</v>
      </c>
      <c r="AB98" s="36">
        <v>18876257</v>
      </c>
      <c r="AC98" s="34">
        <v>18666486</v>
      </c>
      <c r="AD98" s="586">
        <v>21766881</v>
      </c>
      <c r="AE98" s="146">
        <v>20018181</v>
      </c>
      <c r="AF98" s="146">
        <v>20965511</v>
      </c>
      <c r="AG98" s="34">
        <v>21117879</v>
      </c>
      <c r="AH98" s="146">
        <v>21397030</v>
      </c>
      <c r="AI98" s="36"/>
      <c r="AJ98" s="36"/>
      <c r="AK98" s="36"/>
      <c r="AL98" s="36"/>
      <c r="AM98" s="56"/>
      <c r="AN98" s="42"/>
      <c r="AO98" s="42"/>
      <c r="AP98" s="42"/>
      <c r="AQ98" s="42"/>
      <c r="AR98" s="42"/>
      <c r="AS98" s="42"/>
      <c r="AT98" s="42"/>
      <c r="AU98" s="42"/>
      <c r="AV98" s="42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</row>
    <row r="99" spans="1:89">
      <c r="A99" s="127">
        <v>219</v>
      </c>
      <c r="B99" s="53" t="s">
        <v>72</v>
      </c>
      <c r="C99" s="54">
        <v>1583300</v>
      </c>
      <c r="D99" s="54">
        <v>1663715</v>
      </c>
      <c r="E99" s="54">
        <v>1994458</v>
      </c>
      <c r="F99" s="54">
        <v>2645826</v>
      </c>
      <c r="G99" s="54">
        <v>3275658</v>
      </c>
      <c r="H99" s="54">
        <v>3595201</v>
      </c>
      <c r="I99" s="54">
        <v>3708528</v>
      </c>
      <c r="J99" s="54">
        <v>3779370</v>
      </c>
      <c r="K99" s="54">
        <v>4444913</v>
      </c>
      <c r="L99" s="54">
        <v>4466439</v>
      </c>
      <c r="M99" s="301">
        <v>5180122</v>
      </c>
      <c r="N99" s="301">
        <v>5570160</v>
      </c>
      <c r="O99" s="301">
        <v>5565986</v>
      </c>
      <c r="P99" s="301">
        <v>5536332</v>
      </c>
      <c r="Q99" s="301">
        <v>6316172</v>
      </c>
      <c r="R99" s="301">
        <v>6311936</v>
      </c>
      <c r="S99" s="301">
        <v>6711610</v>
      </c>
      <c r="T99" s="301">
        <v>9925297</v>
      </c>
      <c r="U99" s="301">
        <v>12080758</v>
      </c>
      <c r="V99" s="301">
        <v>17129366</v>
      </c>
      <c r="W99" s="54">
        <v>20473679</v>
      </c>
      <c r="X99" s="54">
        <v>22091033</v>
      </c>
      <c r="Y99" s="54">
        <v>22581379</v>
      </c>
      <c r="Z99" s="36">
        <v>24006091</v>
      </c>
      <c r="AA99" s="36">
        <v>24317603</v>
      </c>
      <c r="AB99" s="36">
        <v>29236143</v>
      </c>
      <c r="AC99" s="34">
        <v>31009411</v>
      </c>
      <c r="AD99" s="586">
        <v>35864087</v>
      </c>
      <c r="AE99" s="146">
        <v>36611388</v>
      </c>
      <c r="AF99" s="146">
        <v>36805253</v>
      </c>
      <c r="AG99" s="34">
        <v>39070509</v>
      </c>
      <c r="AH99" s="146">
        <v>35169486</v>
      </c>
      <c r="AI99" s="36"/>
      <c r="AJ99" s="36"/>
      <c r="AK99" s="36"/>
      <c r="AL99" s="36"/>
      <c r="AM99" s="56"/>
      <c r="AN99" s="42"/>
      <c r="AO99" s="42"/>
      <c r="AP99" s="42"/>
      <c r="AQ99" s="42"/>
      <c r="AR99" s="42"/>
      <c r="AS99" s="42"/>
      <c r="AT99" s="42"/>
      <c r="AU99" s="42"/>
      <c r="AV99" s="42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</row>
    <row r="100" spans="1:89">
      <c r="A100" s="127">
        <v>220</v>
      </c>
      <c r="B100" s="53" t="s">
        <v>73</v>
      </c>
      <c r="C100" s="54">
        <v>3327423</v>
      </c>
      <c r="D100" s="54">
        <v>3653437</v>
      </c>
      <c r="E100" s="54">
        <v>3951989</v>
      </c>
      <c r="F100" s="54">
        <v>4993280</v>
      </c>
      <c r="G100" s="54">
        <v>5963382</v>
      </c>
      <c r="H100" s="54">
        <v>6066325</v>
      </c>
      <c r="I100" s="54">
        <v>7046425</v>
      </c>
      <c r="J100" s="54">
        <v>7989058</v>
      </c>
      <c r="K100" s="54">
        <v>8440701</v>
      </c>
      <c r="L100" s="54">
        <v>9504374</v>
      </c>
      <c r="M100" s="301">
        <v>10977617</v>
      </c>
      <c r="N100" s="301">
        <v>10874984</v>
      </c>
      <c r="O100" s="301">
        <v>11382352</v>
      </c>
      <c r="P100" s="301">
        <v>12192649</v>
      </c>
      <c r="Q100" s="301">
        <v>14239531</v>
      </c>
      <c r="R100" s="301">
        <v>16074561</v>
      </c>
      <c r="S100" s="301">
        <v>15129734</v>
      </c>
      <c r="T100" s="301">
        <v>15027984</v>
      </c>
      <c r="U100" s="301">
        <v>16508691</v>
      </c>
      <c r="V100" s="301">
        <v>18646253</v>
      </c>
      <c r="W100" s="54">
        <v>20485719</v>
      </c>
      <c r="X100" s="54">
        <v>22146840</v>
      </c>
      <c r="Y100" s="54">
        <v>20906417</v>
      </c>
      <c r="Z100" s="36">
        <v>20154795</v>
      </c>
      <c r="AA100" s="36">
        <v>19786884</v>
      </c>
      <c r="AB100" s="36">
        <v>19113418</v>
      </c>
      <c r="AC100" s="34">
        <v>19725573</v>
      </c>
      <c r="AD100" s="586">
        <v>19582425</v>
      </c>
      <c r="AE100" s="146">
        <v>18870709</v>
      </c>
      <c r="AF100" s="146">
        <v>17881812</v>
      </c>
      <c r="AG100" s="34">
        <v>18119269</v>
      </c>
      <c r="AH100" s="146">
        <v>17959075</v>
      </c>
      <c r="AI100" s="36"/>
      <c r="AJ100" s="36"/>
      <c r="AK100" s="36"/>
      <c r="AL100" s="36"/>
      <c r="AM100" s="56"/>
      <c r="AN100" s="42"/>
      <c r="AO100" s="42"/>
      <c r="AP100" s="42"/>
      <c r="AQ100" s="42"/>
      <c r="AR100" s="42"/>
      <c r="AS100" s="42"/>
      <c r="AT100" s="42"/>
      <c r="AU100" s="42"/>
      <c r="AV100" s="42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</row>
    <row r="101" spans="1:89">
      <c r="A101" s="127">
        <v>301</v>
      </c>
      <c r="B101" s="53" t="s">
        <v>83</v>
      </c>
      <c r="C101" s="54"/>
      <c r="D101" s="54"/>
      <c r="E101" s="54"/>
      <c r="F101" s="54"/>
      <c r="G101" s="54"/>
      <c r="H101" s="54">
        <v>93475</v>
      </c>
      <c r="I101" s="54">
        <v>107779</v>
      </c>
      <c r="J101" s="54">
        <v>118982</v>
      </c>
      <c r="K101" s="54">
        <v>121899</v>
      </c>
      <c r="L101" s="54">
        <v>322679</v>
      </c>
      <c r="M101" s="301">
        <v>415935</v>
      </c>
      <c r="N101" s="301">
        <v>441045</v>
      </c>
      <c r="O101" s="301">
        <v>408578</v>
      </c>
      <c r="P101" s="301">
        <v>495692</v>
      </c>
      <c r="Q101" s="301">
        <v>485893</v>
      </c>
      <c r="R101" s="301">
        <v>504989</v>
      </c>
      <c r="S101" s="301">
        <v>494591</v>
      </c>
      <c r="T101" s="301">
        <v>504101</v>
      </c>
      <c r="U101" s="301">
        <v>711123</v>
      </c>
      <c r="V101" s="301">
        <v>800259</v>
      </c>
      <c r="W101" s="54">
        <v>840067</v>
      </c>
      <c r="X101" s="54">
        <v>975592</v>
      </c>
      <c r="Y101" s="54">
        <v>868669</v>
      </c>
      <c r="Z101" s="36">
        <v>802657</v>
      </c>
      <c r="AA101" s="36">
        <v>846121</v>
      </c>
      <c r="AB101" s="36">
        <v>952139</v>
      </c>
      <c r="AC101" s="34">
        <v>1041516</v>
      </c>
      <c r="AD101" s="586">
        <v>1158843</v>
      </c>
      <c r="AE101" s="146">
        <v>950326</v>
      </c>
      <c r="AF101" s="146">
        <v>853426</v>
      </c>
      <c r="AG101" s="34">
        <v>995866</v>
      </c>
      <c r="AH101" s="146">
        <v>821854</v>
      </c>
      <c r="AI101" s="36"/>
      <c r="AJ101" s="36"/>
      <c r="AK101" s="36"/>
      <c r="AL101" s="36"/>
      <c r="AM101" s="56"/>
      <c r="AN101" s="42"/>
      <c r="AO101" s="42"/>
      <c r="AP101" s="42"/>
      <c r="AQ101" s="42"/>
      <c r="AR101" s="42"/>
      <c r="AS101" s="42"/>
      <c r="AT101" s="42"/>
      <c r="AU101" s="42"/>
      <c r="AV101" s="42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</row>
    <row r="102" spans="1:89">
      <c r="A102" s="127">
        <v>321</v>
      </c>
      <c r="B102" s="53" t="s">
        <v>145</v>
      </c>
      <c r="C102" s="54">
        <v>83605</v>
      </c>
      <c r="D102" s="54">
        <v>119160</v>
      </c>
      <c r="E102" s="54">
        <v>145725</v>
      </c>
      <c r="F102" s="54">
        <v>257664</v>
      </c>
      <c r="G102" s="54">
        <v>319465</v>
      </c>
      <c r="H102" s="54">
        <v>308288</v>
      </c>
      <c r="I102" s="54">
        <v>386620</v>
      </c>
      <c r="J102" s="54">
        <v>492312</v>
      </c>
      <c r="K102" s="54">
        <v>451751</v>
      </c>
      <c r="L102" s="54">
        <v>559951</v>
      </c>
      <c r="M102" s="301">
        <v>635309</v>
      </c>
      <c r="N102" s="301">
        <v>601318</v>
      </c>
      <c r="O102" s="301">
        <v>749865</v>
      </c>
      <c r="P102" s="301">
        <v>850773</v>
      </c>
      <c r="Q102" s="301">
        <v>770663</v>
      </c>
      <c r="R102" s="301">
        <v>817955</v>
      </c>
      <c r="S102" s="301">
        <v>815483</v>
      </c>
      <c r="T102" s="301">
        <v>821826</v>
      </c>
      <c r="U102" s="301">
        <v>910845</v>
      </c>
      <c r="V102" s="301">
        <v>959490</v>
      </c>
      <c r="W102" s="54">
        <v>1079546</v>
      </c>
      <c r="X102" s="54">
        <v>1106234</v>
      </c>
      <c r="Y102" s="54">
        <v>1015754</v>
      </c>
      <c r="Z102" s="36">
        <v>1064800</v>
      </c>
      <c r="AA102" s="36">
        <v>839265</v>
      </c>
      <c r="AB102" s="36">
        <v>1071807</v>
      </c>
      <c r="AC102" s="34">
        <v>1000451</v>
      </c>
      <c r="AD102" s="586">
        <v>936768</v>
      </c>
      <c r="AE102" s="146">
        <v>850015</v>
      </c>
      <c r="AF102" s="146">
        <v>714901</v>
      </c>
      <c r="AG102" s="34">
        <v>855743</v>
      </c>
      <c r="AH102" s="146">
        <v>754036</v>
      </c>
      <c r="AI102" s="36"/>
      <c r="AJ102" s="36"/>
      <c r="AK102" s="36"/>
      <c r="AL102" s="36"/>
      <c r="AM102" s="56"/>
      <c r="AN102" s="42"/>
      <c r="AO102" s="42"/>
      <c r="AP102" s="42"/>
      <c r="AQ102" s="42"/>
      <c r="AR102" s="42"/>
      <c r="AS102" s="42"/>
      <c r="AT102" s="42"/>
      <c r="AU102" s="42"/>
      <c r="AV102" s="42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</row>
    <row r="103" spans="1:89">
      <c r="A103" s="127">
        <v>341</v>
      </c>
      <c r="B103" s="53" t="s">
        <v>149</v>
      </c>
      <c r="C103" s="54">
        <v>458916</v>
      </c>
      <c r="D103" s="54">
        <v>477169</v>
      </c>
      <c r="E103" s="54">
        <v>619761</v>
      </c>
      <c r="F103" s="54">
        <v>768878</v>
      </c>
      <c r="G103" s="54">
        <v>979882</v>
      </c>
      <c r="H103" s="54">
        <v>1308959</v>
      </c>
      <c r="I103" s="54">
        <v>1645748</v>
      </c>
      <c r="J103" s="54">
        <v>1884271</v>
      </c>
      <c r="K103" s="54">
        <v>2100615</v>
      </c>
      <c r="L103" s="54">
        <v>2306401</v>
      </c>
      <c r="M103" s="301">
        <v>3003879</v>
      </c>
      <c r="N103" s="301">
        <v>3418800</v>
      </c>
      <c r="O103" s="301">
        <v>3340259</v>
      </c>
      <c r="P103" s="301">
        <v>3386153</v>
      </c>
      <c r="Q103" s="301">
        <v>3753593</v>
      </c>
      <c r="R103" s="301">
        <v>5513008</v>
      </c>
      <c r="S103" s="301">
        <v>6281200</v>
      </c>
      <c r="T103" s="301">
        <v>6511780</v>
      </c>
      <c r="U103" s="301">
        <v>7755549</v>
      </c>
      <c r="V103" s="301">
        <v>8427974</v>
      </c>
      <c r="W103" s="54">
        <v>11499072</v>
      </c>
      <c r="X103" s="54">
        <v>15131452</v>
      </c>
      <c r="Y103" s="54">
        <v>15090530</v>
      </c>
      <c r="Z103" s="36">
        <v>14681662</v>
      </c>
      <c r="AA103" s="36">
        <v>13690792</v>
      </c>
      <c r="AB103" s="36">
        <v>14192095</v>
      </c>
      <c r="AC103" s="34">
        <v>15685592</v>
      </c>
      <c r="AD103" s="586">
        <v>15927375</v>
      </c>
      <c r="AE103" s="146">
        <v>15118294</v>
      </c>
      <c r="AF103" s="146">
        <v>15419457</v>
      </c>
      <c r="AG103" s="34">
        <v>16468791</v>
      </c>
      <c r="AH103" s="146">
        <v>15834325</v>
      </c>
      <c r="AI103" s="36"/>
      <c r="AJ103" s="36"/>
      <c r="AK103" s="36"/>
      <c r="AL103" s="36"/>
      <c r="AM103" s="56"/>
      <c r="AN103" s="42"/>
      <c r="AO103" s="42"/>
      <c r="AP103" s="42"/>
      <c r="AQ103" s="42"/>
      <c r="AR103" s="42"/>
      <c r="AS103" s="42"/>
      <c r="AT103" s="42"/>
      <c r="AU103" s="42"/>
      <c r="AV103" s="42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</row>
    <row r="104" spans="1:89">
      <c r="A104" s="127">
        <v>342</v>
      </c>
      <c r="B104" s="53" t="s">
        <v>153</v>
      </c>
      <c r="C104" s="54">
        <v>307382</v>
      </c>
      <c r="D104" s="54">
        <v>285853</v>
      </c>
      <c r="E104" s="54">
        <v>291918</v>
      </c>
      <c r="F104" s="54">
        <v>433166</v>
      </c>
      <c r="G104" s="54">
        <v>542043</v>
      </c>
      <c r="H104" s="54">
        <v>819527</v>
      </c>
      <c r="I104" s="54">
        <v>885933</v>
      </c>
      <c r="J104" s="54">
        <v>1074057</v>
      </c>
      <c r="K104" s="54">
        <v>1252545</v>
      </c>
      <c r="L104" s="54">
        <v>1363589</v>
      </c>
      <c r="M104" s="301">
        <v>1509017</v>
      </c>
      <c r="N104" s="301">
        <v>1614558</v>
      </c>
      <c r="O104" s="301">
        <v>1614185</v>
      </c>
      <c r="P104" s="301">
        <v>1417217</v>
      </c>
      <c r="Q104" s="301">
        <v>1603061</v>
      </c>
      <c r="R104" s="301">
        <v>1786068</v>
      </c>
      <c r="S104" s="301">
        <v>2029409</v>
      </c>
      <c r="T104" s="301">
        <v>2114624</v>
      </c>
      <c r="U104" s="301">
        <v>3069201</v>
      </c>
      <c r="V104" s="301">
        <v>4046398</v>
      </c>
      <c r="W104" s="54">
        <v>5806740</v>
      </c>
      <c r="X104" s="54">
        <v>6835263</v>
      </c>
      <c r="Y104" s="54">
        <v>6794307</v>
      </c>
      <c r="Z104" s="36">
        <v>6716660</v>
      </c>
      <c r="AA104" s="36">
        <v>7084969</v>
      </c>
      <c r="AB104" s="36">
        <v>8128064</v>
      </c>
      <c r="AC104" s="34">
        <v>8718581</v>
      </c>
      <c r="AD104" s="586">
        <v>9497458</v>
      </c>
      <c r="AE104" s="146">
        <v>8884985</v>
      </c>
      <c r="AF104" s="146">
        <v>9503946</v>
      </c>
      <c r="AG104" s="34">
        <v>9710448</v>
      </c>
      <c r="AH104" s="146">
        <v>9996920</v>
      </c>
      <c r="AI104" s="36"/>
      <c r="AJ104" s="36"/>
      <c r="AK104" s="36"/>
      <c r="AL104" s="36"/>
      <c r="AM104" s="56"/>
      <c r="AN104" s="42"/>
      <c r="AO104" s="42"/>
      <c r="AP104" s="42"/>
      <c r="AQ104" s="42"/>
      <c r="AR104" s="42"/>
      <c r="AS104" s="42"/>
      <c r="AT104" s="42"/>
      <c r="AU104" s="42"/>
      <c r="AV104" s="42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</row>
    <row r="105" spans="1:89">
      <c r="A105" s="127">
        <v>343</v>
      </c>
      <c r="B105" s="53" t="s">
        <v>156</v>
      </c>
      <c r="C105" s="54">
        <v>147276</v>
      </c>
      <c r="D105" s="54">
        <v>175421</v>
      </c>
      <c r="E105" s="54">
        <v>204605</v>
      </c>
      <c r="F105" s="54">
        <v>252396</v>
      </c>
      <c r="G105" s="54">
        <v>335582</v>
      </c>
      <c r="H105" s="54">
        <v>614888</v>
      </c>
      <c r="I105" s="54">
        <v>711274</v>
      </c>
      <c r="J105" s="54">
        <v>802116</v>
      </c>
      <c r="K105" s="54">
        <v>925344</v>
      </c>
      <c r="L105" s="54">
        <v>1029881</v>
      </c>
      <c r="M105" s="301">
        <v>1946905</v>
      </c>
      <c r="N105" s="301">
        <v>2064122</v>
      </c>
      <c r="O105" s="301">
        <v>2180545</v>
      </c>
      <c r="P105" s="301">
        <v>2239744</v>
      </c>
      <c r="Q105" s="301">
        <v>2512383</v>
      </c>
      <c r="R105" s="301">
        <v>2399991</v>
      </c>
      <c r="S105" s="301">
        <v>2600257</v>
      </c>
      <c r="T105" s="301">
        <v>2616019</v>
      </c>
      <c r="U105" s="301">
        <v>2718824</v>
      </c>
      <c r="V105" s="301">
        <v>3015142</v>
      </c>
      <c r="W105" s="54">
        <v>3359362</v>
      </c>
      <c r="X105" s="54">
        <v>3319173</v>
      </c>
      <c r="Y105" s="54">
        <v>3135513</v>
      </c>
      <c r="Z105" s="36">
        <v>3315707</v>
      </c>
      <c r="AA105" s="36">
        <v>2951365</v>
      </c>
      <c r="AB105" s="36">
        <v>3192766</v>
      </c>
      <c r="AC105" s="34">
        <v>3509499</v>
      </c>
      <c r="AD105" s="586">
        <v>3484414</v>
      </c>
      <c r="AE105" s="146">
        <v>3432836</v>
      </c>
      <c r="AF105" s="146">
        <v>3870704</v>
      </c>
      <c r="AG105" s="34">
        <v>3708793</v>
      </c>
      <c r="AH105" s="146">
        <v>3405098</v>
      </c>
      <c r="AI105" s="36"/>
      <c r="AJ105" s="36"/>
      <c r="AK105" s="36"/>
      <c r="AL105" s="36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</row>
    <row r="106" spans="1:89">
      <c r="A106" s="127">
        <v>361</v>
      </c>
      <c r="B106" s="53" t="s">
        <v>159</v>
      </c>
      <c r="C106" s="54">
        <v>567176</v>
      </c>
      <c r="D106" s="54">
        <v>632175</v>
      </c>
      <c r="E106" s="54">
        <v>711442</v>
      </c>
      <c r="F106" s="54">
        <v>952578</v>
      </c>
      <c r="G106" s="54">
        <v>1010985</v>
      </c>
      <c r="H106" s="54">
        <v>1168046</v>
      </c>
      <c r="I106" s="54">
        <v>1467429</v>
      </c>
      <c r="J106" s="54">
        <v>1481122</v>
      </c>
      <c r="K106" s="54">
        <v>1658981</v>
      </c>
      <c r="L106" s="54">
        <v>1928397</v>
      </c>
      <c r="M106" s="301">
        <v>2158158</v>
      </c>
      <c r="N106" s="301">
        <v>2570560</v>
      </c>
      <c r="O106" s="301">
        <v>2769933</v>
      </c>
      <c r="P106" s="301">
        <v>3037654</v>
      </c>
      <c r="Q106" s="301">
        <v>3379629</v>
      </c>
      <c r="R106" s="301">
        <v>3771360</v>
      </c>
      <c r="S106" s="301">
        <v>4128841</v>
      </c>
      <c r="T106" s="301">
        <v>3836239</v>
      </c>
      <c r="U106" s="301">
        <v>3601265</v>
      </c>
      <c r="V106" s="301">
        <v>3791055</v>
      </c>
      <c r="W106" s="54">
        <v>3900183</v>
      </c>
      <c r="X106" s="54">
        <v>4143019</v>
      </c>
      <c r="Y106" s="54">
        <v>3815420</v>
      </c>
      <c r="Z106" s="36">
        <v>3552439</v>
      </c>
      <c r="AA106" s="36">
        <v>3587054</v>
      </c>
      <c r="AB106" s="36">
        <v>3959863</v>
      </c>
      <c r="AC106" s="34">
        <v>2555410</v>
      </c>
      <c r="AD106" s="586">
        <v>2567711</v>
      </c>
      <c r="AE106" s="146">
        <v>2555885</v>
      </c>
      <c r="AF106" s="146">
        <v>2356120</v>
      </c>
      <c r="AG106" s="34">
        <v>2353298</v>
      </c>
      <c r="AH106" s="146">
        <v>2198046</v>
      </c>
      <c r="AI106" s="36"/>
      <c r="AJ106" s="36"/>
      <c r="AK106" s="36"/>
      <c r="AL106" s="36"/>
      <c r="AM106" s="56"/>
      <c r="AN106" s="42"/>
      <c r="AO106" s="42"/>
      <c r="AP106" s="42"/>
      <c r="AQ106" s="42"/>
      <c r="AR106" s="42"/>
      <c r="AS106" s="42"/>
      <c r="AT106" s="42"/>
      <c r="AU106" s="42"/>
      <c r="AV106" s="42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</row>
    <row r="107" spans="1:89">
      <c r="A107" s="127">
        <v>362</v>
      </c>
      <c r="B107" s="53" t="s">
        <v>162</v>
      </c>
      <c r="C107" s="54">
        <v>11021</v>
      </c>
      <c r="D107" s="54">
        <v>38091</v>
      </c>
      <c r="E107" s="54">
        <v>29959</v>
      </c>
      <c r="F107" s="54">
        <v>134755</v>
      </c>
      <c r="G107" s="54">
        <v>164127</v>
      </c>
      <c r="H107" s="54">
        <v>367999</v>
      </c>
      <c r="I107" s="54">
        <v>408158</v>
      </c>
      <c r="J107" s="54">
        <v>414592</v>
      </c>
      <c r="K107" s="54">
        <v>439420</v>
      </c>
      <c r="L107" s="54">
        <v>449937</v>
      </c>
      <c r="M107" s="301">
        <v>542496</v>
      </c>
      <c r="N107" s="301">
        <v>512387</v>
      </c>
      <c r="O107" s="301">
        <v>454331</v>
      </c>
      <c r="P107" s="301">
        <v>541285</v>
      </c>
      <c r="Q107" s="301">
        <v>555648</v>
      </c>
      <c r="R107" s="301">
        <v>553269</v>
      </c>
      <c r="S107" s="301">
        <v>511949</v>
      </c>
      <c r="T107" s="301">
        <v>537788</v>
      </c>
      <c r="U107" s="301">
        <v>506909</v>
      </c>
      <c r="V107" s="301">
        <v>570839</v>
      </c>
      <c r="W107" s="54">
        <v>684723</v>
      </c>
      <c r="X107" s="54">
        <v>861612</v>
      </c>
      <c r="Y107" s="54">
        <v>787684</v>
      </c>
      <c r="Z107" s="36">
        <v>673543</v>
      </c>
      <c r="AA107" s="36">
        <v>783424</v>
      </c>
      <c r="AB107" s="36">
        <v>922559</v>
      </c>
      <c r="AC107" s="34">
        <v>854739</v>
      </c>
      <c r="AD107" s="586">
        <v>887540</v>
      </c>
      <c r="AE107" s="146">
        <v>1082020</v>
      </c>
      <c r="AF107" s="146">
        <v>1026046</v>
      </c>
      <c r="AG107" s="34">
        <v>1102097</v>
      </c>
      <c r="AH107" s="146">
        <v>1219752</v>
      </c>
      <c r="AI107" s="36"/>
      <c r="AJ107" s="36"/>
      <c r="AK107" s="36"/>
      <c r="AL107" s="36"/>
      <c r="AM107" s="56"/>
      <c r="AN107" s="42"/>
      <c r="AO107" s="42"/>
      <c r="AP107" s="42"/>
      <c r="AQ107" s="42"/>
      <c r="AR107" s="42"/>
      <c r="AS107" s="42"/>
      <c r="AT107" s="42"/>
      <c r="AU107" s="42"/>
      <c r="AV107" s="42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</row>
    <row r="108" spans="1:89">
      <c r="A108" s="127">
        <v>363</v>
      </c>
      <c r="B108" s="53" t="s">
        <v>165</v>
      </c>
      <c r="C108" s="54">
        <v>59699</v>
      </c>
      <c r="D108" s="54">
        <v>56970</v>
      </c>
      <c r="E108" s="54">
        <v>120276</v>
      </c>
      <c r="F108" s="54">
        <v>208171</v>
      </c>
      <c r="G108" s="54">
        <v>254586</v>
      </c>
      <c r="H108" s="54">
        <v>394167</v>
      </c>
      <c r="I108" s="54">
        <v>427085</v>
      </c>
      <c r="J108" s="54">
        <v>469042</v>
      </c>
      <c r="K108" s="54">
        <v>456566</v>
      </c>
      <c r="L108" s="54">
        <v>507203</v>
      </c>
      <c r="M108" s="301">
        <v>552680</v>
      </c>
      <c r="N108" s="301">
        <v>595234</v>
      </c>
      <c r="O108" s="301">
        <v>649158</v>
      </c>
      <c r="P108" s="301">
        <v>713723</v>
      </c>
      <c r="Q108" s="301">
        <v>701353</v>
      </c>
      <c r="R108" s="301">
        <v>633540</v>
      </c>
      <c r="S108" s="301">
        <v>603235</v>
      </c>
      <c r="T108" s="301">
        <v>780394</v>
      </c>
      <c r="U108" s="301">
        <v>882267</v>
      </c>
      <c r="V108" s="301">
        <v>1081934</v>
      </c>
      <c r="W108" s="54">
        <v>1162886</v>
      </c>
      <c r="X108" s="54">
        <v>1524278</v>
      </c>
      <c r="Y108" s="54">
        <v>1454400</v>
      </c>
      <c r="Z108" s="36">
        <v>947254</v>
      </c>
      <c r="AA108" s="36">
        <v>946960</v>
      </c>
      <c r="AB108" s="36">
        <v>906296</v>
      </c>
      <c r="AC108" s="34">
        <v>929082</v>
      </c>
      <c r="AD108" s="586">
        <v>936158</v>
      </c>
      <c r="AE108" s="146">
        <v>1019131</v>
      </c>
      <c r="AF108" s="146">
        <v>790212</v>
      </c>
      <c r="AG108" s="34">
        <v>739283</v>
      </c>
      <c r="AH108" s="146">
        <v>714799</v>
      </c>
      <c r="AI108" s="36"/>
      <c r="AJ108" s="36"/>
      <c r="AK108" s="36"/>
      <c r="AL108" s="36"/>
      <c r="AM108" s="56"/>
      <c r="AN108" s="42"/>
      <c r="AO108" s="42"/>
      <c r="AP108" s="42"/>
      <c r="AQ108" s="42"/>
      <c r="AR108" s="42"/>
      <c r="AS108" s="42"/>
      <c r="AT108" s="42"/>
      <c r="AU108" s="42"/>
      <c r="AV108" s="42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</row>
    <row r="109" spans="1:89">
      <c r="A109" s="127">
        <v>364</v>
      </c>
      <c r="B109" s="53" t="s">
        <v>167</v>
      </c>
      <c r="C109" s="54">
        <v>134693</v>
      </c>
      <c r="D109" s="54">
        <v>179081</v>
      </c>
      <c r="E109" s="54">
        <v>228581</v>
      </c>
      <c r="F109" s="54">
        <v>284855</v>
      </c>
      <c r="G109" s="54">
        <v>224648</v>
      </c>
      <c r="H109" s="54">
        <v>520054</v>
      </c>
      <c r="I109" s="54">
        <v>645806</v>
      </c>
      <c r="J109" s="54">
        <v>648504</v>
      </c>
      <c r="K109" s="54">
        <v>650278</v>
      </c>
      <c r="L109" s="54">
        <v>716579</v>
      </c>
      <c r="M109" s="301">
        <v>928045</v>
      </c>
      <c r="N109" s="301">
        <v>1053227</v>
      </c>
      <c r="O109" s="301">
        <v>1052350</v>
      </c>
      <c r="P109" s="301">
        <v>1057909</v>
      </c>
      <c r="Q109" s="301">
        <v>1157190</v>
      </c>
      <c r="R109" s="301">
        <v>1237221</v>
      </c>
      <c r="S109" s="301">
        <v>1276604</v>
      </c>
      <c r="T109" s="301">
        <v>1179518</v>
      </c>
      <c r="U109" s="301">
        <v>1100446</v>
      </c>
      <c r="V109" s="301">
        <v>1141432</v>
      </c>
      <c r="W109" s="54">
        <v>1366087</v>
      </c>
      <c r="X109" s="54">
        <v>1588667</v>
      </c>
      <c r="Y109" s="54">
        <v>1605387</v>
      </c>
      <c r="Z109" s="36">
        <v>1405653</v>
      </c>
      <c r="AA109" s="36">
        <v>1290868</v>
      </c>
      <c r="AB109" s="36">
        <v>1157654</v>
      </c>
      <c r="AC109" s="34">
        <v>1409935</v>
      </c>
      <c r="AD109" s="586">
        <v>1441977</v>
      </c>
      <c r="AE109" s="146">
        <v>1762609</v>
      </c>
      <c r="AF109" s="146">
        <v>1142471</v>
      </c>
      <c r="AG109" s="34">
        <v>1115302</v>
      </c>
      <c r="AH109" s="146">
        <v>1081754</v>
      </c>
      <c r="AI109" s="36"/>
      <c r="AJ109" s="36"/>
      <c r="AK109" s="36"/>
      <c r="AL109" s="36"/>
      <c r="AM109" s="56"/>
      <c r="AN109" s="42"/>
      <c r="AO109" s="42"/>
      <c r="AP109" s="42"/>
      <c r="AQ109" s="42"/>
      <c r="AR109" s="42"/>
      <c r="AS109" s="42"/>
      <c r="AT109" s="42"/>
      <c r="AU109" s="42"/>
      <c r="AV109" s="42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</row>
    <row r="110" spans="1:89">
      <c r="A110" s="127">
        <v>381</v>
      </c>
      <c r="B110" s="53" t="s">
        <v>85</v>
      </c>
      <c r="C110" s="54">
        <v>2620179</v>
      </c>
      <c r="D110" s="54">
        <v>2671532</v>
      </c>
      <c r="E110" s="54">
        <v>3066938</v>
      </c>
      <c r="F110" s="54">
        <v>3907306</v>
      </c>
      <c r="G110" s="54">
        <v>5246375</v>
      </c>
      <c r="H110" s="54">
        <v>5916162</v>
      </c>
      <c r="I110" s="54">
        <v>6675294</v>
      </c>
      <c r="J110" s="54">
        <v>6960166</v>
      </c>
      <c r="K110" s="54">
        <v>7949698</v>
      </c>
      <c r="L110" s="54">
        <v>8989607</v>
      </c>
      <c r="M110" s="301">
        <v>10811131</v>
      </c>
      <c r="N110" s="301">
        <v>11471976</v>
      </c>
      <c r="O110" s="301">
        <v>12600611</v>
      </c>
      <c r="P110" s="301">
        <v>10622383</v>
      </c>
      <c r="Q110" s="301">
        <v>11243889</v>
      </c>
      <c r="R110" s="301">
        <v>12345145</v>
      </c>
      <c r="S110" s="301">
        <v>12337748</v>
      </c>
      <c r="T110" s="301">
        <v>12323201</v>
      </c>
      <c r="U110" s="301">
        <v>12685765</v>
      </c>
      <c r="V110" s="301">
        <v>13495783</v>
      </c>
      <c r="W110" s="54">
        <v>15257936</v>
      </c>
      <c r="X110" s="54">
        <v>15178000</v>
      </c>
      <c r="Y110" s="54">
        <v>14999577</v>
      </c>
      <c r="Z110" s="36">
        <v>14326130</v>
      </c>
      <c r="AA110" s="36">
        <v>15055377</v>
      </c>
      <c r="AB110" s="36">
        <v>16076933</v>
      </c>
      <c r="AC110" s="34">
        <v>17091393</v>
      </c>
      <c r="AD110" s="586">
        <v>17130320</v>
      </c>
      <c r="AE110" s="146">
        <v>16548628</v>
      </c>
      <c r="AF110" s="146">
        <v>16029701</v>
      </c>
      <c r="AG110" s="34">
        <v>16520443</v>
      </c>
      <c r="AH110" s="146">
        <v>15011237</v>
      </c>
      <c r="AI110" s="36"/>
      <c r="AJ110" s="36"/>
      <c r="AK110" s="36"/>
      <c r="AL110" s="36"/>
      <c r="AM110" s="56"/>
      <c r="AN110" s="42"/>
      <c r="AO110" s="42"/>
      <c r="AP110" s="42"/>
      <c r="AQ110" s="42"/>
      <c r="AR110" s="42"/>
      <c r="AS110" s="42"/>
      <c r="AT110" s="42"/>
      <c r="AU110" s="42"/>
      <c r="AV110" s="42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</row>
    <row r="111" spans="1:89">
      <c r="A111" s="127">
        <v>382</v>
      </c>
      <c r="B111" s="53" t="s">
        <v>86</v>
      </c>
      <c r="C111" s="54">
        <v>3630221</v>
      </c>
      <c r="D111" s="54">
        <v>5458682</v>
      </c>
      <c r="E111" s="54">
        <v>6260687</v>
      </c>
      <c r="F111" s="54">
        <v>6667723</v>
      </c>
      <c r="G111" s="54">
        <v>10884078</v>
      </c>
      <c r="H111" s="54">
        <v>10598080</v>
      </c>
      <c r="I111" s="54">
        <v>9775101</v>
      </c>
      <c r="J111" s="54">
        <v>10304383</v>
      </c>
      <c r="K111" s="54">
        <v>10871013</v>
      </c>
      <c r="L111" s="54">
        <v>11192967</v>
      </c>
      <c r="M111" s="301">
        <v>14376271</v>
      </c>
      <c r="N111" s="301">
        <v>14492463</v>
      </c>
      <c r="O111" s="301">
        <v>16292573</v>
      </c>
      <c r="P111" s="301">
        <v>15742201</v>
      </c>
      <c r="Q111" s="301">
        <v>16287073</v>
      </c>
      <c r="R111" s="301">
        <v>18104675</v>
      </c>
      <c r="S111" s="301">
        <v>15493110</v>
      </c>
      <c r="T111" s="301">
        <v>16704683</v>
      </c>
      <c r="U111" s="301">
        <v>19397296</v>
      </c>
      <c r="V111" s="301">
        <v>20695237</v>
      </c>
      <c r="W111" s="54">
        <v>22698950</v>
      </c>
      <c r="X111" s="54">
        <v>24269889</v>
      </c>
      <c r="Y111" s="54">
        <v>25375108</v>
      </c>
      <c r="Z111" s="36">
        <v>23482617</v>
      </c>
      <c r="AA111" s="36">
        <v>22664677</v>
      </c>
      <c r="AB111" s="36">
        <v>24583792</v>
      </c>
      <c r="AC111" s="34">
        <v>27965833</v>
      </c>
      <c r="AD111" s="586">
        <v>25326040</v>
      </c>
      <c r="AE111" s="146">
        <v>23533085</v>
      </c>
      <c r="AF111" s="146">
        <v>22363184</v>
      </c>
      <c r="AG111" s="34">
        <v>22086526</v>
      </c>
      <c r="AH111" s="146">
        <v>20519063</v>
      </c>
      <c r="AI111" s="36"/>
      <c r="AJ111" s="36"/>
      <c r="AK111" s="36"/>
      <c r="AL111" s="36"/>
      <c r="AM111" s="56"/>
      <c r="AN111" s="42"/>
      <c r="AO111" s="42"/>
      <c r="AP111" s="42"/>
      <c r="AQ111" s="42"/>
      <c r="AR111" s="42"/>
      <c r="AS111" s="42"/>
      <c r="AT111" s="42"/>
      <c r="AU111" s="42"/>
      <c r="AV111" s="42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</row>
    <row r="112" spans="1:89" customFormat="1" ht="13.5">
      <c r="A112" s="55"/>
      <c r="B112" s="405" t="s">
        <v>602</v>
      </c>
      <c r="C112" s="589">
        <v>481968</v>
      </c>
      <c r="D112" s="589">
        <v>511858</v>
      </c>
      <c r="E112" s="589">
        <v>592186</v>
      </c>
      <c r="F112" s="589">
        <v>777672</v>
      </c>
      <c r="G112" s="589">
        <v>862438</v>
      </c>
      <c r="H112" s="54"/>
      <c r="I112" s="54"/>
      <c r="J112" s="54"/>
      <c r="K112" s="54"/>
      <c r="L112" s="54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54"/>
      <c r="X112" s="54"/>
      <c r="Y112" s="54"/>
      <c r="Z112" s="590"/>
      <c r="AA112" s="590"/>
      <c r="AB112" s="590"/>
      <c r="AC112" s="34"/>
      <c r="AD112" s="590"/>
      <c r="AE112" s="590"/>
      <c r="AF112" s="590"/>
      <c r="AG112" s="591"/>
      <c r="AH112" s="34"/>
      <c r="AI112" s="69"/>
      <c r="AJ112" s="67"/>
      <c r="AK112" s="67"/>
      <c r="AL112" s="66"/>
      <c r="AM112" s="66"/>
      <c r="AN112" s="66"/>
      <c r="AO112" s="67"/>
      <c r="AP112" s="56"/>
      <c r="AQ112" s="41"/>
      <c r="AR112" s="41"/>
      <c r="AS112" s="41"/>
      <c r="AT112" s="42"/>
      <c r="AU112" s="41"/>
      <c r="AV112" s="42"/>
      <c r="AW112" s="42"/>
      <c r="AX112" s="4"/>
      <c r="AY112" s="4"/>
    </row>
    <row r="113" spans="1:89">
      <c r="A113" s="127">
        <v>421</v>
      </c>
      <c r="B113" s="53" t="s">
        <v>171</v>
      </c>
      <c r="C113" s="592"/>
      <c r="D113" s="592"/>
      <c r="E113" s="592"/>
      <c r="F113" s="592"/>
      <c r="G113" s="592"/>
      <c r="H113" s="54">
        <v>123375</v>
      </c>
      <c r="I113" s="54">
        <v>142580</v>
      </c>
      <c r="J113" s="54">
        <v>166622</v>
      </c>
      <c r="K113" s="54">
        <v>167871</v>
      </c>
      <c r="L113" s="54">
        <v>174526</v>
      </c>
      <c r="M113" s="301">
        <v>194078</v>
      </c>
      <c r="N113" s="301">
        <v>205306</v>
      </c>
      <c r="O113" s="301">
        <v>149714</v>
      </c>
      <c r="P113" s="301">
        <v>146513</v>
      </c>
      <c r="Q113" s="301">
        <v>137761</v>
      </c>
      <c r="R113" s="301">
        <v>151290</v>
      </c>
      <c r="S113" s="301">
        <v>116740</v>
      </c>
      <c r="T113" s="301">
        <v>108965</v>
      </c>
      <c r="U113" s="301">
        <v>136025</v>
      </c>
      <c r="V113" s="301">
        <v>183490</v>
      </c>
      <c r="W113" s="54">
        <v>312540</v>
      </c>
      <c r="X113" s="54">
        <v>320510</v>
      </c>
      <c r="Y113" s="54">
        <v>281399</v>
      </c>
      <c r="Z113" s="36">
        <v>304872</v>
      </c>
      <c r="AA113" s="36">
        <v>239330</v>
      </c>
      <c r="AB113" s="36">
        <v>262715</v>
      </c>
      <c r="AC113" s="34">
        <v>275853</v>
      </c>
      <c r="AD113" s="586">
        <v>263717</v>
      </c>
      <c r="AE113" s="146">
        <v>259330</v>
      </c>
      <c r="AF113" s="146">
        <v>240310</v>
      </c>
      <c r="AG113" s="34">
        <v>235309</v>
      </c>
      <c r="AH113" s="146">
        <v>220050</v>
      </c>
      <c r="AI113" s="36"/>
      <c r="AJ113" s="36"/>
      <c r="AK113" s="36"/>
      <c r="AL113" s="36"/>
      <c r="AM113" s="56"/>
      <c r="AN113" s="42"/>
      <c r="AO113" s="42"/>
      <c r="AP113" s="42"/>
      <c r="AQ113" s="42"/>
      <c r="AR113" s="42"/>
      <c r="AS113" s="42"/>
      <c r="AT113" s="42"/>
      <c r="AU113" s="42"/>
      <c r="AV113" s="42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</row>
    <row r="114" spans="1:89">
      <c r="A114" s="127">
        <v>422</v>
      </c>
      <c r="B114" s="53" t="s">
        <v>174</v>
      </c>
      <c r="C114" s="54">
        <v>106001</v>
      </c>
      <c r="D114" s="54">
        <v>121488</v>
      </c>
      <c r="E114" s="54">
        <v>170004</v>
      </c>
      <c r="F114" s="54">
        <v>275625</v>
      </c>
      <c r="G114" s="54">
        <v>229440</v>
      </c>
      <c r="H114" s="54">
        <v>399905</v>
      </c>
      <c r="I114" s="54">
        <v>486909</v>
      </c>
      <c r="J114" s="54">
        <v>540537</v>
      </c>
      <c r="K114" s="54">
        <v>629267</v>
      </c>
      <c r="L114" s="54">
        <v>727651</v>
      </c>
      <c r="M114" s="301">
        <v>765490</v>
      </c>
      <c r="N114" s="301">
        <v>836003</v>
      </c>
      <c r="O114" s="301">
        <v>949578</v>
      </c>
      <c r="P114" s="301">
        <v>1006941</v>
      </c>
      <c r="Q114" s="301">
        <v>1005070</v>
      </c>
      <c r="R114" s="301">
        <v>1154618</v>
      </c>
      <c r="S114" s="301">
        <v>1388173</v>
      </c>
      <c r="T114" s="301">
        <v>1600939</v>
      </c>
      <c r="U114" s="301">
        <v>1830246</v>
      </c>
      <c r="V114" s="301">
        <v>2617859</v>
      </c>
      <c r="W114" s="54">
        <v>2876045</v>
      </c>
      <c r="X114" s="54">
        <v>2787486</v>
      </c>
      <c r="Y114" s="54">
        <v>2729179</v>
      </c>
      <c r="Z114" s="36">
        <v>2037178</v>
      </c>
      <c r="AA114" s="36">
        <v>1838360</v>
      </c>
      <c r="AB114" s="36">
        <v>1816942</v>
      </c>
      <c r="AC114" s="34">
        <v>1726100</v>
      </c>
      <c r="AD114" s="586">
        <v>2072447</v>
      </c>
      <c r="AE114" s="146">
        <v>2500641</v>
      </c>
      <c r="AF114" s="146">
        <v>2519011</v>
      </c>
      <c r="AG114" s="34">
        <v>2821350</v>
      </c>
      <c r="AH114" s="146">
        <v>2743645</v>
      </c>
      <c r="AI114" s="36"/>
      <c r="AJ114" s="36"/>
      <c r="AK114" s="36"/>
      <c r="AL114" s="36"/>
      <c r="AM114" s="56"/>
      <c r="AN114" s="42"/>
      <c r="AO114" s="42"/>
      <c r="AP114" s="42"/>
      <c r="AQ114" s="42"/>
      <c r="AR114" s="42"/>
      <c r="AS114" s="42"/>
      <c r="AT114" s="42"/>
      <c r="AU114" s="42"/>
      <c r="AV114" s="42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</row>
    <row r="115" spans="1:89">
      <c r="A115" s="127">
        <v>441</v>
      </c>
      <c r="B115" s="53" t="s">
        <v>176</v>
      </c>
      <c r="C115" s="54">
        <v>84375</v>
      </c>
      <c r="D115" s="54">
        <v>118130</v>
      </c>
      <c r="E115" s="54">
        <v>179685</v>
      </c>
      <c r="F115" s="54">
        <v>165348</v>
      </c>
      <c r="G115" s="54">
        <v>179607</v>
      </c>
      <c r="H115" s="54">
        <v>377230</v>
      </c>
      <c r="I115" s="54">
        <v>398547</v>
      </c>
      <c r="J115" s="54">
        <v>432142</v>
      </c>
      <c r="K115" s="54">
        <v>512092</v>
      </c>
      <c r="L115" s="54">
        <v>533030</v>
      </c>
      <c r="M115" s="301">
        <v>547902</v>
      </c>
      <c r="N115" s="301">
        <v>507332</v>
      </c>
      <c r="O115" s="301">
        <v>530496</v>
      </c>
      <c r="P115" s="301">
        <v>547629</v>
      </c>
      <c r="Q115" s="301">
        <v>557324</v>
      </c>
      <c r="R115" s="301">
        <v>609743</v>
      </c>
      <c r="S115" s="301">
        <v>572208</v>
      </c>
      <c r="T115" s="301">
        <v>626466</v>
      </c>
      <c r="U115" s="301">
        <v>645234</v>
      </c>
      <c r="V115" s="301">
        <v>706476</v>
      </c>
      <c r="W115" s="54">
        <v>692020</v>
      </c>
      <c r="X115" s="54">
        <v>695706</v>
      </c>
      <c r="Y115" s="54">
        <v>757390</v>
      </c>
      <c r="Z115" s="36">
        <v>829954</v>
      </c>
      <c r="AA115" s="36">
        <v>653476</v>
      </c>
      <c r="AB115" s="36">
        <v>753574</v>
      </c>
      <c r="AC115" s="34">
        <v>719049</v>
      </c>
      <c r="AD115" s="586">
        <v>782600</v>
      </c>
      <c r="AE115" s="146">
        <v>772234</v>
      </c>
      <c r="AF115" s="146">
        <v>854182</v>
      </c>
      <c r="AG115" s="34">
        <v>881234</v>
      </c>
      <c r="AH115" s="146">
        <v>850430</v>
      </c>
      <c r="AI115" s="36"/>
      <c r="AJ115" s="36"/>
      <c r="AK115" s="36"/>
      <c r="AL115" s="36"/>
      <c r="AM115" s="56"/>
      <c r="AN115" s="42"/>
      <c r="AO115" s="42"/>
      <c r="AP115" s="42"/>
      <c r="AQ115" s="42"/>
      <c r="AR115" s="42"/>
      <c r="AS115" s="42"/>
      <c r="AT115" s="42"/>
      <c r="AU115" s="42"/>
      <c r="AV115" s="42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</row>
    <row r="116" spans="1:89">
      <c r="A116" s="127">
        <v>442</v>
      </c>
      <c r="B116" s="53" t="s">
        <v>87</v>
      </c>
      <c r="C116" s="54">
        <v>69825</v>
      </c>
      <c r="D116" s="54">
        <v>94717</v>
      </c>
      <c r="E116" s="54">
        <v>69431</v>
      </c>
      <c r="F116" s="54">
        <v>44947</v>
      </c>
      <c r="G116" s="54">
        <v>276735</v>
      </c>
      <c r="H116" s="54">
        <v>515883</v>
      </c>
      <c r="I116" s="54">
        <v>824747</v>
      </c>
      <c r="J116" s="54">
        <v>826644</v>
      </c>
      <c r="K116" s="54">
        <v>1011056</v>
      </c>
      <c r="L116" s="54">
        <v>1058288</v>
      </c>
      <c r="M116" s="301">
        <v>1587873</v>
      </c>
      <c r="N116" s="301">
        <v>1817878</v>
      </c>
      <c r="O116" s="301">
        <v>1748817</v>
      </c>
      <c r="P116" s="301">
        <v>1665757</v>
      </c>
      <c r="Q116" s="301">
        <v>1937415</v>
      </c>
      <c r="R116" s="301">
        <v>2439811</v>
      </c>
      <c r="S116" s="301">
        <v>2237332</v>
      </c>
      <c r="T116" s="301">
        <v>2533168</v>
      </c>
      <c r="U116" s="301">
        <v>2847606</v>
      </c>
      <c r="V116" s="301">
        <v>3207038</v>
      </c>
      <c r="W116" s="54">
        <v>3425604</v>
      </c>
      <c r="X116" s="54">
        <v>3292598</v>
      </c>
      <c r="Y116" s="54">
        <v>2784687</v>
      </c>
      <c r="Z116" s="36">
        <v>2425732</v>
      </c>
      <c r="AA116" s="36">
        <v>2293039</v>
      </c>
      <c r="AB116" s="36">
        <v>2580673</v>
      </c>
      <c r="AC116" s="34">
        <v>2834126</v>
      </c>
      <c r="AD116" s="586">
        <v>2919420</v>
      </c>
      <c r="AE116" s="146">
        <v>2618693</v>
      </c>
      <c r="AF116" s="146">
        <v>2372868</v>
      </c>
      <c r="AG116" s="34">
        <v>2523520</v>
      </c>
      <c r="AH116" s="146">
        <v>2344455</v>
      </c>
      <c r="AI116" s="36"/>
      <c r="AJ116" s="36"/>
      <c r="AK116" s="36"/>
      <c r="AL116" s="36"/>
      <c r="AM116" s="56"/>
      <c r="AN116" s="42"/>
      <c r="AO116" s="42"/>
      <c r="AP116" s="42"/>
      <c r="AQ116" s="42"/>
      <c r="AR116" s="42"/>
      <c r="AS116" s="42"/>
      <c r="AT116" s="42"/>
      <c r="AU116" s="42"/>
      <c r="AV116" s="42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</row>
    <row r="117" spans="1:89">
      <c r="A117" s="127">
        <v>443</v>
      </c>
      <c r="B117" s="53" t="s">
        <v>88</v>
      </c>
      <c r="C117" s="54">
        <v>325702</v>
      </c>
      <c r="D117" s="54">
        <v>369212</v>
      </c>
      <c r="E117" s="54">
        <v>499445</v>
      </c>
      <c r="F117" s="54">
        <v>627218</v>
      </c>
      <c r="G117" s="54">
        <v>772348</v>
      </c>
      <c r="H117" s="54">
        <v>1319441</v>
      </c>
      <c r="I117" s="54">
        <v>1568251</v>
      </c>
      <c r="J117" s="54">
        <v>2570075</v>
      </c>
      <c r="K117" s="54">
        <v>2903541</v>
      </c>
      <c r="L117" s="54">
        <v>3507316</v>
      </c>
      <c r="M117" s="301">
        <v>4862410</v>
      </c>
      <c r="N117" s="301">
        <v>5875316</v>
      </c>
      <c r="O117" s="301">
        <v>6817355</v>
      </c>
      <c r="P117" s="301">
        <v>7523263</v>
      </c>
      <c r="Q117" s="301">
        <v>8021201</v>
      </c>
      <c r="R117" s="301">
        <v>9400809</v>
      </c>
      <c r="S117" s="301">
        <v>9429119</v>
      </c>
      <c r="T117" s="301">
        <v>10202408</v>
      </c>
      <c r="U117" s="301">
        <v>11379327</v>
      </c>
      <c r="V117" s="301">
        <v>12876857</v>
      </c>
      <c r="W117" s="54">
        <v>15382715</v>
      </c>
      <c r="X117" s="54">
        <v>17183582</v>
      </c>
      <c r="Y117" s="54">
        <v>17881507</v>
      </c>
      <c r="Z117" s="36">
        <v>17613152</v>
      </c>
      <c r="AA117" s="36">
        <v>12778845</v>
      </c>
      <c r="AB117" s="36">
        <v>19080840</v>
      </c>
      <c r="AC117" s="34">
        <v>17834827</v>
      </c>
      <c r="AD117" s="586">
        <v>17647049</v>
      </c>
      <c r="AE117" s="146">
        <v>18271785</v>
      </c>
      <c r="AF117" s="146">
        <v>16916055</v>
      </c>
      <c r="AG117" s="34">
        <v>16956761</v>
      </c>
      <c r="AH117" s="146">
        <v>17260654</v>
      </c>
      <c r="AI117" s="36"/>
      <c r="AJ117" s="36"/>
      <c r="AK117" s="36"/>
      <c r="AL117" s="36"/>
      <c r="AM117" s="56"/>
      <c r="AN117" s="42"/>
      <c r="AO117" s="42"/>
      <c r="AP117" s="42"/>
      <c r="AQ117" s="42"/>
      <c r="AR117" s="42"/>
      <c r="AS117" s="42"/>
      <c r="AT117" s="42"/>
      <c r="AU117" s="42"/>
      <c r="AV117" s="42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</row>
    <row r="118" spans="1:89">
      <c r="A118" s="127">
        <v>444</v>
      </c>
      <c r="B118" s="53" t="s">
        <v>180</v>
      </c>
      <c r="C118" s="54">
        <v>2833032</v>
      </c>
      <c r="D118" s="54">
        <v>1987694</v>
      </c>
      <c r="E118" s="54">
        <v>1590352</v>
      </c>
      <c r="F118" s="54">
        <v>1398141</v>
      </c>
      <c r="G118" s="54">
        <v>2386501</v>
      </c>
      <c r="H118" s="54">
        <v>2677900</v>
      </c>
      <c r="I118" s="54">
        <v>3325537</v>
      </c>
      <c r="J118" s="54">
        <v>4163964</v>
      </c>
      <c r="K118" s="54">
        <v>4002962</v>
      </c>
      <c r="L118" s="54">
        <v>4868071</v>
      </c>
      <c r="M118" s="301">
        <v>5308033</v>
      </c>
      <c r="N118" s="301">
        <v>4609254</v>
      </c>
      <c r="O118" s="301">
        <v>5544491</v>
      </c>
      <c r="P118" s="301">
        <v>5026298</v>
      </c>
      <c r="Q118" s="301">
        <v>5987962</v>
      </c>
      <c r="R118" s="301">
        <v>6139456</v>
      </c>
      <c r="S118" s="301">
        <v>6163115</v>
      </c>
      <c r="T118" s="301">
        <v>4623027</v>
      </c>
      <c r="U118" s="301">
        <v>4530227</v>
      </c>
      <c r="V118" s="301">
        <v>4654354</v>
      </c>
      <c r="W118" s="54">
        <v>4413433</v>
      </c>
      <c r="X118" s="54">
        <v>4379946</v>
      </c>
      <c r="Y118" s="54">
        <v>4242157</v>
      </c>
      <c r="Z118" s="36">
        <v>3991822</v>
      </c>
      <c r="AA118" s="36">
        <v>4489396</v>
      </c>
      <c r="AB118" s="36">
        <v>4662999</v>
      </c>
      <c r="AC118" s="34">
        <v>4563545</v>
      </c>
      <c r="AD118" s="586">
        <v>4894972</v>
      </c>
      <c r="AE118" s="146">
        <v>4823648</v>
      </c>
      <c r="AF118" s="146">
        <v>4433503</v>
      </c>
      <c r="AG118" s="34">
        <v>4453776</v>
      </c>
      <c r="AH118" s="146">
        <v>3813944</v>
      </c>
      <c r="AI118" s="36"/>
      <c r="AJ118" s="36"/>
      <c r="AK118" s="36"/>
      <c r="AL118" s="36"/>
      <c r="AM118" s="56"/>
      <c r="AN118" s="42"/>
      <c r="AO118" s="42"/>
      <c r="AP118" s="42"/>
      <c r="AQ118" s="42"/>
      <c r="AR118" s="42"/>
      <c r="AS118" s="42"/>
      <c r="AT118" s="42"/>
      <c r="AU118" s="42"/>
      <c r="AV118" s="42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</row>
    <row r="119" spans="1:89">
      <c r="A119" s="127">
        <v>445</v>
      </c>
      <c r="B119" s="53" t="s">
        <v>182</v>
      </c>
      <c r="C119" s="54">
        <v>79570</v>
      </c>
      <c r="D119" s="54">
        <v>70666</v>
      </c>
      <c r="E119" s="54">
        <v>75904</v>
      </c>
      <c r="F119" s="54">
        <v>86937</v>
      </c>
      <c r="G119" s="54">
        <v>121904</v>
      </c>
      <c r="H119" s="54">
        <v>168303</v>
      </c>
      <c r="I119" s="54">
        <v>179607</v>
      </c>
      <c r="J119" s="54">
        <v>340646</v>
      </c>
      <c r="K119" s="54">
        <v>197515</v>
      </c>
      <c r="L119" s="54">
        <v>188233</v>
      </c>
      <c r="M119" s="301">
        <v>208701</v>
      </c>
      <c r="N119" s="301">
        <v>281042</v>
      </c>
      <c r="O119" s="301">
        <v>304460</v>
      </c>
      <c r="P119" s="301">
        <v>281986</v>
      </c>
      <c r="Q119" s="301">
        <v>310345</v>
      </c>
      <c r="R119" s="301">
        <v>277057</v>
      </c>
      <c r="S119" s="301">
        <v>369981</v>
      </c>
      <c r="T119" s="301">
        <v>193671</v>
      </c>
      <c r="U119" s="301">
        <v>225993</v>
      </c>
      <c r="V119" s="301">
        <v>284386</v>
      </c>
      <c r="W119" s="54">
        <v>283316</v>
      </c>
      <c r="X119" s="54">
        <v>301291</v>
      </c>
      <c r="Y119" s="54">
        <v>316187</v>
      </c>
      <c r="Z119" s="36">
        <v>324944</v>
      </c>
      <c r="AA119" s="36">
        <v>318438</v>
      </c>
      <c r="AB119" s="36">
        <v>330937</v>
      </c>
      <c r="AC119" s="34">
        <v>379969</v>
      </c>
      <c r="AD119" s="586">
        <v>364350</v>
      </c>
      <c r="AE119" s="146">
        <v>397955</v>
      </c>
      <c r="AF119" s="146">
        <v>359119</v>
      </c>
      <c r="AG119" s="34">
        <v>290532</v>
      </c>
      <c r="AH119" s="146">
        <v>236192</v>
      </c>
      <c r="AI119" s="36"/>
      <c r="AJ119" s="36"/>
      <c r="AK119" s="36"/>
      <c r="AL119" s="36"/>
      <c r="AM119" s="57"/>
      <c r="AN119" s="58"/>
      <c r="AO119" s="58"/>
      <c r="AP119" s="42"/>
      <c r="AQ119" s="57"/>
      <c r="AR119" s="128"/>
      <c r="AS119" s="128"/>
      <c r="AT119" s="129"/>
      <c r="AU119" s="129"/>
      <c r="AV119" s="129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</row>
    <row r="120" spans="1:89">
      <c r="A120" s="127">
        <v>461</v>
      </c>
      <c r="B120" s="53" t="s">
        <v>184</v>
      </c>
      <c r="C120" s="54">
        <v>691701</v>
      </c>
      <c r="D120" s="54">
        <v>768953</v>
      </c>
      <c r="E120" s="54">
        <v>863171</v>
      </c>
      <c r="F120" s="54">
        <v>1129250</v>
      </c>
      <c r="G120" s="54">
        <v>1528574</v>
      </c>
      <c r="H120" s="54">
        <v>1786998</v>
      </c>
      <c r="I120" s="54">
        <v>1771399</v>
      </c>
      <c r="J120" s="54">
        <v>1887391</v>
      </c>
      <c r="K120" s="54">
        <v>2022971</v>
      </c>
      <c r="L120" s="54">
        <v>2203501</v>
      </c>
      <c r="M120" s="301">
        <v>2450925</v>
      </c>
      <c r="N120" s="301">
        <v>2672771</v>
      </c>
      <c r="O120" s="301">
        <v>2736686</v>
      </c>
      <c r="P120" s="301">
        <v>2885308</v>
      </c>
      <c r="Q120" s="301">
        <v>3169485</v>
      </c>
      <c r="R120" s="301">
        <v>3387837</v>
      </c>
      <c r="S120" s="301">
        <v>3250783</v>
      </c>
      <c r="T120" s="301">
        <v>3270556</v>
      </c>
      <c r="U120" s="301">
        <v>3526447</v>
      </c>
      <c r="V120" s="301">
        <v>3863558</v>
      </c>
      <c r="W120" s="54">
        <v>4220490</v>
      </c>
      <c r="X120" s="54">
        <v>4762164</v>
      </c>
      <c r="Y120" s="54">
        <v>5012301</v>
      </c>
      <c r="Z120" s="36">
        <v>4804323</v>
      </c>
      <c r="AA120" s="36">
        <v>4601136</v>
      </c>
      <c r="AB120" s="36">
        <v>4769612</v>
      </c>
      <c r="AC120" s="34">
        <v>4777224</v>
      </c>
      <c r="AD120" s="586">
        <v>4790813</v>
      </c>
      <c r="AE120" s="146">
        <v>5401949</v>
      </c>
      <c r="AF120" s="146">
        <v>5191013</v>
      </c>
      <c r="AG120" s="34">
        <v>5509163</v>
      </c>
      <c r="AH120" s="146">
        <v>5424922</v>
      </c>
      <c r="AI120" s="36"/>
      <c r="AJ120" s="36"/>
      <c r="AK120" s="36"/>
      <c r="AL120" s="36"/>
      <c r="AM120" s="56"/>
      <c r="AN120" s="42"/>
      <c r="AO120" s="42"/>
      <c r="AP120" s="42"/>
      <c r="AQ120" s="42"/>
      <c r="AR120" s="42"/>
      <c r="AS120" s="42"/>
      <c r="AT120" s="42"/>
      <c r="AU120" s="42"/>
      <c r="AV120" s="42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</row>
    <row r="121" spans="1:89">
      <c r="A121" s="127">
        <v>462</v>
      </c>
      <c r="B121" s="53" t="s">
        <v>186</v>
      </c>
      <c r="C121" s="54">
        <v>816882</v>
      </c>
      <c r="D121" s="54">
        <v>863164</v>
      </c>
      <c r="E121" s="54">
        <v>948018</v>
      </c>
      <c r="F121" s="54">
        <v>1354053</v>
      </c>
      <c r="G121" s="54">
        <v>1243169</v>
      </c>
      <c r="H121" s="54">
        <v>1312971</v>
      </c>
      <c r="I121" s="54">
        <v>1354639</v>
      </c>
      <c r="J121" s="54">
        <v>1445551</v>
      </c>
      <c r="K121" s="54">
        <v>1487649</v>
      </c>
      <c r="L121" s="54">
        <v>1400839</v>
      </c>
      <c r="M121" s="301">
        <v>1664201</v>
      </c>
      <c r="N121" s="301">
        <v>1820272</v>
      </c>
      <c r="O121" s="301">
        <v>1916161</v>
      </c>
      <c r="P121" s="301">
        <v>1869447</v>
      </c>
      <c r="Q121" s="301">
        <v>1912756</v>
      </c>
      <c r="R121" s="301">
        <v>2165811</v>
      </c>
      <c r="S121" s="301">
        <v>2040288</v>
      </c>
      <c r="T121" s="301">
        <v>2030170</v>
      </c>
      <c r="U121" s="301">
        <v>2264682</v>
      </c>
      <c r="V121" s="301">
        <v>2341107</v>
      </c>
      <c r="W121" s="54">
        <v>2465594</v>
      </c>
      <c r="X121" s="54">
        <v>2867398</v>
      </c>
      <c r="Y121" s="54">
        <v>2911310</v>
      </c>
      <c r="Z121" s="36">
        <v>2676678</v>
      </c>
      <c r="AA121" s="36">
        <v>2211182</v>
      </c>
      <c r="AB121" s="36">
        <v>2825230</v>
      </c>
      <c r="AC121" s="34">
        <v>2284319</v>
      </c>
      <c r="AD121" s="586">
        <v>2576068</v>
      </c>
      <c r="AE121" s="146">
        <v>2454597</v>
      </c>
      <c r="AF121" s="146">
        <v>2947950</v>
      </c>
      <c r="AG121" s="34">
        <v>3320048</v>
      </c>
      <c r="AH121" s="146">
        <v>3648779</v>
      </c>
      <c r="AI121" s="36"/>
      <c r="AJ121" s="36"/>
      <c r="AK121" s="36"/>
      <c r="AL121" s="36"/>
      <c r="AM121" s="56"/>
      <c r="AN121" s="42"/>
      <c r="AO121" s="42"/>
      <c r="AP121" s="42"/>
      <c r="AQ121" s="42"/>
      <c r="AR121" s="42"/>
      <c r="AS121" s="42"/>
      <c r="AT121" s="42"/>
      <c r="AU121" s="42"/>
      <c r="AV121" s="42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</row>
    <row r="122" spans="1:89">
      <c r="A122" s="127">
        <v>463</v>
      </c>
      <c r="B122" s="53" t="s">
        <v>189</v>
      </c>
      <c r="C122" s="54">
        <v>643583</v>
      </c>
      <c r="D122" s="54">
        <v>660258</v>
      </c>
      <c r="E122" s="54">
        <v>723756</v>
      </c>
      <c r="F122" s="54">
        <v>825307</v>
      </c>
      <c r="G122" s="54">
        <v>1024772</v>
      </c>
      <c r="H122" s="54">
        <v>1019878</v>
      </c>
      <c r="I122" s="54">
        <v>1210688</v>
      </c>
      <c r="J122" s="54">
        <v>1232642</v>
      </c>
      <c r="K122" s="54">
        <v>1287679</v>
      </c>
      <c r="L122" s="54">
        <v>1555660</v>
      </c>
      <c r="M122" s="301">
        <v>1871504</v>
      </c>
      <c r="N122" s="301">
        <v>1738675</v>
      </c>
      <c r="O122" s="301">
        <v>1952819</v>
      </c>
      <c r="P122" s="301">
        <v>1908626</v>
      </c>
      <c r="Q122" s="301">
        <v>1999967</v>
      </c>
      <c r="R122" s="301">
        <v>2185340</v>
      </c>
      <c r="S122" s="301">
        <v>2167469</v>
      </c>
      <c r="T122" s="301">
        <v>2086112</v>
      </c>
      <c r="U122" s="301">
        <v>2182317</v>
      </c>
      <c r="V122" s="301">
        <v>2192015</v>
      </c>
      <c r="W122" s="54">
        <v>2374301</v>
      </c>
      <c r="X122" s="54">
        <v>2623470</v>
      </c>
      <c r="Y122" s="54">
        <v>2525788</v>
      </c>
      <c r="Z122" s="36">
        <v>2076138</v>
      </c>
      <c r="AA122" s="36">
        <v>2151678</v>
      </c>
      <c r="AB122" s="36">
        <v>2177500</v>
      </c>
      <c r="AC122" s="34">
        <v>2381925</v>
      </c>
      <c r="AD122" s="586">
        <v>2681289</v>
      </c>
      <c r="AE122" s="146">
        <v>2123392</v>
      </c>
      <c r="AF122" s="146">
        <v>1978606</v>
      </c>
      <c r="AG122" s="34">
        <v>2346630</v>
      </c>
      <c r="AH122" s="146">
        <v>1640303</v>
      </c>
      <c r="AI122" s="36"/>
      <c r="AJ122" s="36"/>
      <c r="AK122" s="36"/>
      <c r="AL122" s="36"/>
      <c r="AM122" s="56"/>
      <c r="AN122" s="42"/>
      <c r="AO122" s="42"/>
      <c r="AP122" s="42"/>
      <c r="AQ122" s="42"/>
      <c r="AR122" s="42"/>
      <c r="AS122" s="42"/>
      <c r="AT122" s="42"/>
      <c r="AU122" s="42"/>
      <c r="AV122" s="42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</row>
    <row r="123" spans="1:89">
      <c r="A123" s="127">
        <v>464</v>
      </c>
      <c r="B123" s="53" t="s">
        <v>90</v>
      </c>
      <c r="C123" s="54">
        <v>2590219</v>
      </c>
      <c r="D123" s="54">
        <v>2145636</v>
      </c>
      <c r="E123" s="54">
        <v>2924937</v>
      </c>
      <c r="F123" s="54">
        <v>3293122</v>
      </c>
      <c r="G123" s="54">
        <v>3277451</v>
      </c>
      <c r="H123" s="54">
        <v>4848191</v>
      </c>
      <c r="I123" s="54">
        <v>6374034</v>
      </c>
      <c r="J123" s="54">
        <v>5175913</v>
      </c>
      <c r="K123" s="54">
        <v>5803042</v>
      </c>
      <c r="L123" s="54">
        <v>5868514</v>
      </c>
      <c r="M123" s="301">
        <v>6372872</v>
      </c>
      <c r="N123" s="301">
        <v>7774457</v>
      </c>
      <c r="O123" s="301">
        <v>7738196</v>
      </c>
      <c r="P123" s="301">
        <v>8002329</v>
      </c>
      <c r="Q123" s="301">
        <v>9891543</v>
      </c>
      <c r="R123" s="301">
        <v>11411095</v>
      </c>
      <c r="S123" s="301">
        <v>10832868</v>
      </c>
      <c r="T123" s="301">
        <v>13747131</v>
      </c>
      <c r="U123" s="301">
        <v>15858707</v>
      </c>
      <c r="V123" s="301">
        <v>17157191</v>
      </c>
      <c r="W123" s="54">
        <v>13803893</v>
      </c>
      <c r="X123" s="54">
        <v>14490195</v>
      </c>
      <c r="Y123" s="54">
        <v>15378248</v>
      </c>
      <c r="Z123" s="36">
        <v>15842564</v>
      </c>
      <c r="AA123" s="36">
        <v>17230298</v>
      </c>
      <c r="AB123" s="36">
        <v>18128943</v>
      </c>
      <c r="AC123" s="34">
        <v>17732264</v>
      </c>
      <c r="AD123" s="586">
        <v>19753190</v>
      </c>
      <c r="AE123" s="146">
        <v>17182458</v>
      </c>
      <c r="AF123" s="146">
        <v>19373944</v>
      </c>
      <c r="AG123" s="34">
        <v>21799375</v>
      </c>
      <c r="AH123" s="146">
        <v>16278474</v>
      </c>
      <c r="AI123" s="36"/>
      <c r="AJ123" s="36"/>
      <c r="AK123" s="36"/>
      <c r="AL123" s="36"/>
      <c r="AM123" s="56"/>
      <c r="AN123" s="42"/>
      <c r="AO123" s="42"/>
      <c r="AP123" s="42"/>
      <c r="AQ123" s="42"/>
      <c r="AR123" s="42"/>
      <c r="AS123" s="42"/>
      <c r="AT123" s="42"/>
      <c r="AU123" s="42"/>
      <c r="AV123" s="42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</row>
    <row r="124" spans="1:89">
      <c r="A124" s="127">
        <v>481</v>
      </c>
      <c r="B124" s="53" t="s">
        <v>91</v>
      </c>
      <c r="C124" s="54">
        <v>344953</v>
      </c>
      <c r="D124" s="54">
        <v>347582</v>
      </c>
      <c r="E124" s="54">
        <v>403393</v>
      </c>
      <c r="F124" s="54">
        <v>637213</v>
      </c>
      <c r="G124" s="54">
        <v>656167</v>
      </c>
      <c r="H124" s="54">
        <v>774817</v>
      </c>
      <c r="I124" s="54">
        <v>885399</v>
      </c>
      <c r="J124" s="54">
        <v>1162399</v>
      </c>
      <c r="K124" s="54">
        <v>1278670</v>
      </c>
      <c r="L124" s="54">
        <v>1301817</v>
      </c>
      <c r="M124" s="301">
        <v>1414134</v>
      </c>
      <c r="N124" s="301">
        <v>1477291</v>
      </c>
      <c r="O124" s="301">
        <v>1461541</v>
      </c>
      <c r="P124" s="301">
        <v>1452043</v>
      </c>
      <c r="Q124" s="301">
        <v>1614009</v>
      </c>
      <c r="R124" s="301">
        <v>1605924</v>
      </c>
      <c r="S124" s="301">
        <v>1559242</v>
      </c>
      <c r="T124" s="301">
        <v>1721199</v>
      </c>
      <c r="U124" s="301">
        <v>1869863</v>
      </c>
      <c r="V124" s="301">
        <v>2084725</v>
      </c>
      <c r="W124" s="54">
        <v>2201849</v>
      </c>
      <c r="X124" s="54">
        <v>2268799</v>
      </c>
      <c r="Y124" s="54">
        <v>2182184</v>
      </c>
      <c r="Z124" s="36">
        <v>2119044</v>
      </c>
      <c r="AA124" s="36">
        <v>1983783</v>
      </c>
      <c r="AB124" s="36">
        <v>1975421</v>
      </c>
      <c r="AC124" s="34">
        <v>2086456</v>
      </c>
      <c r="AD124" s="586">
        <v>2103703</v>
      </c>
      <c r="AE124" s="146">
        <v>2064415</v>
      </c>
      <c r="AF124" s="146">
        <v>1816763</v>
      </c>
      <c r="AG124" s="34">
        <v>1919491</v>
      </c>
      <c r="AH124" s="146">
        <v>1884864</v>
      </c>
      <c r="AI124" s="36"/>
      <c r="AJ124" s="36"/>
      <c r="AK124" s="36"/>
      <c r="AL124" s="36"/>
      <c r="AM124" s="56"/>
      <c r="AN124" s="42"/>
      <c r="AO124" s="42"/>
      <c r="AP124" s="42"/>
      <c r="AQ124" s="42"/>
      <c r="AR124" s="42"/>
      <c r="AS124" s="42"/>
      <c r="AT124" s="42"/>
      <c r="AU124" s="42"/>
      <c r="AV124" s="42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</row>
    <row r="125" spans="1:89">
      <c r="A125" s="127">
        <v>501</v>
      </c>
      <c r="B125" s="53" t="s">
        <v>92</v>
      </c>
      <c r="C125" s="54">
        <v>69568</v>
      </c>
      <c r="D125" s="54">
        <v>112040</v>
      </c>
      <c r="E125" s="54">
        <v>137476</v>
      </c>
      <c r="F125" s="54">
        <v>194497</v>
      </c>
      <c r="G125" s="54">
        <v>311125</v>
      </c>
      <c r="H125" s="54">
        <v>334196</v>
      </c>
      <c r="I125" s="54">
        <v>456572</v>
      </c>
      <c r="J125" s="54">
        <v>489134</v>
      </c>
      <c r="K125" s="54">
        <v>537643</v>
      </c>
      <c r="L125" s="54">
        <v>518383</v>
      </c>
      <c r="M125" s="301">
        <v>1250833</v>
      </c>
      <c r="N125" s="301">
        <v>390697</v>
      </c>
      <c r="O125" s="301">
        <v>430259</v>
      </c>
      <c r="P125" s="301">
        <v>502943</v>
      </c>
      <c r="Q125" s="301">
        <v>862055</v>
      </c>
      <c r="R125" s="301">
        <v>831164</v>
      </c>
      <c r="S125" s="301">
        <v>829482</v>
      </c>
      <c r="T125" s="301">
        <v>809765</v>
      </c>
      <c r="U125" s="301">
        <v>900242</v>
      </c>
      <c r="V125" s="301">
        <v>1004525</v>
      </c>
      <c r="W125" s="54">
        <v>976573</v>
      </c>
      <c r="X125" s="54">
        <v>1107840</v>
      </c>
      <c r="Y125" s="54">
        <v>1028501</v>
      </c>
      <c r="Z125" s="36">
        <v>990192</v>
      </c>
      <c r="AA125" s="36">
        <v>1239546</v>
      </c>
      <c r="AB125" s="36">
        <v>979373</v>
      </c>
      <c r="AC125" s="34">
        <v>1056685</v>
      </c>
      <c r="AD125" s="586">
        <v>1093424</v>
      </c>
      <c r="AE125" s="146">
        <v>1060294</v>
      </c>
      <c r="AF125" s="146">
        <v>1000191</v>
      </c>
      <c r="AG125" s="34">
        <v>976512</v>
      </c>
      <c r="AH125" s="146">
        <v>947515</v>
      </c>
      <c r="AI125" s="36"/>
      <c r="AJ125" s="36"/>
      <c r="AK125" s="36"/>
      <c r="AL125" s="36"/>
      <c r="AM125" s="56"/>
      <c r="AN125" s="42"/>
      <c r="AO125" s="42"/>
      <c r="AP125" s="42"/>
      <c r="AQ125" s="42"/>
      <c r="AR125" s="42"/>
      <c r="AS125" s="42"/>
      <c r="AT125" s="42"/>
      <c r="AU125" s="42"/>
      <c r="AV125" s="42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</row>
    <row r="126" spans="1:89">
      <c r="A126" s="127">
        <v>502</v>
      </c>
      <c r="B126" s="53" t="s">
        <v>196</v>
      </c>
      <c r="C126" s="54">
        <v>81692</v>
      </c>
      <c r="D126" s="54">
        <v>111179</v>
      </c>
      <c r="E126" s="54">
        <v>120174</v>
      </c>
      <c r="F126" s="54">
        <v>164934</v>
      </c>
      <c r="G126" s="54">
        <v>186942</v>
      </c>
      <c r="H126" s="54">
        <v>226729</v>
      </c>
      <c r="I126" s="54">
        <v>266178</v>
      </c>
      <c r="J126" s="54">
        <v>312290</v>
      </c>
      <c r="K126" s="54">
        <v>339462</v>
      </c>
      <c r="L126" s="54">
        <v>364912</v>
      </c>
      <c r="M126" s="301">
        <v>438183</v>
      </c>
      <c r="N126" s="301">
        <v>615323</v>
      </c>
      <c r="O126" s="301">
        <v>615614</v>
      </c>
      <c r="P126" s="301">
        <v>780256</v>
      </c>
      <c r="Q126" s="301">
        <v>843269</v>
      </c>
      <c r="R126" s="301">
        <v>833799</v>
      </c>
      <c r="S126" s="301">
        <v>1075217</v>
      </c>
      <c r="T126" s="301">
        <v>1057112</v>
      </c>
      <c r="U126" s="301">
        <v>1326226</v>
      </c>
      <c r="V126" s="301">
        <v>1439166</v>
      </c>
      <c r="W126" s="54">
        <v>1222929</v>
      </c>
      <c r="X126" s="54">
        <v>1521148</v>
      </c>
      <c r="Y126" s="54">
        <v>1453151</v>
      </c>
      <c r="Z126" s="36">
        <v>1530076</v>
      </c>
      <c r="AA126" s="36">
        <v>1580821</v>
      </c>
      <c r="AB126" s="36">
        <v>1637479</v>
      </c>
      <c r="AC126" s="34">
        <v>1761231</v>
      </c>
      <c r="AD126" s="586">
        <v>1812840</v>
      </c>
      <c r="AE126" s="146">
        <v>1695019</v>
      </c>
      <c r="AF126" s="146">
        <v>1550693</v>
      </c>
      <c r="AG126" s="34">
        <v>1614091</v>
      </c>
      <c r="AH126" s="146">
        <v>1497375</v>
      </c>
      <c r="AI126" s="36"/>
      <c r="AJ126" s="36"/>
      <c r="AK126" s="36"/>
      <c r="AL126" s="36"/>
      <c r="AM126" s="56"/>
      <c r="AN126" s="42"/>
      <c r="AO126" s="42"/>
      <c r="AP126" s="42"/>
      <c r="AQ126" s="42"/>
      <c r="AR126" s="42"/>
      <c r="AS126" s="42"/>
      <c r="AT126" s="42"/>
      <c r="AU126" s="42"/>
      <c r="AV126" s="42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</row>
    <row r="127" spans="1:89">
      <c r="A127" s="127">
        <v>503</v>
      </c>
      <c r="B127" s="53" t="s">
        <v>198</v>
      </c>
      <c r="C127" s="54"/>
      <c r="D127" s="54">
        <v>18236</v>
      </c>
      <c r="E127" s="54">
        <v>52957</v>
      </c>
      <c r="F127" s="54">
        <v>68347</v>
      </c>
      <c r="G127" s="54">
        <v>65899</v>
      </c>
      <c r="H127" s="54">
        <v>109679</v>
      </c>
      <c r="I127" s="54">
        <v>152290</v>
      </c>
      <c r="J127" s="54">
        <v>173630</v>
      </c>
      <c r="K127" s="54">
        <v>189369</v>
      </c>
      <c r="L127" s="54">
        <v>160114</v>
      </c>
      <c r="M127" s="301">
        <v>209457</v>
      </c>
      <c r="N127" s="301">
        <v>276927</v>
      </c>
      <c r="O127" s="301">
        <v>271636</v>
      </c>
      <c r="P127" s="301">
        <v>190764</v>
      </c>
      <c r="Q127" s="301">
        <v>194666</v>
      </c>
      <c r="R127" s="301">
        <v>185930</v>
      </c>
      <c r="S127" s="301">
        <v>285257</v>
      </c>
      <c r="T127" s="301">
        <v>200885</v>
      </c>
      <c r="U127" s="301">
        <v>311727</v>
      </c>
      <c r="V127" s="301">
        <v>331796</v>
      </c>
      <c r="W127" s="54">
        <v>372517</v>
      </c>
      <c r="X127" s="54">
        <v>425708</v>
      </c>
      <c r="Y127" s="54">
        <v>397501</v>
      </c>
      <c r="Z127" s="36">
        <v>350341</v>
      </c>
      <c r="AA127" s="36">
        <v>366413</v>
      </c>
      <c r="AB127" s="36">
        <v>385303</v>
      </c>
      <c r="AC127" s="34">
        <v>417773</v>
      </c>
      <c r="AD127" s="586">
        <v>410147</v>
      </c>
      <c r="AE127" s="146">
        <v>369524</v>
      </c>
      <c r="AF127" s="146">
        <v>340384</v>
      </c>
      <c r="AG127" s="34">
        <v>294352</v>
      </c>
      <c r="AH127" s="146">
        <v>295180</v>
      </c>
      <c r="AI127" s="36"/>
      <c r="AJ127" s="36"/>
      <c r="AK127" s="36"/>
      <c r="AL127" s="36"/>
      <c r="AM127" s="56"/>
      <c r="AN127" s="42"/>
      <c r="AO127" s="42"/>
      <c r="AP127" s="42"/>
      <c r="AQ127" s="42"/>
      <c r="AR127" s="42"/>
      <c r="AS127" s="42"/>
      <c r="AT127" s="42"/>
      <c r="AU127" s="42"/>
      <c r="AV127" s="42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</row>
    <row r="128" spans="1:89">
      <c r="A128" s="127">
        <v>504</v>
      </c>
      <c r="B128" s="53" t="s">
        <v>201</v>
      </c>
      <c r="C128" s="54">
        <v>22668</v>
      </c>
      <c r="D128" s="54">
        <v>27677</v>
      </c>
      <c r="E128" s="54">
        <v>28546</v>
      </c>
      <c r="F128" s="54">
        <v>43601</v>
      </c>
      <c r="G128" s="54">
        <v>52076</v>
      </c>
      <c r="H128" s="54">
        <v>59372</v>
      </c>
      <c r="I128" s="54">
        <v>61480</v>
      </c>
      <c r="J128" s="54">
        <v>89946</v>
      </c>
      <c r="K128" s="54">
        <v>81486</v>
      </c>
      <c r="L128" s="54">
        <v>110471</v>
      </c>
      <c r="M128" s="301">
        <v>109698</v>
      </c>
      <c r="N128" s="301">
        <v>123807</v>
      </c>
      <c r="O128" s="301">
        <v>157677</v>
      </c>
      <c r="P128" s="301">
        <v>150078</v>
      </c>
      <c r="Q128" s="301">
        <v>164901</v>
      </c>
      <c r="R128" s="301">
        <v>171727</v>
      </c>
      <c r="S128" s="301">
        <v>164792</v>
      </c>
      <c r="T128" s="301">
        <v>150615</v>
      </c>
      <c r="U128" s="301">
        <v>161113</v>
      </c>
      <c r="V128" s="301">
        <v>148673</v>
      </c>
      <c r="W128" s="54">
        <v>156511</v>
      </c>
      <c r="X128" s="54">
        <v>148553</v>
      </c>
      <c r="Y128" s="54">
        <v>206628</v>
      </c>
      <c r="Z128" s="36">
        <v>196534</v>
      </c>
      <c r="AA128" s="36">
        <v>211012</v>
      </c>
      <c r="AB128" s="36">
        <v>227718</v>
      </c>
      <c r="AC128" s="34">
        <v>209743</v>
      </c>
      <c r="AD128" s="586">
        <v>226462</v>
      </c>
      <c r="AE128" s="146">
        <v>204822</v>
      </c>
      <c r="AF128" s="146">
        <v>187028</v>
      </c>
      <c r="AG128" s="34">
        <v>190601</v>
      </c>
      <c r="AH128" s="146">
        <v>152233</v>
      </c>
      <c r="AI128" s="36"/>
      <c r="AJ128" s="36"/>
      <c r="AK128" s="36"/>
      <c r="AL128" s="36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</row>
    <row r="129" spans="1:89">
      <c r="A129" s="127">
        <v>521</v>
      </c>
      <c r="B129" s="53" t="s">
        <v>204</v>
      </c>
      <c r="C129" s="54">
        <v>943697</v>
      </c>
      <c r="D129" s="54">
        <v>1097525</v>
      </c>
      <c r="E129" s="54">
        <v>1182641</v>
      </c>
      <c r="F129" s="54">
        <v>1769458</v>
      </c>
      <c r="G129" s="54">
        <v>2027833</v>
      </c>
      <c r="H129" s="54">
        <v>2230155</v>
      </c>
      <c r="I129" s="54">
        <v>2405444</v>
      </c>
      <c r="J129" s="54">
        <v>2463750</v>
      </c>
      <c r="K129" s="54">
        <v>2735075</v>
      </c>
      <c r="L129" s="54">
        <v>3234432</v>
      </c>
      <c r="M129" s="301">
        <v>3396606</v>
      </c>
      <c r="N129" s="301">
        <v>3462796</v>
      </c>
      <c r="O129" s="301">
        <v>3418209</v>
      </c>
      <c r="P129" s="301">
        <v>3513241</v>
      </c>
      <c r="Q129" s="301">
        <v>3682930</v>
      </c>
      <c r="R129" s="301">
        <v>3579354</v>
      </c>
      <c r="S129" s="301">
        <v>3970604</v>
      </c>
      <c r="T129" s="301">
        <v>4149601</v>
      </c>
      <c r="U129" s="301">
        <v>4897562</v>
      </c>
      <c r="V129" s="301">
        <v>5305324</v>
      </c>
      <c r="W129" s="54">
        <v>5761167</v>
      </c>
      <c r="X129" s="54">
        <v>6067765</v>
      </c>
      <c r="Y129" s="54">
        <v>5788117</v>
      </c>
      <c r="Z129" s="36">
        <v>6154188</v>
      </c>
      <c r="AA129" s="36">
        <v>5319159</v>
      </c>
      <c r="AB129" s="36">
        <v>6307689</v>
      </c>
      <c r="AC129" s="34">
        <v>5935971</v>
      </c>
      <c r="AD129" s="586">
        <v>7319793</v>
      </c>
      <c r="AE129" s="146">
        <v>5720864</v>
      </c>
      <c r="AF129" s="146">
        <v>5611439</v>
      </c>
      <c r="AG129" s="34">
        <v>5814504</v>
      </c>
      <c r="AH129" s="146">
        <v>5290980</v>
      </c>
      <c r="AI129" s="36"/>
      <c r="AJ129" s="36"/>
      <c r="AK129" s="36"/>
      <c r="AL129" s="36"/>
      <c r="AM129" s="56"/>
      <c r="AN129" s="42"/>
      <c r="AO129" s="42"/>
      <c r="AP129" s="42"/>
      <c r="AQ129" s="42"/>
      <c r="AR129" s="42"/>
      <c r="AS129" s="42"/>
      <c r="AT129" s="42"/>
      <c r="AU129" s="42"/>
      <c r="AV129" s="42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</row>
    <row r="130" spans="1:89">
      <c r="A130" s="127">
        <v>522</v>
      </c>
      <c r="B130" s="53" t="s">
        <v>206</v>
      </c>
      <c r="C130" s="592"/>
      <c r="D130" s="592"/>
      <c r="E130" s="592"/>
      <c r="F130" s="592"/>
      <c r="G130" s="592"/>
      <c r="H130" s="54">
        <v>207338</v>
      </c>
      <c r="I130" s="54">
        <v>186207</v>
      </c>
      <c r="J130" s="54">
        <v>186196</v>
      </c>
      <c r="K130" s="54">
        <v>211882</v>
      </c>
      <c r="L130" s="54">
        <v>215507</v>
      </c>
      <c r="M130" s="301">
        <v>280928</v>
      </c>
      <c r="N130" s="301">
        <v>364299</v>
      </c>
      <c r="O130" s="301">
        <v>397551</v>
      </c>
      <c r="P130" s="301">
        <v>411409</v>
      </c>
      <c r="Q130" s="301">
        <v>425568</v>
      </c>
      <c r="R130" s="301">
        <v>470785</v>
      </c>
      <c r="S130" s="301">
        <v>603003</v>
      </c>
      <c r="T130" s="301">
        <v>653976</v>
      </c>
      <c r="U130" s="301">
        <v>723976</v>
      </c>
      <c r="V130" s="301">
        <v>869154</v>
      </c>
      <c r="W130" s="54">
        <v>1281246</v>
      </c>
      <c r="X130" s="54">
        <v>1398323</v>
      </c>
      <c r="Y130" s="54">
        <v>1376125</v>
      </c>
      <c r="Z130" s="36">
        <v>1214510</v>
      </c>
      <c r="AA130" s="36">
        <v>1118440</v>
      </c>
      <c r="AB130" s="36">
        <v>1193197</v>
      </c>
      <c r="AC130" s="34">
        <v>1283780</v>
      </c>
      <c r="AD130" s="586">
        <v>1230314</v>
      </c>
      <c r="AE130" s="146">
        <v>1356266</v>
      </c>
      <c r="AF130" s="146">
        <v>1533531</v>
      </c>
      <c r="AG130" s="34">
        <v>1547084</v>
      </c>
      <c r="AH130" s="146">
        <v>1434876</v>
      </c>
      <c r="AI130" s="36"/>
      <c r="AJ130" s="36"/>
      <c r="AK130" s="36"/>
      <c r="AL130" s="36"/>
      <c r="AM130" s="56"/>
      <c r="AN130" s="42"/>
      <c r="AO130" s="42"/>
      <c r="AP130" s="42"/>
      <c r="AQ130" s="42"/>
      <c r="AR130" s="42"/>
      <c r="AS130" s="42"/>
      <c r="AT130" s="42"/>
      <c r="AU130" s="42"/>
      <c r="AV130" s="42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</row>
    <row r="131" spans="1:89">
      <c r="A131" s="127">
        <v>523</v>
      </c>
      <c r="B131" s="53" t="s">
        <v>208</v>
      </c>
      <c r="C131" s="54">
        <v>425863</v>
      </c>
      <c r="D131" s="54">
        <v>416105</v>
      </c>
      <c r="E131" s="54">
        <v>474650</v>
      </c>
      <c r="F131" s="54">
        <v>602802</v>
      </c>
      <c r="G131" s="54">
        <v>618554</v>
      </c>
      <c r="H131" s="54">
        <v>838276</v>
      </c>
      <c r="I131" s="54">
        <v>1036494</v>
      </c>
      <c r="J131" s="54">
        <v>1143678</v>
      </c>
      <c r="K131" s="54">
        <v>1198567</v>
      </c>
      <c r="L131" s="54">
        <v>1386968</v>
      </c>
      <c r="M131" s="301">
        <v>1365981</v>
      </c>
      <c r="N131" s="301">
        <v>1702989</v>
      </c>
      <c r="O131" s="301">
        <v>1670422</v>
      </c>
      <c r="P131" s="301">
        <v>1693611</v>
      </c>
      <c r="Q131" s="301">
        <v>1759843</v>
      </c>
      <c r="R131" s="301">
        <v>1814960</v>
      </c>
      <c r="S131" s="301">
        <v>1777182</v>
      </c>
      <c r="T131" s="301">
        <v>1751653</v>
      </c>
      <c r="U131" s="301">
        <v>1986136</v>
      </c>
      <c r="V131" s="301">
        <v>2150711</v>
      </c>
      <c r="W131" s="54">
        <v>2392827</v>
      </c>
      <c r="X131" s="54">
        <v>2548114</v>
      </c>
      <c r="Y131" s="54">
        <v>2448454</v>
      </c>
      <c r="Z131" s="36">
        <v>2246943</v>
      </c>
      <c r="AA131" s="36">
        <v>2229297</v>
      </c>
      <c r="AB131" s="36">
        <v>2274028</v>
      </c>
      <c r="AC131" s="34">
        <v>2332791</v>
      </c>
      <c r="AD131" s="586">
        <v>2302386</v>
      </c>
      <c r="AE131" s="146">
        <v>2137744</v>
      </c>
      <c r="AF131" s="146">
        <v>2041896</v>
      </c>
      <c r="AG131" s="34">
        <v>1948808</v>
      </c>
      <c r="AH131" s="146">
        <v>1747483</v>
      </c>
      <c r="AI131" s="36"/>
      <c r="AJ131" s="36"/>
      <c r="AK131" s="36"/>
      <c r="AL131" s="36"/>
      <c r="AM131" s="56"/>
      <c r="AN131" s="42"/>
      <c r="AO131" s="42"/>
      <c r="AP131" s="42"/>
      <c r="AQ131" s="42"/>
      <c r="AR131" s="42"/>
      <c r="AS131" s="42"/>
      <c r="AT131" s="42"/>
      <c r="AU131" s="42"/>
      <c r="AV131" s="42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</row>
    <row r="132" spans="1:89">
      <c r="A132" s="127">
        <v>524</v>
      </c>
      <c r="B132" s="53" t="s">
        <v>210</v>
      </c>
      <c r="C132" s="54">
        <v>38816</v>
      </c>
      <c r="D132" s="54">
        <v>48818</v>
      </c>
      <c r="E132" s="54">
        <v>73020</v>
      </c>
      <c r="F132" s="54">
        <v>72997</v>
      </c>
      <c r="G132" s="54">
        <v>84782</v>
      </c>
      <c r="H132" s="54">
        <v>183193</v>
      </c>
      <c r="I132" s="54">
        <v>189065</v>
      </c>
      <c r="J132" s="54">
        <v>283752</v>
      </c>
      <c r="K132" s="54">
        <v>375809</v>
      </c>
      <c r="L132" s="54">
        <v>394524</v>
      </c>
      <c r="M132" s="301">
        <v>434221</v>
      </c>
      <c r="N132" s="301">
        <v>443734</v>
      </c>
      <c r="O132" s="301">
        <v>327541</v>
      </c>
      <c r="P132" s="301">
        <v>358995</v>
      </c>
      <c r="Q132" s="301">
        <v>396499</v>
      </c>
      <c r="R132" s="301">
        <v>355677</v>
      </c>
      <c r="S132" s="301">
        <v>344707</v>
      </c>
      <c r="T132" s="301">
        <v>356736</v>
      </c>
      <c r="U132" s="301">
        <v>444501</v>
      </c>
      <c r="V132" s="301">
        <v>518916</v>
      </c>
      <c r="W132" s="54">
        <v>557326</v>
      </c>
      <c r="X132" s="54">
        <v>580352</v>
      </c>
      <c r="Y132" s="54">
        <v>623180</v>
      </c>
      <c r="Z132" s="36">
        <v>637377</v>
      </c>
      <c r="AA132" s="36">
        <v>483157</v>
      </c>
      <c r="AB132" s="36">
        <v>518730</v>
      </c>
      <c r="AC132" s="34">
        <v>538276</v>
      </c>
      <c r="AD132" s="586">
        <v>548357</v>
      </c>
      <c r="AE132" s="146">
        <v>598814</v>
      </c>
      <c r="AF132" s="146">
        <v>576956</v>
      </c>
      <c r="AG132" s="34">
        <v>632332</v>
      </c>
      <c r="AH132" s="146">
        <v>657844</v>
      </c>
      <c r="AI132" s="36"/>
      <c r="AJ132" s="36"/>
      <c r="AK132" s="36"/>
      <c r="AL132" s="36"/>
      <c r="AM132" s="56"/>
      <c r="AN132" s="42"/>
      <c r="AO132" s="42"/>
      <c r="AP132" s="42"/>
      <c r="AQ132" s="42"/>
      <c r="AR132" s="42"/>
      <c r="AS132" s="42"/>
      <c r="AT132" s="42"/>
      <c r="AU132" s="42"/>
      <c r="AV132" s="42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</row>
    <row r="133" spans="1:89">
      <c r="A133" s="127">
        <v>525</v>
      </c>
      <c r="B133" s="53" t="s">
        <v>212</v>
      </c>
      <c r="C133" s="54">
        <v>40296</v>
      </c>
      <c r="D133" s="54">
        <v>42188</v>
      </c>
      <c r="E133" s="54">
        <v>61752</v>
      </c>
      <c r="F133" s="54">
        <v>75338</v>
      </c>
      <c r="G133" s="54">
        <v>69328</v>
      </c>
      <c r="H133" s="54">
        <v>113396</v>
      </c>
      <c r="I133" s="54">
        <v>122704</v>
      </c>
      <c r="J133" s="54">
        <v>160139</v>
      </c>
      <c r="K133" s="54">
        <v>162257</v>
      </c>
      <c r="L133" s="54">
        <v>173556</v>
      </c>
      <c r="M133" s="301">
        <v>209212</v>
      </c>
      <c r="N133" s="301">
        <v>641731</v>
      </c>
      <c r="O133" s="301">
        <v>253729</v>
      </c>
      <c r="P133" s="301">
        <v>322263</v>
      </c>
      <c r="Q133" s="301">
        <v>364972</v>
      </c>
      <c r="R133" s="301">
        <v>371952</v>
      </c>
      <c r="S133" s="301">
        <v>364925</v>
      </c>
      <c r="T133" s="301">
        <v>310077</v>
      </c>
      <c r="U133" s="301">
        <v>330905</v>
      </c>
      <c r="V133" s="301">
        <v>363412</v>
      </c>
      <c r="W133" s="54">
        <v>394779</v>
      </c>
      <c r="X133" s="54">
        <v>454333</v>
      </c>
      <c r="Y133" s="54">
        <v>399699</v>
      </c>
      <c r="Z133" s="36">
        <v>443586</v>
      </c>
      <c r="AA133" s="36">
        <v>430308</v>
      </c>
      <c r="AB133" s="36">
        <v>433699</v>
      </c>
      <c r="AC133" s="34">
        <v>443362</v>
      </c>
      <c r="AD133" s="586">
        <v>476859</v>
      </c>
      <c r="AE133" s="146">
        <v>465765</v>
      </c>
      <c r="AF133" s="146">
        <v>451828</v>
      </c>
      <c r="AG133" s="34">
        <v>438602</v>
      </c>
      <c r="AH133" s="146">
        <v>407869</v>
      </c>
      <c r="AI133" s="36"/>
      <c r="AJ133" s="36"/>
      <c r="AK133" s="36"/>
      <c r="AL133" s="36"/>
      <c r="AM133" s="56"/>
      <c r="AN133" s="42"/>
      <c r="AO133" s="42"/>
      <c r="AP133" s="42"/>
      <c r="AQ133" s="42"/>
      <c r="AR133" s="42"/>
      <c r="AS133" s="42"/>
      <c r="AT133" s="42"/>
      <c r="AU133" s="42"/>
      <c r="AV133" s="42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</row>
    <row r="134" spans="1:89">
      <c r="A134" s="127">
        <v>541</v>
      </c>
      <c r="B134" s="53" t="s">
        <v>214</v>
      </c>
      <c r="C134" s="592"/>
      <c r="D134" s="592"/>
      <c r="E134" s="592"/>
      <c r="F134" s="592"/>
      <c r="G134" s="592"/>
      <c r="H134" s="54">
        <v>37198</v>
      </c>
      <c r="I134" s="54">
        <v>21275</v>
      </c>
      <c r="J134" s="54">
        <v>19794</v>
      </c>
      <c r="K134" s="54">
        <v>17039</v>
      </c>
      <c r="L134" s="54">
        <v>16186</v>
      </c>
      <c r="M134" s="301">
        <v>20306</v>
      </c>
      <c r="N134" s="301">
        <v>17395</v>
      </c>
      <c r="O134" s="301">
        <v>18917</v>
      </c>
      <c r="P134" s="301">
        <v>22245</v>
      </c>
      <c r="Q134" s="301">
        <v>21049</v>
      </c>
      <c r="R134" s="301">
        <v>22185</v>
      </c>
      <c r="S134" s="301">
        <v>25724</v>
      </c>
      <c r="T134" s="301">
        <v>24819</v>
      </c>
      <c r="U134" s="301">
        <v>30460</v>
      </c>
      <c r="V134" s="301">
        <v>30723</v>
      </c>
      <c r="W134" s="54">
        <v>31736</v>
      </c>
      <c r="X134" s="54">
        <v>40382</v>
      </c>
      <c r="Y134" s="54">
        <v>31846</v>
      </c>
      <c r="Z134" s="36">
        <v>31024</v>
      </c>
      <c r="AA134" s="36">
        <v>28058</v>
      </c>
      <c r="AB134" s="36">
        <v>26211</v>
      </c>
      <c r="AC134" s="34">
        <v>28272</v>
      </c>
      <c r="AD134" s="586">
        <v>23219</v>
      </c>
      <c r="AE134" s="146">
        <v>20350</v>
      </c>
      <c r="AF134" s="146">
        <v>18720</v>
      </c>
      <c r="AG134" s="34">
        <v>15959</v>
      </c>
      <c r="AH134" s="146">
        <v>15161</v>
      </c>
      <c r="AI134" s="36"/>
      <c r="AJ134" s="36"/>
      <c r="AK134" s="36"/>
      <c r="AL134" s="36"/>
      <c r="AM134" s="56"/>
      <c r="AN134" s="42"/>
      <c r="AO134" s="42"/>
      <c r="AP134" s="42"/>
      <c r="AQ134" s="42"/>
      <c r="AR134" s="42"/>
      <c r="AS134" s="42"/>
      <c r="AT134" s="42"/>
      <c r="AU134" s="42"/>
      <c r="AV134" s="42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</row>
    <row r="135" spans="1:89">
      <c r="A135" s="127">
        <v>542</v>
      </c>
      <c r="B135" s="53" t="s">
        <v>216</v>
      </c>
      <c r="C135" s="54">
        <v>34339</v>
      </c>
      <c r="D135" s="54">
        <v>23338</v>
      </c>
      <c r="E135" s="592"/>
      <c r="F135" s="54">
        <v>42183</v>
      </c>
      <c r="G135" s="54">
        <v>36732</v>
      </c>
      <c r="H135" s="54">
        <v>153949</v>
      </c>
      <c r="I135" s="54">
        <v>194250</v>
      </c>
      <c r="J135" s="54">
        <v>230945</v>
      </c>
      <c r="K135" s="54">
        <v>256982</v>
      </c>
      <c r="L135" s="54">
        <v>265259</v>
      </c>
      <c r="M135" s="301">
        <v>209577</v>
      </c>
      <c r="N135" s="301">
        <v>248282</v>
      </c>
      <c r="O135" s="301">
        <v>272992</v>
      </c>
      <c r="P135" s="301">
        <v>239464</v>
      </c>
      <c r="Q135" s="301">
        <v>264159</v>
      </c>
      <c r="R135" s="301">
        <v>146470</v>
      </c>
      <c r="S135" s="301">
        <v>251567</v>
      </c>
      <c r="T135" s="301">
        <v>224012</v>
      </c>
      <c r="U135" s="301">
        <v>214346</v>
      </c>
      <c r="V135" s="301">
        <v>154520</v>
      </c>
      <c r="W135" s="54">
        <v>141363</v>
      </c>
      <c r="X135" s="54">
        <v>139157</v>
      </c>
      <c r="Y135" s="54">
        <v>130712</v>
      </c>
      <c r="Z135" s="36">
        <v>169682</v>
      </c>
      <c r="AA135" s="36">
        <v>114964</v>
      </c>
      <c r="AB135" s="36">
        <v>141825</v>
      </c>
      <c r="AC135" s="34">
        <v>182744</v>
      </c>
      <c r="AD135" s="586">
        <v>187455</v>
      </c>
      <c r="AE135" s="146">
        <v>205055</v>
      </c>
      <c r="AF135" s="146">
        <v>177830</v>
      </c>
      <c r="AG135" s="34">
        <v>165328</v>
      </c>
      <c r="AH135" s="146">
        <v>165190</v>
      </c>
      <c r="AI135" s="36"/>
      <c r="AJ135" s="36"/>
      <c r="AK135" s="36"/>
      <c r="AL135" s="36"/>
      <c r="AM135" s="56"/>
      <c r="AN135" s="42"/>
      <c r="AO135" s="42"/>
      <c r="AP135" s="42"/>
      <c r="AQ135" s="42"/>
      <c r="AR135" s="42"/>
      <c r="AS135" s="42"/>
      <c r="AT135" s="42"/>
      <c r="AU135" s="42"/>
      <c r="AV135" s="42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</row>
    <row r="136" spans="1:89">
      <c r="A136" s="127">
        <v>543</v>
      </c>
      <c r="B136" s="53" t="s">
        <v>218</v>
      </c>
      <c r="C136" s="54">
        <v>193720</v>
      </c>
      <c r="D136" s="54">
        <v>221413</v>
      </c>
      <c r="E136" s="54">
        <v>350506</v>
      </c>
      <c r="F136" s="54">
        <v>458170</v>
      </c>
      <c r="G136" s="54">
        <v>657358</v>
      </c>
      <c r="H136" s="54">
        <v>1448350</v>
      </c>
      <c r="I136" s="54">
        <v>1681731</v>
      </c>
      <c r="J136" s="54">
        <v>1841646</v>
      </c>
      <c r="K136" s="54">
        <v>1989987</v>
      </c>
      <c r="L136" s="54">
        <v>2091932</v>
      </c>
      <c r="M136" s="301">
        <v>2245885</v>
      </c>
      <c r="N136" s="301">
        <v>2292157</v>
      </c>
      <c r="O136" s="301">
        <v>2352511</v>
      </c>
      <c r="P136" s="301">
        <v>2436475</v>
      </c>
      <c r="Q136" s="301">
        <v>2546154</v>
      </c>
      <c r="R136" s="301">
        <v>2619142</v>
      </c>
      <c r="S136" s="301">
        <v>2645763</v>
      </c>
      <c r="T136" s="301">
        <v>2755690</v>
      </c>
      <c r="U136" s="301">
        <v>2930713</v>
      </c>
      <c r="V136" s="301">
        <v>3039312</v>
      </c>
      <c r="W136" s="54">
        <v>3097103</v>
      </c>
      <c r="X136" s="54">
        <v>3220211</v>
      </c>
      <c r="Y136" s="54">
        <v>3470403</v>
      </c>
      <c r="Z136" s="36">
        <v>3599604</v>
      </c>
      <c r="AA136" s="36">
        <v>3296003</v>
      </c>
      <c r="AB136" s="36">
        <v>3130671</v>
      </c>
      <c r="AC136" s="34">
        <v>2853446</v>
      </c>
      <c r="AD136" s="586">
        <v>2933439</v>
      </c>
      <c r="AE136" s="146">
        <v>2905368</v>
      </c>
      <c r="AF136" s="146">
        <v>2653868</v>
      </c>
      <c r="AG136" s="34">
        <v>2517585</v>
      </c>
      <c r="AH136" s="146">
        <v>2244128</v>
      </c>
      <c r="AI136" s="36"/>
      <c r="AJ136" s="36"/>
      <c r="AK136" s="36"/>
      <c r="AL136" s="36"/>
      <c r="AM136" s="56"/>
      <c r="AN136" s="42"/>
      <c r="AO136" s="42"/>
      <c r="AP136" s="42"/>
      <c r="AQ136" s="42"/>
      <c r="AR136" s="42"/>
      <c r="AS136" s="42"/>
      <c r="AT136" s="42"/>
      <c r="AU136" s="42"/>
      <c r="AV136" s="42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</row>
    <row r="137" spans="1:89">
      <c r="A137" s="127">
        <v>544</v>
      </c>
      <c r="B137" s="53" t="s">
        <v>220</v>
      </c>
      <c r="C137" s="54">
        <v>1305290</v>
      </c>
      <c r="D137" s="54">
        <v>1353363</v>
      </c>
      <c r="E137" s="54">
        <v>1612321</v>
      </c>
      <c r="F137" s="54">
        <v>1941296</v>
      </c>
      <c r="G137" s="54">
        <v>2426928</v>
      </c>
      <c r="H137" s="54">
        <v>2795844</v>
      </c>
      <c r="I137" s="54">
        <v>3077221</v>
      </c>
      <c r="J137" s="54">
        <v>2860101</v>
      </c>
      <c r="K137" s="54">
        <v>2498879</v>
      </c>
      <c r="L137" s="54">
        <v>3007777</v>
      </c>
      <c r="M137" s="301">
        <v>3318344</v>
      </c>
      <c r="N137" s="301">
        <v>3410736</v>
      </c>
      <c r="O137" s="301">
        <v>3153021</v>
      </c>
      <c r="P137" s="301">
        <v>3072131</v>
      </c>
      <c r="Q137" s="301">
        <v>2785127</v>
      </c>
      <c r="R137" s="301">
        <v>3026755</v>
      </c>
      <c r="S137" s="301">
        <v>2886601</v>
      </c>
      <c r="T137" s="301">
        <v>2571630</v>
      </c>
      <c r="U137" s="301">
        <v>2363564</v>
      </c>
      <c r="V137" s="301">
        <v>2543577</v>
      </c>
      <c r="W137" s="54">
        <v>2888475</v>
      </c>
      <c r="X137" s="54">
        <v>3180268</v>
      </c>
      <c r="Y137" s="54">
        <v>3447340</v>
      </c>
      <c r="Z137" s="36">
        <v>3347527</v>
      </c>
      <c r="AA137" s="36">
        <v>2989629</v>
      </c>
      <c r="AB137" s="36">
        <v>2839625</v>
      </c>
      <c r="AC137" s="34">
        <v>2743677</v>
      </c>
      <c r="AD137" s="586">
        <v>2851089</v>
      </c>
      <c r="AE137" s="146">
        <v>2508664</v>
      </c>
      <c r="AF137" s="146">
        <v>2197606</v>
      </c>
      <c r="AG137" s="34">
        <v>2150744</v>
      </c>
      <c r="AH137" s="146">
        <v>2138415</v>
      </c>
      <c r="AI137" s="36"/>
      <c r="AJ137" s="36"/>
      <c r="AK137" s="36"/>
      <c r="AL137" s="36"/>
      <c r="AM137" s="56"/>
      <c r="AN137" s="42"/>
      <c r="AO137" s="42"/>
      <c r="AP137" s="42"/>
      <c r="AQ137" s="42"/>
      <c r="AR137" s="42"/>
      <c r="AS137" s="42"/>
      <c r="AT137" s="42"/>
      <c r="AU137" s="42"/>
      <c r="AV137" s="42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</row>
    <row r="138" spans="1:89">
      <c r="A138" s="127">
        <v>561</v>
      </c>
      <c r="B138" s="53" t="s">
        <v>222</v>
      </c>
      <c r="C138" s="54">
        <v>262615</v>
      </c>
      <c r="D138" s="54">
        <v>281433</v>
      </c>
      <c r="E138" s="54">
        <v>302085</v>
      </c>
      <c r="F138" s="54">
        <v>386241</v>
      </c>
      <c r="G138" s="54">
        <v>440831</v>
      </c>
      <c r="H138" s="54">
        <v>701967</v>
      </c>
      <c r="I138" s="54">
        <v>949371</v>
      </c>
      <c r="J138" s="54">
        <v>1035166</v>
      </c>
      <c r="K138" s="54">
        <v>922609</v>
      </c>
      <c r="L138" s="54">
        <v>1098629</v>
      </c>
      <c r="M138" s="301">
        <v>1384800</v>
      </c>
      <c r="N138" s="301">
        <v>1482049</v>
      </c>
      <c r="O138" s="301">
        <v>1399045</v>
      </c>
      <c r="P138" s="301">
        <v>1520334</v>
      </c>
      <c r="Q138" s="301">
        <v>1964394</v>
      </c>
      <c r="R138" s="301">
        <v>2033400</v>
      </c>
      <c r="S138" s="301">
        <v>1757911</v>
      </c>
      <c r="T138" s="301">
        <v>1874134</v>
      </c>
      <c r="U138" s="301">
        <v>2247132</v>
      </c>
      <c r="V138" s="301">
        <v>2331255</v>
      </c>
      <c r="W138" s="54">
        <v>2662191</v>
      </c>
      <c r="X138" s="54">
        <v>2892040</v>
      </c>
      <c r="Y138" s="54">
        <v>2756636</v>
      </c>
      <c r="Z138" s="36">
        <v>2622978</v>
      </c>
      <c r="AA138" s="36">
        <v>2545990</v>
      </c>
      <c r="AB138" s="36">
        <v>2388382</v>
      </c>
      <c r="AC138" s="34">
        <v>3289399</v>
      </c>
      <c r="AD138" s="586">
        <v>3622861</v>
      </c>
      <c r="AE138" s="146">
        <v>3216519</v>
      </c>
      <c r="AF138" s="146">
        <v>3663690</v>
      </c>
      <c r="AG138" s="34">
        <v>4035891</v>
      </c>
      <c r="AH138" s="146">
        <v>3452989</v>
      </c>
      <c r="AI138" s="36"/>
      <c r="AJ138" s="36"/>
      <c r="AK138" s="36"/>
      <c r="AL138" s="36"/>
      <c r="AM138" s="56"/>
      <c r="AN138" s="42"/>
      <c r="AO138" s="42"/>
      <c r="AP138" s="42"/>
      <c r="AQ138" s="42"/>
      <c r="AR138" s="42"/>
      <c r="AS138" s="42"/>
      <c r="AT138" s="42"/>
      <c r="AU138" s="42"/>
      <c r="AV138" s="42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</row>
    <row r="139" spans="1:89">
      <c r="A139" s="127">
        <v>562</v>
      </c>
      <c r="B139" s="53" t="s">
        <v>224</v>
      </c>
      <c r="C139" s="592"/>
      <c r="D139" s="54">
        <v>17056</v>
      </c>
      <c r="E139" s="54">
        <v>11570</v>
      </c>
      <c r="F139" s="54">
        <v>100009</v>
      </c>
      <c r="G139" s="54">
        <v>25024</v>
      </c>
      <c r="H139" s="54">
        <v>296155</v>
      </c>
      <c r="I139" s="54">
        <v>520150</v>
      </c>
      <c r="J139" s="54">
        <v>185954</v>
      </c>
      <c r="K139" s="54">
        <v>171303</v>
      </c>
      <c r="L139" s="54">
        <v>246594</v>
      </c>
      <c r="M139" s="301">
        <v>345783</v>
      </c>
      <c r="N139" s="301">
        <v>355675</v>
      </c>
      <c r="O139" s="301">
        <v>373982</v>
      </c>
      <c r="P139" s="301">
        <v>361480</v>
      </c>
      <c r="Q139" s="301">
        <v>383279</v>
      </c>
      <c r="R139" s="301">
        <v>414107</v>
      </c>
      <c r="S139" s="301">
        <v>498591</v>
      </c>
      <c r="T139" s="301">
        <v>540322</v>
      </c>
      <c r="U139" s="301">
        <v>600073</v>
      </c>
      <c r="V139" s="301">
        <v>631074</v>
      </c>
      <c r="W139" s="54">
        <v>570474</v>
      </c>
      <c r="X139" s="54">
        <v>538135</v>
      </c>
      <c r="Y139" s="54">
        <v>513969</v>
      </c>
      <c r="Z139" s="36">
        <v>506089</v>
      </c>
      <c r="AA139" s="36">
        <v>491422</v>
      </c>
      <c r="AB139" s="36">
        <v>478793</v>
      </c>
      <c r="AC139" s="34">
        <v>492697</v>
      </c>
      <c r="AD139" s="586">
        <v>496597</v>
      </c>
      <c r="AE139" s="146">
        <v>386581</v>
      </c>
      <c r="AF139" s="146">
        <v>302540</v>
      </c>
      <c r="AG139" s="34">
        <v>269842</v>
      </c>
      <c r="AH139" s="146">
        <v>250443</v>
      </c>
      <c r="AI139" s="36"/>
      <c r="AJ139" s="36"/>
      <c r="AK139" s="36"/>
      <c r="AL139" s="36"/>
      <c r="AM139" s="56"/>
      <c r="AN139" s="42"/>
      <c r="AO139" s="42"/>
      <c r="AP139" s="42"/>
      <c r="AQ139" s="42"/>
      <c r="AR139" s="42"/>
      <c r="AS139" s="42"/>
      <c r="AT139" s="42"/>
      <c r="AU139" s="42"/>
      <c r="AV139" s="42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</row>
    <row r="140" spans="1:89">
      <c r="A140" s="127">
        <v>581</v>
      </c>
      <c r="B140" s="53" t="s">
        <v>226</v>
      </c>
      <c r="C140" s="54">
        <v>38259</v>
      </c>
      <c r="D140" s="54">
        <v>62679</v>
      </c>
      <c r="E140" s="54">
        <v>99703</v>
      </c>
      <c r="F140" s="54">
        <v>173119</v>
      </c>
      <c r="G140" s="54">
        <v>185696</v>
      </c>
      <c r="H140" s="54">
        <v>219902</v>
      </c>
      <c r="I140" s="54">
        <v>383099</v>
      </c>
      <c r="J140" s="54">
        <v>416434</v>
      </c>
      <c r="K140" s="54">
        <v>339619</v>
      </c>
      <c r="L140" s="54">
        <v>393751</v>
      </c>
      <c r="M140" s="301">
        <v>483318</v>
      </c>
      <c r="N140" s="301">
        <v>649612</v>
      </c>
      <c r="O140" s="301">
        <v>506547</v>
      </c>
      <c r="P140" s="301">
        <v>514761</v>
      </c>
      <c r="Q140" s="301">
        <v>619799</v>
      </c>
      <c r="R140" s="301">
        <v>710507</v>
      </c>
      <c r="S140" s="301">
        <v>764832</v>
      </c>
      <c r="T140" s="301">
        <v>805341</v>
      </c>
      <c r="U140" s="301">
        <v>789769</v>
      </c>
      <c r="V140" s="301">
        <v>447527</v>
      </c>
      <c r="W140" s="54">
        <v>509278</v>
      </c>
      <c r="X140" s="54">
        <v>642895</v>
      </c>
      <c r="Y140" s="54">
        <v>606782</v>
      </c>
      <c r="Z140" s="36">
        <v>722752</v>
      </c>
      <c r="AA140" s="36">
        <v>557471</v>
      </c>
      <c r="AB140" s="36">
        <v>723242</v>
      </c>
      <c r="AC140" s="34">
        <v>642705</v>
      </c>
      <c r="AD140" s="586">
        <v>673901</v>
      </c>
      <c r="AE140" s="146">
        <v>529586</v>
      </c>
      <c r="AF140" s="146">
        <v>510396</v>
      </c>
      <c r="AG140" s="34">
        <v>463404</v>
      </c>
      <c r="AH140" s="146">
        <v>463245</v>
      </c>
      <c r="AI140" s="36"/>
      <c r="AJ140" s="36"/>
      <c r="AK140" s="36"/>
      <c r="AL140" s="36"/>
      <c r="AM140" s="56"/>
      <c r="AN140" s="42"/>
      <c r="AO140" s="42"/>
      <c r="AP140" s="42"/>
      <c r="AQ140" s="42"/>
      <c r="AR140" s="42"/>
      <c r="AS140" s="42"/>
      <c r="AT140" s="42"/>
      <c r="AU140" s="42"/>
      <c r="AV140" s="42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</row>
    <row r="141" spans="1:89">
      <c r="A141" s="127">
        <v>582</v>
      </c>
      <c r="B141" s="53" t="s">
        <v>228</v>
      </c>
      <c r="C141" s="54">
        <v>124983</v>
      </c>
      <c r="D141" s="54">
        <v>152773</v>
      </c>
      <c r="E141" s="54">
        <v>188078</v>
      </c>
      <c r="F141" s="54">
        <v>255704</v>
      </c>
      <c r="G141" s="54">
        <v>277264</v>
      </c>
      <c r="H141" s="54">
        <v>517542</v>
      </c>
      <c r="I141" s="54">
        <v>567120</v>
      </c>
      <c r="J141" s="54">
        <v>581331</v>
      </c>
      <c r="K141" s="54">
        <v>602815</v>
      </c>
      <c r="L141" s="54">
        <v>664266</v>
      </c>
      <c r="M141" s="301">
        <v>720158</v>
      </c>
      <c r="N141" s="301">
        <v>786041</v>
      </c>
      <c r="O141" s="301">
        <v>1048709</v>
      </c>
      <c r="P141" s="301">
        <v>1007679</v>
      </c>
      <c r="Q141" s="301">
        <v>961588</v>
      </c>
      <c r="R141" s="301">
        <v>1062141</v>
      </c>
      <c r="S141" s="301">
        <v>1054381</v>
      </c>
      <c r="T141" s="301">
        <v>1092882</v>
      </c>
      <c r="U141" s="301">
        <v>1144231</v>
      </c>
      <c r="V141" s="301">
        <v>1047681</v>
      </c>
      <c r="W141" s="54">
        <v>1180055</v>
      </c>
      <c r="X141" s="54">
        <v>1125964</v>
      </c>
      <c r="Y141" s="54">
        <v>1254246</v>
      </c>
      <c r="Z141" s="36">
        <v>1234818</v>
      </c>
      <c r="AA141" s="36">
        <v>1192647</v>
      </c>
      <c r="AB141" s="36">
        <v>1132256</v>
      </c>
      <c r="AC141" s="34">
        <v>1291782</v>
      </c>
      <c r="AD141" s="586">
        <v>1281825</v>
      </c>
      <c r="AE141" s="146">
        <v>1223845</v>
      </c>
      <c r="AF141" s="146">
        <v>1178532</v>
      </c>
      <c r="AG141" s="34">
        <v>1129042</v>
      </c>
      <c r="AH141" s="146">
        <v>1090954</v>
      </c>
      <c r="AI141" s="36"/>
      <c r="AJ141" s="36"/>
      <c r="AK141" s="36"/>
      <c r="AL141" s="36"/>
      <c r="AM141" s="56"/>
      <c r="AN141" s="42"/>
      <c r="AO141" s="42"/>
      <c r="AP141" s="42"/>
      <c r="AQ141" s="42"/>
      <c r="AR141" s="42"/>
      <c r="AS141" s="42"/>
      <c r="AT141" s="42"/>
      <c r="AU141" s="42"/>
      <c r="AV141" s="42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</row>
    <row r="142" spans="1:89">
      <c r="A142" s="127">
        <v>583</v>
      </c>
      <c r="B142" s="53" t="s">
        <v>230</v>
      </c>
      <c r="C142" s="592"/>
      <c r="D142" s="54">
        <v>12417</v>
      </c>
      <c r="E142" s="54">
        <v>11860</v>
      </c>
      <c r="F142" s="54">
        <v>22103</v>
      </c>
      <c r="G142" s="54">
        <v>35347</v>
      </c>
      <c r="H142" s="54">
        <v>38751</v>
      </c>
      <c r="I142" s="54">
        <v>41053</v>
      </c>
      <c r="J142" s="54">
        <v>45142</v>
      </c>
      <c r="K142" s="54">
        <v>41847</v>
      </c>
      <c r="L142" s="54">
        <v>50542</v>
      </c>
      <c r="M142" s="301">
        <v>77466</v>
      </c>
      <c r="N142" s="301">
        <v>78108</v>
      </c>
      <c r="O142" s="301">
        <v>81606</v>
      </c>
      <c r="P142" s="301">
        <v>91096</v>
      </c>
      <c r="Q142" s="301">
        <v>94636</v>
      </c>
      <c r="R142" s="301">
        <v>83863</v>
      </c>
      <c r="S142" s="301">
        <v>76902</v>
      </c>
      <c r="T142" s="301">
        <v>94565</v>
      </c>
      <c r="U142" s="301">
        <v>106678</v>
      </c>
      <c r="V142" s="301">
        <v>105038</v>
      </c>
      <c r="W142" s="54">
        <v>136204</v>
      </c>
      <c r="X142" s="54">
        <v>108559</v>
      </c>
      <c r="Y142" s="54">
        <v>94518</v>
      </c>
      <c r="Z142" s="36">
        <v>92629</v>
      </c>
      <c r="AA142" s="36">
        <v>74787</v>
      </c>
      <c r="AB142" s="36">
        <v>81405</v>
      </c>
      <c r="AC142" s="34">
        <v>60507</v>
      </c>
      <c r="AD142" s="586">
        <v>55289</v>
      </c>
      <c r="AE142" s="146">
        <v>50010</v>
      </c>
      <c r="AF142" s="146">
        <v>45941</v>
      </c>
      <c r="AG142" s="34">
        <v>50658</v>
      </c>
      <c r="AH142" s="146">
        <v>31894</v>
      </c>
      <c r="AI142" s="36"/>
      <c r="AJ142" s="36"/>
      <c r="AK142" s="36"/>
      <c r="AL142" s="36"/>
      <c r="AM142" s="56"/>
      <c r="AN142" s="42"/>
      <c r="AO142" s="42"/>
      <c r="AP142" s="42"/>
      <c r="AQ142" s="42"/>
      <c r="AR142" s="42"/>
      <c r="AS142" s="42"/>
      <c r="AT142" s="42"/>
      <c r="AU142" s="42"/>
      <c r="AV142" s="42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</row>
    <row r="143" spans="1:89">
      <c r="A143" s="127">
        <v>584</v>
      </c>
      <c r="B143" s="53" t="s">
        <v>232</v>
      </c>
      <c r="C143" s="54">
        <v>20597</v>
      </c>
      <c r="D143" s="592"/>
      <c r="E143" s="592"/>
      <c r="F143" s="54">
        <v>27255</v>
      </c>
      <c r="G143" s="54">
        <v>23231</v>
      </c>
      <c r="H143" s="54">
        <v>68120</v>
      </c>
      <c r="I143" s="54">
        <v>82985</v>
      </c>
      <c r="J143" s="54">
        <v>95201</v>
      </c>
      <c r="K143" s="54">
        <v>107570</v>
      </c>
      <c r="L143" s="54">
        <v>123362</v>
      </c>
      <c r="M143" s="301">
        <v>145243</v>
      </c>
      <c r="N143" s="301">
        <v>174507</v>
      </c>
      <c r="O143" s="301">
        <v>169801</v>
      </c>
      <c r="P143" s="301">
        <v>181013</v>
      </c>
      <c r="Q143" s="301">
        <v>262878</v>
      </c>
      <c r="R143" s="301">
        <v>238184</v>
      </c>
      <c r="S143" s="301">
        <v>242516</v>
      </c>
      <c r="T143" s="301">
        <v>170911</v>
      </c>
      <c r="U143" s="301">
        <v>249776</v>
      </c>
      <c r="V143" s="301">
        <v>288505</v>
      </c>
      <c r="W143" s="54">
        <v>369637</v>
      </c>
      <c r="X143" s="54">
        <v>389290</v>
      </c>
      <c r="Y143" s="54">
        <v>338663</v>
      </c>
      <c r="Z143" s="36">
        <v>289363</v>
      </c>
      <c r="AA143" s="36">
        <v>250767</v>
      </c>
      <c r="AB143" s="36">
        <v>230160</v>
      </c>
      <c r="AC143" s="34">
        <v>218999</v>
      </c>
      <c r="AD143" s="586">
        <v>203926</v>
      </c>
      <c r="AE143" s="146">
        <v>174306</v>
      </c>
      <c r="AF143" s="146">
        <v>121294</v>
      </c>
      <c r="AG143" s="34">
        <v>111480</v>
      </c>
      <c r="AH143" s="146">
        <v>118735</v>
      </c>
      <c r="AI143" s="36"/>
      <c r="AJ143" s="36"/>
      <c r="AK143" s="36"/>
      <c r="AL143" s="36"/>
      <c r="AM143" s="56"/>
      <c r="AN143" s="42"/>
      <c r="AO143" s="42"/>
      <c r="AP143" s="42"/>
      <c r="AQ143" s="42"/>
      <c r="AR143" s="42"/>
      <c r="AS143" s="42"/>
      <c r="AT143" s="42"/>
      <c r="AU143" s="42"/>
      <c r="AV143" s="42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</row>
    <row r="144" spans="1:89">
      <c r="A144" s="127">
        <v>601</v>
      </c>
      <c r="B144" s="53" t="s">
        <v>234</v>
      </c>
      <c r="C144" s="54">
        <v>443818</v>
      </c>
      <c r="D144" s="54">
        <v>484889</v>
      </c>
      <c r="E144" s="54">
        <v>592269</v>
      </c>
      <c r="F144" s="54">
        <v>793409</v>
      </c>
      <c r="G144" s="54">
        <v>810762</v>
      </c>
      <c r="H144" s="54">
        <v>1001055</v>
      </c>
      <c r="I144" s="54">
        <v>1402961</v>
      </c>
      <c r="J144" s="54">
        <v>1446686</v>
      </c>
      <c r="K144" s="54">
        <v>1641860</v>
      </c>
      <c r="L144" s="54">
        <v>1725297</v>
      </c>
      <c r="M144" s="301">
        <v>1732398</v>
      </c>
      <c r="N144" s="301">
        <v>1604125</v>
      </c>
      <c r="O144" s="301">
        <v>1508180</v>
      </c>
      <c r="P144" s="301">
        <v>1439479</v>
      </c>
      <c r="Q144" s="301">
        <v>1631082</v>
      </c>
      <c r="R144" s="301">
        <v>1650932</v>
      </c>
      <c r="S144" s="301">
        <v>1779382</v>
      </c>
      <c r="T144" s="301">
        <v>1942308</v>
      </c>
      <c r="U144" s="301">
        <v>2065671</v>
      </c>
      <c r="V144" s="301">
        <v>2028008</v>
      </c>
      <c r="W144" s="54">
        <v>2097799</v>
      </c>
      <c r="X144" s="54">
        <v>2817779</v>
      </c>
      <c r="Y144" s="54">
        <v>2843677</v>
      </c>
      <c r="Z144" s="36">
        <v>2182970</v>
      </c>
      <c r="AA144" s="36">
        <v>1886602</v>
      </c>
      <c r="AB144" s="36">
        <v>1922534</v>
      </c>
      <c r="AC144" s="34">
        <v>1832670</v>
      </c>
      <c r="AD144" s="586">
        <v>1786623</v>
      </c>
      <c r="AE144" s="146">
        <v>1596977</v>
      </c>
      <c r="AF144" s="146">
        <v>1497478</v>
      </c>
      <c r="AG144" s="34">
        <v>1606741</v>
      </c>
      <c r="AH144" s="146">
        <v>1515092</v>
      </c>
      <c r="AI144" s="36"/>
      <c r="AJ144" s="36"/>
      <c r="AK144" s="36"/>
      <c r="AL144" s="36"/>
      <c r="AM144" s="56"/>
      <c r="AN144" s="42"/>
      <c r="AO144" s="42"/>
      <c r="AP144" s="42"/>
      <c r="AQ144" s="42"/>
      <c r="AR144" s="42"/>
      <c r="AS144" s="42"/>
      <c r="AT144" s="42"/>
      <c r="AU144" s="42"/>
      <c r="AV144" s="42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</row>
    <row r="145" spans="1:89">
      <c r="A145" s="127">
        <v>602</v>
      </c>
      <c r="B145" s="53" t="s">
        <v>236</v>
      </c>
      <c r="C145" s="54">
        <v>321490</v>
      </c>
      <c r="D145" s="54">
        <v>375506</v>
      </c>
      <c r="E145" s="54">
        <v>359584</v>
      </c>
      <c r="F145" s="54">
        <v>524623</v>
      </c>
      <c r="G145" s="54">
        <v>573227</v>
      </c>
      <c r="H145" s="54">
        <v>453207</v>
      </c>
      <c r="I145" s="54">
        <v>360524</v>
      </c>
      <c r="J145" s="54">
        <v>368436</v>
      </c>
      <c r="K145" s="54">
        <v>387723</v>
      </c>
      <c r="L145" s="54">
        <v>447574</v>
      </c>
      <c r="M145" s="301">
        <v>569435</v>
      </c>
      <c r="N145" s="301">
        <v>588878</v>
      </c>
      <c r="O145" s="301">
        <v>535066</v>
      </c>
      <c r="P145" s="301">
        <v>667869</v>
      </c>
      <c r="Q145" s="301">
        <v>754745</v>
      </c>
      <c r="R145" s="301">
        <v>703947</v>
      </c>
      <c r="S145" s="301">
        <v>875718</v>
      </c>
      <c r="T145" s="301">
        <v>1037520</v>
      </c>
      <c r="U145" s="301">
        <v>1263533</v>
      </c>
      <c r="V145" s="301">
        <v>1407846</v>
      </c>
      <c r="W145" s="54">
        <v>1488532</v>
      </c>
      <c r="X145" s="54">
        <v>1634701</v>
      </c>
      <c r="Y145" s="54">
        <v>1599511</v>
      </c>
      <c r="Z145" s="36">
        <v>1687566</v>
      </c>
      <c r="AA145" s="36">
        <v>1644647</v>
      </c>
      <c r="AB145" s="36">
        <v>1757812</v>
      </c>
      <c r="AC145" s="34">
        <v>1932433</v>
      </c>
      <c r="AD145" s="586">
        <v>2579093</v>
      </c>
      <c r="AE145" s="146">
        <v>2899643</v>
      </c>
      <c r="AF145" s="146">
        <v>2992019</v>
      </c>
      <c r="AG145" s="34">
        <v>2053885</v>
      </c>
      <c r="AH145" s="146">
        <v>1627965</v>
      </c>
      <c r="AI145" s="36"/>
      <c r="AJ145" s="36"/>
      <c r="AK145" s="36"/>
      <c r="AL145" s="36"/>
      <c r="AM145" s="56"/>
      <c r="AN145" s="42"/>
      <c r="AO145" s="42"/>
      <c r="AP145" s="42"/>
      <c r="AQ145" s="42"/>
      <c r="AR145" s="42"/>
      <c r="AS145" s="42"/>
      <c r="AT145" s="42"/>
      <c r="AU145" s="42"/>
      <c r="AV145" s="42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</row>
    <row r="146" spans="1:89">
      <c r="A146" s="127">
        <v>603</v>
      </c>
      <c r="B146" s="53" t="s">
        <v>238</v>
      </c>
      <c r="C146" s="54">
        <v>32823</v>
      </c>
      <c r="D146" s="54">
        <v>39186</v>
      </c>
      <c r="E146" s="54">
        <v>40486</v>
      </c>
      <c r="F146" s="54">
        <v>88660</v>
      </c>
      <c r="G146" s="54">
        <v>151116</v>
      </c>
      <c r="H146" s="54">
        <v>257267</v>
      </c>
      <c r="I146" s="54">
        <v>274513</v>
      </c>
      <c r="J146" s="54">
        <v>330986</v>
      </c>
      <c r="K146" s="54">
        <v>359529</v>
      </c>
      <c r="L146" s="54">
        <v>326728</v>
      </c>
      <c r="M146" s="301">
        <v>374209</v>
      </c>
      <c r="N146" s="301">
        <v>402157</v>
      </c>
      <c r="O146" s="301">
        <v>395409</v>
      </c>
      <c r="P146" s="301">
        <v>480348</v>
      </c>
      <c r="Q146" s="301">
        <v>515235</v>
      </c>
      <c r="R146" s="301">
        <v>541843</v>
      </c>
      <c r="S146" s="301">
        <v>517967</v>
      </c>
      <c r="T146" s="301">
        <v>529355</v>
      </c>
      <c r="U146" s="301">
        <v>604342</v>
      </c>
      <c r="V146" s="301">
        <v>791732</v>
      </c>
      <c r="W146" s="54">
        <v>752266</v>
      </c>
      <c r="X146" s="54">
        <v>1126764</v>
      </c>
      <c r="Y146" s="54">
        <v>1028499</v>
      </c>
      <c r="Z146" s="36">
        <v>794437</v>
      </c>
      <c r="AA146" s="36">
        <v>776485</v>
      </c>
      <c r="AB146" s="36">
        <v>831568</v>
      </c>
      <c r="AC146" s="34">
        <v>842011</v>
      </c>
      <c r="AD146" s="586">
        <v>772637</v>
      </c>
      <c r="AE146" s="146">
        <v>675207</v>
      </c>
      <c r="AF146" s="146">
        <v>676421</v>
      </c>
      <c r="AG146" s="34">
        <v>670635</v>
      </c>
      <c r="AH146" s="146">
        <v>711660</v>
      </c>
      <c r="AI146" s="36"/>
      <c r="AJ146" s="36"/>
      <c r="AK146" s="36"/>
      <c r="AL146" s="36"/>
      <c r="AM146" s="57"/>
      <c r="AN146" s="58"/>
      <c r="AO146" s="58"/>
      <c r="AP146" s="57"/>
      <c r="AQ146" s="57"/>
      <c r="AR146" s="128"/>
      <c r="AS146" s="128"/>
      <c r="AT146" s="42"/>
      <c r="AU146" s="42"/>
      <c r="AV146" s="42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</row>
    <row r="147" spans="1:89">
      <c r="A147" s="127">
        <v>604</v>
      </c>
      <c r="B147" s="53" t="s">
        <v>240</v>
      </c>
      <c r="C147" s="54">
        <v>285916</v>
      </c>
      <c r="D147" s="54">
        <v>203531</v>
      </c>
      <c r="E147" s="54">
        <v>160966</v>
      </c>
      <c r="F147" s="54">
        <v>236651</v>
      </c>
      <c r="G147" s="54">
        <v>327913</v>
      </c>
      <c r="H147" s="54">
        <v>338809</v>
      </c>
      <c r="I147" s="54">
        <v>406049</v>
      </c>
      <c r="J147" s="54">
        <v>417245</v>
      </c>
      <c r="K147" s="54">
        <v>369851</v>
      </c>
      <c r="L147" s="54">
        <v>396028</v>
      </c>
      <c r="M147" s="301">
        <v>446235</v>
      </c>
      <c r="N147" s="301">
        <v>477804</v>
      </c>
      <c r="O147" s="301">
        <v>499709</v>
      </c>
      <c r="P147" s="301">
        <v>480844</v>
      </c>
      <c r="Q147" s="301">
        <v>587922</v>
      </c>
      <c r="R147" s="301">
        <v>584021</v>
      </c>
      <c r="S147" s="301">
        <v>522447</v>
      </c>
      <c r="T147" s="301">
        <v>483819</v>
      </c>
      <c r="U147" s="301">
        <v>431427</v>
      </c>
      <c r="V147" s="301">
        <v>398675</v>
      </c>
      <c r="W147" s="54">
        <v>409448</v>
      </c>
      <c r="X147" s="54">
        <v>407203</v>
      </c>
      <c r="Y147" s="54">
        <v>380768</v>
      </c>
      <c r="Z147" s="36">
        <v>363088</v>
      </c>
      <c r="AA147" s="36">
        <v>330961</v>
      </c>
      <c r="AB147" s="36">
        <v>338112</v>
      </c>
      <c r="AC147" s="34">
        <v>361362</v>
      </c>
      <c r="AD147" s="586">
        <v>350631</v>
      </c>
      <c r="AE147" s="146">
        <v>312392</v>
      </c>
      <c r="AF147" s="146">
        <v>263979</v>
      </c>
      <c r="AG147" s="34">
        <v>251498</v>
      </c>
      <c r="AH147" s="146">
        <v>258259</v>
      </c>
      <c r="AI147" s="36"/>
      <c r="AJ147" s="36"/>
      <c r="AK147" s="36"/>
      <c r="AL147" s="36"/>
      <c r="AM147" s="56"/>
      <c r="AN147" s="42"/>
      <c r="AO147" s="42"/>
      <c r="AP147" s="42"/>
      <c r="AQ147" s="42"/>
      <c r="AR147" s="42"/>
      <c r="AS147" s="42"/>
      <c r="AT147" s="42"/>
      <c r="AU147" s="42"/>
      <c r="AV147" s="42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</row>
    <row r="148" spans="1:89">
      <c r="A148" s="127">
        <v>621</v>
      </c>
      <c r="B148" s="53" t="s">
        <v>243</v>
      </c>
      <c r="C148" s="54">
        <v>541420</v>
      </c>
      <c r="D148" s="54">
        <v>565296</v>
      </c>
      <c r="E148" s="54">
        <v>651124</v>
      </c>
      <c r="F148" s="54">
        <v>753236</v>
      </c>
      <c r="G148" s="54">
        <v>2093797</v>
      </c>
      <c r="H148" s="54">
        <v>1839110</v>
      </c>
      <c r="I148" s="54">
        <v>2140853</v>
      </c>
      <c r="J148" s="54">
        <v>1422468</v>
      </c>
      <c r="K148" s="54">
        <v>1299011</v>
      </c>
      <c r="L148" s="54">
        <v>1923213</v>
      </c>
      <c r="M148" s="301">
        <v>2587582</v>
      </c>
      <c r="N148" s="301">
        <v>2442833</v>
      </c>
      <c r="O148" s="301">
        <v>2236897</v>
      </c>
      <c r="P148" s="301">
        <v>2333101</v>
      </c>
      <c r="Q148" s="301">
        <v>2839237</v>
      </c>
      <c r="R148" s="301">
        <v>2732426</v>
      </c>
      <c r="S148" s="301">
        <v>2675925</v>
      </c>
      <c r="T148" s="301">
        <v>2830229</v>
      </c>
      <c r="U148" s="301">
        <v>3878307</v>
      </c>
      <c r="V148" s="301">
        <v>4051589</v>
      </c>
      <c r="W148" s="54">
        <v>4603747</v>
      </c>
      <c r="X148" s="54">
        <v>4631305</v>
      </c>
      <c r="Y148" s="54">
        <v>4273325</v>
      </c>
      <c r="Z148" s="36">
        <v>4029259</v>
      </c>
      <c r="AA148" s="36">
        <v>4277507</v>
      </c>
      <c r="AB148" s="36">
        <v>4836233</v>
      </c>
      <c r="AC148" s="34">
        <v>5234994</v>
      </c>
      <c r="AD148" s="586">
        <v>5690957</v>
      </c>
      <c r="AE148" s="146">
        <v>4835254</v>
      </c>
      <c r="AF148" s="146">
        <v>4727475</v>
      </c>
      <c r="AG148" s="34">
        <v>5097665</v>
      </c>
      <c r="AH148" s="146">
        <v>4388290</v>
      </c>
      <c r="AI148" s="36"/>
      <c r="AJ148" s="36"/>
      <c r="AK148" s="36"/>
      <c r="AL148" s="36"/>
      <c r="AM148" s="56"/>
      <c r="AN148" s="42"/>
      <c r="AO148" s="42"/>
      <c r="AP148" s="42"/>
      <c r="AQ148" s="42"/>
      <c r="AR148" s="42"/>
      <c r="AS148" s="42"/>
      <c r="AT148" s="42"/>
      <c r="AU148" s="42"/>
      <c r="AV148" s="42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</row>
    <row r="149" spans="1:89">
      <c r="A149" s="127">
        <v>622</v>
      </c>
      <c r="B149" s="53" t="s">
        <v>246</v>
      </c>
      <c r="C149" s="54">
        <v>285610</v>
      </c>
      <c r="D149" s="54">
        <v>374490</v>
      </c>
      <c r="E149" s="54">
        <v>412196</v>
      </c>
      <c r="F149" s="54">
        <v>590209</v>
      </c>
      <c r="G149" s="54">
        <v>791952</v>
      </c>
      <c r="H149" s="54">
        <v>1108427</v>
      </c>
      <c r="I149" s="54">
        <v>1295249</v>
      </c>
      <c r="J149" s="54">
        <v>1367813</v>
      </c>
      <c r="K149" s="54">
        <v>1472613</v>
      </c>
      <c r="L149" s="54">
        <v>1677058</v>
      </c>
      <c r="M149" s="301">
        <v>1846411</v>
      </c>
      <c r="N149" s="301">
        <v>2035462</v>
      </c>
      <c r="O149" s="301">
        <v>2168070</v>
      </c>
      <c r="P149" s="301">
        <v>1956365</v>
      </c>
      <c r="Q149" s="301">
        <v>1936201</v>
      </c>
      <c r="R149" s="301">
        <v>2019768</v>
      </c>
      <c r="S149" s="301">
        <v>2246676</v>
      </c>
      <c r="T149" s="301">
        <v>2446578</v>
      </c>
      <c r="U149" s="301">
        <v>2689010</v>
      </c>
      <c r="V149" s="301">
        <v>2718467</v>
      </c>
      <c r="W149" s="54">
        <v>3313488</v>
      </c>
      <c r="X149" s="54">
        <v>3552080</v>
      </c>
      <c r="Y149" s="54">
        <v>3317442</v>
      </c>
      <c r="Z149" s="36">
        <v>3101694</v>
      </c>
      <c r="AA149" s="36">
        <v>3155290</v>
      </c>
      <c r="AB149" s="36">
        <v>3997283</v>
      </c>
      <c r="AC149" s="34">
        <v>4220454</v>
      </c>
      <c r="AD149" s="586">
        <v>4494509</v>
      </c>
      <c r="AE149" s="146">
        <v>4234117</v>
      </c>
      <c r="AF149" s="146">
        <v>3949903</v>
      </c>
      <c r="AG149" s="34">
        <v>3942467</v>
      </c>
      <c r="AH149" s="146">
        <v>3886150</v>
      </c>
      <c r="AI149" s="36"/>
      <c r="AJ149" s="36"/>
      <c r="AK149" s="36"/>
      <c r="AL149" s="36"/>
      <c r="AM149" s="56"/>
      <c r="AN149" s="42"/>
      <c r="AO149" s="42"/>
      <c r="AP149" s="42"/>
      <c r="AQ149" s="42"/>
      <c r="AR149" s="42"/>
      <c r="AS149" s="42"/>
      <c r="AT149" s="42"/>
      <c r="AU149" s="42"/>
      <c r="AV149" s="42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</row>
    <row r="150" spans="1:89">
      <c r="A150" s="127">
        <v>623</v>
      </c>
      <c r="B150" s="53" t="s">
        <v>248</v>
      </c>
      <c r="C150" s="54">
        <v>741021</v>
      </c>
      <c r="D150" s="54">
        <v>848228</v>
      </c>
      <c r="E150" s="54">
        <v>922908</v>
      </c>
      <c r="F150" s="54">
        <v>1112218</v>
      </c>
      <c r="G150" s="54">
        <v>1392991</v>
      </c>
      <c r="H150" s="54">
        <v>1256883</v>
      </c>
      <c r="I150" s="54">
        <v>1528887</v>
      </c>
      <c r="J150" s="54">
        <v>1702424</v>
      </c>
      <c r="K150" s="54">
        <v>1821073</v>
      </c>
      <c r="L150" s="54">
        <v>1900985</v>
      </c>
      <c r="M150" s="301">
        <v>2032422</v>
      </c>
      <c r="N150" s="301">
        <v>2030822</v>
      </c>
      <c r="O150" s="301">
        <v>1869972</v>
      </c>
      <c r="P150" s="301">
        <v>1825294</v>
      </c>
      <c r="Q150" s="301">
        <v>1880735</v>
      </c>
      <c r="R150" s="301">
        <v>1936359</v>
      </c>
      <c r="S150" s="301">
        <v>1969103</v>
      </c>
      <c r="T150" s="301">
        <v>1925686</v>
      </c>
      <c r="U150" s="301">
        <v>1836440</v>
      </c>
      <c r="V150" s="301">
        <v>1917141</v>
      </c>
      <c r="W150" s="54">
        <v>1894250</v>
      </c>
      <c r="X150" s="54">
        <v>1757924</v>
      </c>
      <c r="Y150" s="54">
        <v>1822913</v>
      </c>
      <c r="Z150" s="36">
        <v>1771289</v>
      </c>
      <c r="AA150" s="36">
        <v>1487010</v>
      </c>
      <c r="AB150" s="36">
        <v>1443542</v>
      </c>
      <c r="AC150" s="34">
        <v>1444313</v>
      </c>
      <c r="AD150" s="586">
        <v>1390553</v>
      </c>
      <c r="AE150" s="146">
        <v>1158531</v>
      </c>
      <c r="AF150" s="146">
        <v>1101753</v>
      </c>
      <c r="AG150" s="34">
        <v>1131363</v>
      </c>
      <c r="AH150" s="146">
        <v>1028558</v>
      </c>
      <c r="AI150" s="36"/>
      <c r="AJ150" s="36"/>
      <c r="AK150" s="36"/>
      <c r="AL150" s="36"/>
      <c r="AM150" s="56"/>
      <c r="AN150" s="42"/>
      <c r="AO150" s="42"/>
      <c r="AP150" s="42"/>
      <c r="AQ150" s="42"/>
      <c r="AR150" s="42"/>
      <c r="AS150" s="42"/>
      <c r="AT150" s="42"/>
      <c r="AU150" s="42"/>
      <c r="AV150" s="42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</row>
    <row r="151" spans="1:89">
      <c r="A151" s="127">
        <v>624</v>
      </c>
      <c r="B151" s="53" t="s">
        <v>250</v>
      </c>
      <c r="C151" s="54">
        <v>81862</v>
      </c>
      <c r="D151" s="54">
        <v>82390</v>
      </c>
      <c r="E151" s="54">
        <v>101569</v>
      </c>
      <c r="F151" s="54">
        <v>130728</v>
      </c>
      <c r="G151" s="54">
        <v>161269</v>
      </c>
      <c r="H151" s="54">
        <v>252554</v>
      </c>
      <c r="I151" s="54">
        <v>303943</v>
      </c>
      <c r="J151" s="54">
        <v>300096</v>
      </c>
      <c r="K151" s="54">
        <v>310546</v>
      </c>
      <c r="L151" s="54">
        <v>315855</v>
      </c>
      <c r="M151" s="301">
        <v>373714</v>
      </c>
      <c r="N151" s="301">
        <v>421306</v>
      </c>
      <c r="O151" s="301">
        <v>398124</v>
      </c>
      <c r="P151" s="301">
        <v>332587</v>
      </c>
      <c r="Q151" s="301">
        <v>355602</v>
      </c>
      <c r="R151" s="301">
        <v>399180</v>
      </c>
      <c r="S151" s="301">
        <v>407434</v>
      </c>
      <c r="T151" s="301">
        <v>423612</v>
      </c>
      <c r="U151" s="301">
        <v>628776</v>
      </c>
      <c r="V151" s="301">
        <v>555362</v>
      </c>
      <c r="W151" s="54">
        <v>591490</v>
      </c>
      <c r="X151" s="54">
        <v>694579</v>
      </c>
      <c r="Y151" s="54">
        <v>539596</v>
      </c>
      <c r="Z151" s="36">
        <v>628383</v>
      </c>
      <c r="AA151" s="36">
        <v>677053</v>
      </c>
      <c r="AB151" s="36">
        <v>720159</v>
      </c>
      <c r="AC151" s="34">
        <v>696167</v>
      </c>
      <c r="AD151" s="586">
        <v>679356</v>
      </c>
      <c r="AE151" s="146">
        <v>695759</v>
      </c>
      <c r="AF151" s="146">
        <v>647443</v>
      </c>
      <c r="AG151" s="34">
        <v>667765</v>
      </c>
      <c r="AH151" s="146">
        <v>579074</v>
      </c>
      <c r="AI151" s="36"/>
      <c r="AJ151" s="36"/>
      <c r="AK151" s="36"/>
      <c r="AL151" s="36"/>
      <c r="AM151" s="56"/>
      <c r="AN151" s="42"/>
      <c r="AO151" s="42"/>
      <c r="AP151" s="42"/>
      <c r="AQ151" s="42"/>
      <c r="AR151" s="42"/>
      <c r="AS151" s="42"/>
      <c r="AT151" s="42"/>
      <c r="AU151" s="42"/>
      <c r="AV151" s="42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</row>
    <row r="152" spans="1:89">
      <c r="A152" s="127">
        <v>641</v>
      </c>
      <c r="B152" s="53" t="s">
        <v>252</v>
      </c>
      <c r="C152" s="54">
        <v>206155</v>
      </c>
      <c r="D152" s="54">
        <v>274413</v>
      </c>
      <c r="E152" s="54">
        <v>327314</v>
      </c>
      <c r="F152" s="54">
        <v>519006</v>
      </c>
      <c r="G152" s="54">
        <v>895067</v>
      </c>
      <c r="H152" s="54">
        <v>976247</v>
      </c>
      <c r="I152" s="54">
        <v>1135348</v>
      </c>
      <c r="J152" s="54">
        <v>1412117</v>
      </c>
      <c r="K152" s="54">
        <v>1676247</v>
      </c>
      <c r="L152" s="54">
        <v>1899888</v>
      </c>
      <c r="M152" s="301">
        <v>2266547</v>
      </c>
      <c r="N152" s="301">
        <v>2637222</v>
      </c>
      <c r="O152" s="301">
        <v>2630624</v>
      </c>
      <c r="P152" s="301">
        <v>2885458</v>
      </c>
      <c r="Q152" s="301">
        <v>3124602</v>
      </c>
      <c r="R152" s="301">
        <v>3518007</v>
      </c>
      <c r="S152" s="301">
        <v>4724646</v>
      </c>
      <c r="T152" s="301">
        <v>4529813</v>
      </c>
      <c r="U152" s="301">
        <v>4555191</v>
      </c>
      <c r="V152" s="301">
        <v>5140606</v>
      </c>
      <c r="W152" s="54">
        <v>4850356</v>
      </c>
      <c r="X152" s="54">
        <v>5894547</v>
      </c>
      <c r="Y152" s="54">
        <v>5113750</v>
      </c>
      <c r="Z152" s="36">
        <v>4824050</v>
      </c>
      <c r="AA152" s="36">
        <v>4308654</v>
      </c>
      <c r="AB152" s="36">
        <v>4310827</v>
      </c>
      <c r="AC152" s="34">
        <v>4594059</v>
      </c>
      <c r="AD152" s="586">
        <v>4330059</v>
      </c>
      <c r="AE152" s="146">
        <v>3784790</v>
      </c>
      <c r="AF152" s="146">
        <v>3514461</v>
      </c>
      <c r="AG152" s="34">
        <v>3562190</v>
      </c>
      <c r="AH152" s="146">
        <v>3898709</v>
      </c>
      <c r="AI152" s="36"/>
      <c r="AJ152" s="36"/>
      <c r="AK152" s="36"/>
      <c r="AL152" s="36"/>
      <c r="AM152" s="56"/>
      <c r="AN152" s="42"/>
      <c r="AO152" s="42"/>
      <c r="AP152" s="42"/>
      <c r="AQ152" s="42"/>
      <c r="AR152" s="42"/>
      <c r="AS152" s="42"/>
      <c r="AT152" s="42"/>
      <c r="AU152" s="42"/>
      <c r="AV152" s="42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</row>
    <row r="153" spans="1:89">
      <c r="A153" s="127">
        <v>642</v>
      </c>
      <c r="B153" s="53" t="s">
        <v>254</v>
      </c>
      <c r="C153" s="54">
        <v>457237</v>
      </c>
      <c r="D153" s="54">
        <v>567310</v>
      </c>
      <c r="E153" s="54">
        <v>646674</v>
      </c>
      <c r="F153" s="54">
        <v>1044572</v>
      </c>
      <c r="G153" s="54">
        <v>1137298</v>
      </c>
      <c r="H153" s="54">
        <v>1802053</v>
      </c>
      <c r="I153" s="54">
        <v>2132928</v>
      </c>
      <c r="J153" s="54">
        <v>2422907</v>
      </c>
      <c r="K153" s="54">
        <v>2395711</v>
      </c>
      <c r="L153" s="54">
        <v>3093922</v>
      </c>
      <c r="M153" s="301">
        <v>3412584</v>
      </c>
      <c r="N153" s="301">
        <v>3705985</v>
      </c>
      <c r="O153" s="301">
        <v>3819257</v>
      </c>
      <c r="P153" s="301">
        <v>4089348</v>
      </c>
      <c r="Q153" s="301">
        <v>4504377</v>
      </c>
      <c r="R153" s="301">
        <v>4523304</v>
      </c>
      <c r="S153" s="301">
        <v>4764990</v>
      </c>
      <c r="T153" s="301">
        <v>5182996</v>
      </c>
      <c r="U153" s="301">
        <v>5803924</v>
      </c>
      <c r="V153" s="301">
        <v>6424895</v>
      </c>
      <c r="W153" s="54">
        <v>6574418</v>
      </c>
      <c r="X153" s="54">
        <v>7262298</v>
      </c>
      <c r="Y153" s="54">
        <v>6852908</v>
      </c>
      <c r="Z153" s="36">
        <v>6172649</v>
      </c>
      <c r="AA153" s="36">
        <v>5344777</v>
      </c>
      <c r="AB153" s="36">
        <v>5508463</v>
      </c>
      <c r="AC153" s="34">
        <v>5837484</v>
      </c>
      <c r="AD153" s="586">
        <v>5704641</v>
      </c>
      <c r="AE153" s="146">
        <v>5203973</v>
      </c>
      <c r="AF153" s="146">
        <v>4958394</v>
      </c>
      <c r="AG153" s="34">
        <v>4934130</v>
      </c>
      <c r="AH153" s="146">
        <v>4575207</v>
      </c>
      <c r="AI153" s="36"/>
      <c r="AJ153" s="36"/>
      <c r="AK153" s="36"/>
      <c r="AL153" s="36"/>
      <c r="AM153" s="56"/>
      <c r="AN153" s="42"/>
      <c r="AO153" s="42"/>
      <c r="AP153" s="42"/>
      <c r="AQ153" s="42"/>
      <c r="AR153" s="42"/>
      <c r="AS153" s="42"/>
      <c r="AT153" s="42"/>
      <c r="AU153" s="42"/>
      <c r="AV153" s="42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</row>
    <row r="154" spans="1:89">
      <c r="A154" s="127">
        <v>643</v>
      </c>
      <c r="B154" s="53" t="s">
        <v>257</v>
      </c>
      <c r="C154" s="54">
        <v>32135</v>
      </c>
      <c r="D154" s="54">
        <v>40186</v>
      </c>
      <c r="E154" s="54">
        <v>84645</v>
      </c>
      <c r="F154" s="54">
        <v>112711</v>
      </c>
      <c r="G154" s="54">
        <v>141258</v>
      </c>
      <c r="H154" s="54">
        <v>307674</v>
      </c>
      <c r="I154" s="54">
        <v>355389</v>
      </c>
      <c r="J154" s="54">
        <v>357713</v>
      </c>
      <c r="K154" s="54">
        <v>350908</v>
      </c>
      <c r="L154" s="54">
        <v>446105</v>
      </c>
      <c r="M154" s="301">
        <v>481990</v>
      </c>
      <c r="N154" s="301">
        <v>474986</v>
      </c>
      <c r="O154" s="301">
        <v>480385</v>
      </c>
      <c r="P154" s="301">
        <v>480074</v>
      </c>
      <c r="Q154" s="301">
        <v>506956</v>
      </c>
      <c r="R154" s="301">
        <v>587073</v>
      </c>
      <c r="S154" s="301">
        <v>588034</v>
      </c>
      <c r="T154" s="301">
        <v>629910</v>
      </c>
      <c r="U154" s="301">
        <v>630015</v>
      </c>
      <c r="V154" s="301">
        <v>598562</v>
      </c>
      <c r="W154" s="54">
        <v>620445</v>
      </c>
      <c r="X154" s="54">
        <v>692351</v>
      </c>
      <c r="Y154" s="54">
        <v>757935</v>
      </c>
      <c r="Z154" s="36">
        <v>696330</v>
      </c>
      <c r="AA154" s="36">
        <v>735527</v>
      </c>
      <c r="AB154" s="36">
        <v>1039570</v>
      </c>
      <c r="AC154" s="34">
        <v>1531721</v>
      </c>
      <c r="AD154" s="586">
        <v>1287109</v>
      </c>
      <c r="AE154" s="146">
        <v>1393412</v>
      </c>
      <c r="AF154" s="146">
        <v>1254945</v>
      </c>
      <c r="AG154" s="34">
        <v>1668110</v>
      </c>
      <c r="AH154" s="146">
        <v>1626431</v>
      </c>
      <c r="AI154" s="36"/>
      <c r="AJ154" s="36"/>
      <c r="AK154" s="36"/>
      <c r="AL154" s="36"/>
      <c r="AM154" s="56"/>
      <c r="AN154" s="42"/>
      <c r="AO154" s="42"/>
      <c r="AP154" s="42"/>
      <c r="AQ154" s="42"/>
      <c r="AR154" s="42"/>
      <c r="AS154" s="42"/>
      <c r="AT154" s="42"/>
      <c r="AU154" s="42"/>
      <c r="AV154" s="42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</row>
    <row r="155" spans="1:89">
      <c r="A155" s="127">
        <v>644</v>
      </c>
      <c r="B155" s="53" t="s">
        <v>259</v>
      </c>
      <c r="C155" s="54">
        <v>630579</v>
      </c>
      <c r="D155" s="54">
        <v>654091</v>
      </c>
      <c r="E155" s="54">
        <v>802728</v>
      </c>
      <c r="F155" s="54">
        <v>1203990</v>
      </c>
      <c r="G155" s="54">
        <v>994441</v>
      </c>
      <c r="H155" s="54">
        <v>1319267</v>
      </c>
      <c r="I155" s="54">
        <v>1486014</v>
      </c>
      <c r="J155" s="54">
        <v>1673411</v>
      </c>
      <c r="K155" s="54">
        <v>1679793</v>
      </c>
      <c r="L155" s="54">
        <v>1990232</v>
      </c>
      <c r="M155" s="301">
        <v>2184703</v>
      </c>
      <c r="N155" s="301">
        <v>2081344</v>
      </c>
      <c r="O155" s="301">
        <v>2087794</v>
      </c>
      <c r="P155" s="301">
        <v>2121760</v>
      </c>
      <c r="Q155" s="301">
        <v>2227750</v>
      </c>
      <c r="R155" s="301">
        <v>2398028</v>
      </c>
      <c r="S155" s="301">
        <v>3347832</v>
      </c>
      <c r="T155" s="301">
        <v>3507459</v>
      </c>
      <c r="U155" s="301">
        <v>3747213</v>
      </c>
      <c r="V155" s="301">
        <v>3671473</v>
      </c>
      <c r="W155" s="54">
        <v>3989431</v>
      </c>
      <c r="X155" s="54">
        <v>4369097</v>
      </c>
      <c r="Y155" s="54">
        <v>4198392</v>
      </c>
      <c r="Z155" s="36">
        <v>4126607</v>
      </c>
      <c r="AA155" s="36">
        <v>3677852</v>
      </c>
      <c r="AB155" s="36">
        <v>3504511</v>
      </c>
      <c r="AC155" s="34">
        <v>3476407</v>
      </c>
      <c r="AD155" s="586">
        <v>3336608</v>
      </c>
      <c r="AE155" s="146">
        <v>3239261</v>
      </c>
      <c r="AF155" s="146">
        <v>3047497</v>
      </c>
      <c r="AG155" s="34">
        <v>3027925</v>
      </c>
      <c r="AH155" s="146">
        <v>2653303</v>
      </c>
      <c r="AI155" s="36"/>
      <c r="AJ155" s="36"/>
      <c r="AK155" s="36"/>
      <c r="AL155" s="36"/>
      <c r="AM155" s="56"/>
      <c r="AN155" s="42"/>
      <c r="AO155" s="42"/>
      <c r="AP155" s="42"/>
      <c r="AQ155" s="42"/>
      <c r="AR155" s="42"/>
      <c r="AS155" s="42"/>
      <c r="AT155" s="42"/>
      <c r="AU155" s="42"/>
      <c r="AV155" s="42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</row>
    <row r="156" spans="1:89">
      <c r="A156" s="127">
        <v>645</v>
      </c>
      <c r="B156" s="53" t="s">
        <v>262</v>
      </c>
      <c r="C156" s="54">
        <v>367277</v>
      </c>
      <c r="D156" s="54">
        <v>392869</v>
      </c>
      <c r="E156" s="54">
        <v>373206</v>
      </c>
      <c r="F156" s="54">
        <v>595498</v>
      </c>
      <c r="G156" s="54">
        <v>968422</v>
      </c>
      <c r="H156" s="54">
        <v>1487251</v>
      </c>
      <c r="I156" s="54">
        <v>1599292</v>
      </c>
      <c r="J156" s="54">
        <v>1600242</v>
      </c>
      <c r="K156" s="54">
        <v>1668533</v>
      </c>
      <c r="L156" s="54">
        <v>2201751</v>
      </c>
      <c r="M156" s="301">
        <v>2900423</v>
      </c>
      <c r="N156" s="301">
        <v>2852498</v>
      </c>
      <c r="O156" s="301">
        <v>2975889</v>
      </c>
      <c r="P156" s="301">
        <v>3213392</v>
      </c>
      <c r="Q156" s="301">
        <v>3335150</v>
      </c>
      <c r="R156" s="301">
        <v>3108568</v>
      </c>
      <c r="S156" s="301">
        <v>2890178</v>
      </c>
      <c r="T156" s="301">
        <v>3152404</v>
      </c>
      <c r="U156" s="301">
        <v>3505367</v>
      </c>
      <c r="V156" s="301">
        <v>3813999</v>
      </c>
      <c r="W156" s="54">
        <v>3940342</v>
      </c>
      <c r="X156" s="54">
        <v>4252966</v>
      </c>
      <c r="Y156" s="54">
        <v>4185769</v>
      </c>
      <c r="Z156" s="36">
        <v>3665224</v>
      </c>
      <c r="AA156" s="36">
        <v>3761574</v>
      </c>
      <c r="AB156" s="36">
        <v>4450334</v>
      </c>
      <c r="AC156" s="34">
        <v>4479358</v>
      </c>
      <c r="AD156" s="586">
        <v>4692671</v>
      </c>
      <c r="AE156" s="146">
        <v>4323787</v>
      </c>
      <c r="AF156" s="146">
        <v>4217187</v>
      </c>
      <c r="AG156" s="34">
        <v>4209853</v>
      </c>
      <c r="AH156" s="146">
        <v>4062578</v>
      </c>
      <c r="AI156" s="36"/>
      <c r="AJ156" s="36"/>
      <c r="AK156" s="36"/>
      <c r="AL156" s="36"/>
      <c r="AM156" s="56"/>
      <c r="AN156" s="42"/>
      <c r="AO156" s="42"/>
      <c r="AP156" s="42"/>
      <c r="AQ156" s="42"/>
      <c r="AR156" s="42"/>
      <c r="AS156" s="42"/>
      <c r="AT156" s="42"/>
      <c r="AU156" s="42"/>
      <c r="AV156" s="42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</row>
    <row r="157" spans="1:89">
      <c r="A157" s="127">
        <v>646</v>
      </c>
      <c r="B157" s="53" t="s">
        <v>265</v>
      </c>
      <c r="C157" s="54">
        <v>239484</v>
      </c>
      <c r="D157" s="54">
        <v>179384</v>
      </c>
      <c r="E157" s="54">
        <v>166367</v>
      </c>
      <c r="F157" s="54">
        <v>326646</v>
      </c>
      <c r="G157" s="54">
        <v>359340</v>
      </c>
      <c r="H157" s="54">
        <v>433308</v>
      </c>
      <c r="I157" s="54">
        <v>577946</v>
      </c>
      <c r="J157" s="54">
        <v>662381</v>
      </c>
      <c r="K157" s="54">
        <v>894297</v>
      </c>
      <c r="L157" s="54">
        <v>947535</v>
      </c>
      <c r="M157" s="301">
        <v>1109586</v>
      </c>
      <c r="N157" s="301">
        <v>1017598</v>
      </c>
      <c r="O157" s="301">
        <v>962848</v>
      </c>
      <c r="P157" s="301">
        <v>1069120</v>
      </c>
      <c r="Q157" s="301">
        <v>1140962</v>
      </c>
      <c r="R157" s="301">
        <v>1067799</v>
      </c>
      <c r="S157" s="301">
        <v>1112859</v>
      </c>
      <c r="T157" s="301">
        <v>1228529</v>
      </c>
      <c r="U157" s="301">
        <v>1444882</v>
      </c>
      <c r="V157" s="301">
        <v>2008368</v>
      </c>
      <c r="W157" s="54">
        <v>2064480</v>
      </c>
      <c r="X157" s="54">
        <v>2251427</v>
      </c>
      <c r="Y157" s="54">
        <v>2282421</v>
      </c>
      <c r="Z157" s="36">
        <v>2193499</v>
      </c>
      <c r="AA157" s="36">
        <v>2091105</v>
      </c>
      <c r="AB157" s="36">
        <v>2108825</v>
      </c>
      <c r="AC157" s="34">
        <v>2447816</v>
      </c>
      <c r="AD157" s="586">
        <v>2712468</v>
      </c>
      <c r="AE157" s="146">
        <v>2861308</v>
      </c>
      <c r="AF157" s="146">
        <v>3133282</v>
      </c>
      <c r="AG157" s="34">
        <v>3533950</v>
      </c>
      <c r="AH157" s="146">
        <v>3060692</v>
      </c>
      <c r="AI157" s="36"/>
      <c r="AJ157" s="36"/>
      <c r="AK157" s="36"/>
      <c r="AL157" s="36"/>
      <c r="AM157" s="56"/>
      <c r="AN157" s="42"/>
      <c r="AO157" s="42"/>
      <c r="AP157" s="42"/>
      <c r="AQ157" s="42"/>
      <c r="AR157" s="42"/>
      <c r="AS157" s="42"/>
      <c r="AT157" s="42"/>
      <c r="AU157" s="42"/>
      <c r="AV157" s="42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</row>
    <row r="158" spans="1:89">
      <c r="A158" s="127">
        <v>661</v>
      </c>
      <c r="B158" s="53" t="s">
        <v>268</v>
      </c>
      <c r="C158" s="54">
        <v>400087</v>
      </c>
      <c r="D158" s="54">
        <v>302056</v>
      </c>
      <c r="E158" s="54">
        <v>307009</v>
      </c>
      <c r="F158" s="54">
        <v>388155</v>
      </c>
      <c r="G158" s="54">
        <v>504912</v>
      </c>
      <c r="H158" s="54">
        <v>786143</v>
      </c>
      <c r="I158" s="54">
        <v>974739</v>
      </c>
      <c r="J158" s="54">
        <v>1568510</v>
      </c>
      <c r="K158" s="54">
        <v>2219379</v>
      </c>
      <c r="L158" s="54">
        <v>2670273</v>
      </c>
      <c r="M158" s="301">
        <v>3509562</v>
      </c>
      <c r="N158" s="301">
        <v>3940539</v>
      </c>
      <c r="O158" s="301">
        <v>4445793</v>
      </c>
      <c r="P158" s="301">
        <v>4654418</v>
      </c>
      <c r="Q158" s="301">
        <v>4506791</v>
      </c>
      <c r="R158" s="301">
        <v>4988998</v>
      </c>
      <c r="S158" s="301">
        <v>4730566</v>
      </c>
      <c r="T158" s="301">
        <v>4795301</v>
      </c>
      <c r="U158" s="301">
        <v>5144493</v>
      </c>
      <c r="V158" s="301">
        <v>8519477</v>
      </c>
      <c r="W158" s="54">
        <v>9206477</v>
      </c>
      <c r="X158" s="54">
        <v>9600261</v>
      </c>
      <c r="Y158" s="54">
        <v>10220528</v>
      </c>
      <c r="Z158" s="36">
        <v>10141519</v>
      </c>
      <c r="AA158" s="36">
        <v>10033299</v>
      </c>
      <c r="AB158" s="36">
        <v>10815788</v>
      </c>
      <c r="AC158" s="34">
        <v>11215104</v>
      </c>
      <c r="AD158" s="593">
        <v>13428719</v>
      </c>
      <c r="AE158" s="594">
        <v>13118842</v>
      </c>
      <c r="AF158" s="594">
        <v>13340671</v>
      </c>
      <c r="AG158" s="594">
        <v>13890841</v>
      </c>
      <c r="AH158" s="594">
        <v>15883453</v>
      </c>
      <c r="AI158" s="36"/>
      <c r="AJ158" s="36"/>
      <c r="AK158" s="36"/>
      <c r="AL158" s="36"/>
      <c r="AM158" s="56"/>
      <c r="AN158" s="42"/>
      <c r="AO158" s="42"/>
      <c r="AP158" s="42"/>
      <c r="AQ158" s="42"/>
      <c r="AR158" s="42"/>
      <c r="AS158" s="42"/>
      <c r="AT158" s="42"/>
      <c r="AU158" s="42"/>
      <c r="AV158" s="42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</row>
    <row r="159" spans="1:89">
      <c r="A159" s="127">
        <v>664</v>
      </c>
      <c r="B159" s="53" t="s">
        <v>271</v>
      </c>
      <c r="C159" s="595"/>
      <c r="D159" s="54">
        <v>10727</v>
      </c>
      <c r="E159" s="33">
        <v>23988</v>
      </c>
      <c r="F159" s="54">
        <v>70914</v>
      </c>
      <c r="G159" s="33">
        <v>102095</v>
      </c>
      <c r="H159" s="54">
        <v>139182</v>
      </c>
      <c r="I159" s="54">
        <v>227627</v>
      </c>
      <c r="J159" s="54">
        <v>281453</v>
      </c>
      <c r="K159" s="54">
        <v>271359</v>
      </c>
      <c r="L159" s="54">
        <v>293257</v>
      </c>
      <c r="M159" s="301">
        <v>278580</v>
      </c>
      <c r="N159" s="301">
        <v>294562</v>
      </c>
      <c r="O159" s="301">
        <v>279352</v>
      </c>
      <c r="P159" s="301">
        <v>302087</v>
      </c>
      <c r="Q159" s="301">
        <v>334206</v>
      </c>
      <c r="R159" s="301">
        <v>311635</v>
      </c>
      <c r="S159" s="301">
        <v>437609</v>
      </c>
      <c r="T159" s="301">
        <v>442876</v>
      </c>
      <c r="U159" s="301">
        <v>589093</v>
      </c>
      <c r="V159" s="301">
        <v>647272</v>
      </c>
      <c r="W159" s="54">
        <v>735741</v>
      </c>
      <c r="X159" s="54">
        <v>811085</v>
      </c>
      <c r="Y159" s="54">
        <v>823242</v>
      </c>
      <c r="Z159" s="36">
        <v>796441</v>
      </c>
      <c r="AA159" s="36">
        <v>837845</v>
      </c>
      <c r="AB159" s="36">
        <v>879269</v>
      </c>
      <c r="AC159" s="34">
        <v>847207</v>
      </c>
      <c r="AD159" s="280"/>
      <c r="AE159" s="280"/>
      <c r="AF159" s="280"/>
      <c r="AG159" s="280"/>
      <c r="AH159" s="280"/>
      <c r="AI159" s="36"/>
      <c r="AJ159" s="36"/>
      <c r="AK159" s="36"/>
      <c r="AL159" s="36"/>
      <c r="AM159" s="56"/>
      <c r="AN159" s="42"/>
      <c r="AO159" s="42"/>
      <c r="AP159" s="42"/>
      <c r="AQ159" s="42"/>
      <c r="AR159" s="42"/>
      <c r="AS159" s="42"/>
      <c r="AT159" s="42"/>
      <c r="AU159" s="42"/>
      <c r="AV159" s="42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</row>
    <row r="160" spans="1:89">
      <c r="A160" s="127">
        <v>665</v>
      </c>
      <c r="B160" s="53" t="s">
        <v>273</v>
      </c>
      <c r="C160" s="596">
        <v>126150</v>
      </c>
      <c r="D160" s="54">
        <v>135050</v>
      </c>
      <c r="E160" s="33">
        <v>147965</v>
      </c>
      <c r="F160" s="33">
        <v>284449</v>
      </c>
      <c r="G160" s="33">
        <v>300673</v>
      </c>
      <c r="H160" s="54">
        <v>435424</v>
      </c>
      <c r="I160" s="54">
        <v>591475</v>
      </c>
      <c r="J160" s="54">
        <v>599394</v>
      </c>
      <c r="K160" s="54">
        <v>698221</v>
      </c>
      <c r="L160" s="54">
        <v>857076</v>
      </c>
      <c r="M160" s="301">
        <v>885523</v>
      </c>
      <c r="N160" s="301">
        <v>963243</v>
      </c>
      <c r="O160" s="301">
        <v>993309</v>
      </c>
      <c r="P160" s="301">
        <v>1166901</v>
      </c>
      <c r="Q160" s="301">
        <v>1191324</v>
      </c>
      <c r="R160" s="301">
        <v>1233241</v>
      </c>
      <c r="S160" s="301">
        <v>1321927</v>
      </c>
      <c r="T160" s="301">
        <v>1381893</v>
      </c>
      <c r="U160" s="301">
        <v>1537408</v>
      </c>
      <c r="V160" s="301">
        <v>1652608</v>
      </c>
      <c r="W160" s="54">
        <v>2418583</v>
      </c>
      <c r="X160" s="54">
        <v>2402633</v>
      </c>
      <c r="Y160" s="54">
        <v>2439478</v>
      </c>
      <c r="Z160" s="36">
        <v>2426285</v>
      </c>
      <c r="AA160" s="36">
        <v>1923492</v>
      </c>
      <c r="AB160" s="36">
        <v>2308608</v>
      </c>
      <c r="AC160" s="34">
        <v>2157802</v>
      </c>
      <c r="AD160" s="280"/>
      <c r="AE160" s="280"/>
      <c r="AF160" s="280"/>
      <c r="AG160" s="280"/>
      <c r="AH160" s="280"/>
      <c r="AI160" s="36"/>
      <c r="AJ160" s="36"/>
      <c r="AK160" s="36"/>
      <c r="AL160" s="36"/>
      <c r="AM160" s="56"/>
      <c r="AN160" s="42"/>
      <c r="AO160" s="42"/>
      <c r="AP160" s="42"/>
      <c r="AQ160" s="42"/>
      <c r="AR160" s="42"/>
      <c r="AS160" s="42"/>
      <c r="AT160" s="42"/>
      <c r="AU160" s="42"/>
      <c r="AV160" s="42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</row>
    <row r="161" spans="1:89">
      <c r="A161" s="127">
        <v>666</v>
      </c>
      <c r="B161" s="53" t="s">
        <v>275</v>
      </c>
      <c r="C161" s="592"/>
      <c r="D161" s="592"/>
      <c r="E161" s="592"/>
      <c r="F161" s="597"/>
      <c r="G161" s="54">
        <v>49955</v>
      </c>
      <c r="H161" s="54">
        <v>202668</v>
      </c>
      <c r="I161" s="54">
        <v>308223</v>
      </c>
      <c r="J161" s="54">
        <v>405412</v>
      </c>
      <c r="K161" s="54">
        <v>580888</v>
      </c>
      <c r="L161" s="54">
        <v>495122</v>
      </c>
      <c r="M161" s="301">
        <v>667770</v>
      </c>
      <c r="N161" s="301">
        <v>726578</v>
      </c>
      <c r="O161" s="301">
        <v>750542</v>
      </c>
      <c r="P161" s="301">
        <v>796567</v>
      </c>
      <c r="Q161" s="301">
        <v>802155</v>
      </c>
      <c r="R161" s="301">
        <v>831323</v>
      </c>
      <c r="S161" s="301">
        <v>737090</v>
      </c>
      <c r="T161" s="301">
        <v>781237</v>
      </c>
      <c r="U161" s="301">
        <v>791480</v>
      </c>
      <c r="V161" s="301">
        <v>848226</v>
      </c>
      <c r="W161" s="54">
        <v>898066</v>
      </c>
      <c r="X161" s="54">
        <v>900094</v>
      </c>
      <c r="Y161" s="54">
        <v>1198565</v>
      </c>
      <c r="Z161" s="36">
        <v>1280068</v>
      </c>
      <c r="AA161" s="36">
        <v>1292559</v>
      </c>
      <c r="AB161" s="36">
        <v>1112251</v>
      </c>
      <c r="AC161" s="34">
        <v>1146161</v>
      </c>
      <c r="AD161" s="280"/>
      <c r="AE161" s="280"/>
      <c r="AF161" s="280"/>
      <c r="AG161" s="280"/>
      <c r="AH161" s="280"/>
      <c r="AI161" s="36"/>
      <c r="AJ161" s="36"/>
      <c r="AK161" s="36"/>
      <c r="AL161" s="36"/>
      <c r="AM161" s="56"/>
      <c r="AN161" s="42"/>
      <c r="AO161" s="42"/>
      <c r="AP161" s="42"/>
      <c r="AQ161" s="42"/>
      <c r="AR161" s="42"/>
      <c r="AS161" s="42"/>
      <c r="AT161" s="42"/>
      <c r="AU161" s="42"/>
      <c r="AV161" s="42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</row>
    <row r="162" spans="1:89">
      <c r="A162" s="127">
        <v>681</v>
      </c>
      <c r="B162" s="53" t="s">
        <v>276</v>
      </c>
      <c r="C162" s="54">
        <v>256386</v>
      </c>
      <c r="D162" s="54">
        <v>282589</v>
      </c>
      <c r="E162" s="54">
        <v>316160</v>
      </c>
      <c r="F162" s="54">
        <v>430938</v>
      </c>
      <c r="G162" s="54">
        <v>565055</v>
      </c>
      <c r="H162" s="54">
        <v>849952</v>
      </c>
      <c r="I162" s="54">
        <v>967363</v>
      </c>
      <c r="J162" s="54">
        <v>1102959</v>
      </c>
      <c r="K162" s="54">
        <v>1190664</v>
      </c>
      <c r="L162" s="54">
        <v>1383715</v>
      </c>
      <c r="M162" s="301">
        <v>1577642</v>
      </c>
      <c r="N162" s="301">
        <v>1478735</v>
      </c>
      <c r="O162" s="301">
        <v>1575602</v>
      </c>
      <c r="P162" s="301">
        <v>1536685</v>
      </c>
      <c r="Q162" s="301">
        <v>1610211</v>
      </c>
      <c r="R162" s="301">
        <v>1522043</v>
      </c>
      <c r="S162" s="301">
        <v>1474940</v>
      </c>
      <c r="T162" s="301">
        <v>1747659</v>
      </c>
      <c r="U162" s="301">
        <v>2119041</v>
      </c>
      <c r="V162" s="301">
        <v>2161477</v>
      </c>
      <c r="W162" s="54">
        <v>2254638</v>
      </c>
      <c r="X162" s="54">
        <v>2346994</v>
      </c>
      <c r="Y162" s="54">
        <v>2208125</v>
      </c>
      <c r="Z162" s="36">
        <v>2138505</v>
      </c>
      <c r="AA162" s="36">
        <v>2274787</v>
      </c>
      <c r="AB162" s="36">
        <v>2418906</v>
      </c>
      <c r="AC162" s="34">
        <v>2861378</v>
      </c>
      <c r="AD162" s="586">
        <v>3036139</v>
      </c>
      <c r="AE162" s="146">
        <v>3197237</v>
      </c>
      <c r="AF162" s="146">
        <v>3082603</v>
      </c>
      <c r="AG162" s="34">
        <v>3844398</v>
      </c>
      <c r="AH162" s="146">
        <v>2404814</v>
      </c>
      <c r="AI162" s="36"/>
      <c r="AJ162" s="36"/>
      <c r="AK162" s="36"/>
      <c r="AL162" s="36"/>
      <c r="AM162" s="56"/>
      <c r="AN162" s="42"/>
      <c r="AO162" s="42"/>
      <c r="AP162" s="42"/>
      <c r="AQ162" s="42"/>
      <c r="AR162" s="42"/>
      <c r="AS162" s="42"/>
      <c r="AT162" s="42"/>
      <c r="AU162" s="42"/>
      <c r="AV162" s="42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</row>
    <row r="163" spans="1:89">
      <c r="A163" s="127">
        <v>682</v>
      </c>
      <c r="B163" s="53" t="s">
        <v>277</v>
      </c>
      <c r="C163" s="54">
        <v>86904</v>
      </c>
      <c r="D163" s="54">
        <v>100484</v>
      </c>
      <c r="E163" s="54">
        <v>97474</v>
      </c>
      <c r="F163" s="54">
        <v>109422</v>
      </c>
      <c r="G163" s="54">
        <v>104396</v>
      </c>
      <c r="H163" s="54">
        <v>172071</v>
      </c>
      <c r="I163" s="54">
        <v>141402</v>
      </c>
      <c r="J163" s="54">
        <v>156007</v>
      </c>
      <c r="K163" s="54">
        <v>167144</v>
      </c>
      <c r="L163" s="54">
        <v>211281</v>
      </c>
      <c r="M163" s="301">
        <v>234916</v>
      </c>
      <c r="N163" s="301">
        <v>303794</v>
      </c>
      <c r="O163" s="301">
        <v>328900</v>
      </c>
      <c r="P163" s="301">
        <v>294467</v>
      </c>
      <c r="Q163" s="301">
        <v>299314</v>
      </c>
      <c r="R163" s="301">
        <v>379288</v>
      </c>
      <c r="S163" s="301">
        <v>323237</v>
      </c>
      <c r="T163" s="301">
        <v>326943</v>
      </c>
      <c r="U163" s="301">
        <v>334157</v>
      </c>
      <c r="V163" s="301">
        <v>350729</v>
      </c>
      <c r="W163" s="54">
        <v>369581</v>
      </c>
      <c r="X163" s="54">
        <v>427286</v>
      </c>
      <c r="Y163" s="54">
        <v>357013</v>
      </c>
      <c r="Z163" s="36">
        <v>382114</v>
      </c>
      <c r="AA163" s="36">
        <v>440570</v>
      </c>
      <c r="AB163" s="36">
        <v>424218</v>
      </c>
      <c r="AC163" s="34">
        <v>405431</v>
      </c>
      <c r="AD163" s="586">
        <v>416629</v>
      </c>
      <c r="AE163" s="146">
        <v>449851</v>
      </c>
      <c r="AF163" s="146">
        <v>428360</v>
      </c>
      <c r="AG163" s="34">
        <v>413155</v>
      </c>
      <c r="AH163" s="146">
        <v>477659</v>
      </c>
      <c r="AI163" s="36"/>
      <c r="AJ163" s="36"/>
      <c r="AK163" s="36"/>
      <c r="AL163" s="36"/>
      <c r="AM163" s="56"/>
      <c r="AN163" s="42"/>
      <c r="AO163" s="42"/>
      <c r="AP163" s="42"/>
      <c r="AQ163" s="42"/>
      <c r="AR163" s="42"/>
      <c r="AS163" s="42"/>
      <c r="AT163" s="42"/>
      <c r="AU163" s="42"/>
      <c r="AV163" s="42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1:89">
      <c r="A164" s="127">
        <v>683</v>
      </c>
      <c r="B164" s="53" t="s">
        <v>278</v>
      </c>
      <c r="C164" s="54">
        <v>18500</v>
      </c>
      <c r="D164" s="54">
        <v>309000</v>
      </c>
      <c r="E164" s="54">
        <v>165200</v>
      </c>
      <c r="F164" s="54">
        <v>61377</v>
      </c>
      <c r="G164" s="54">
        <v>69010</v>
      </c>
      <c r="H164" s="54">
        <v>472031</v>
      </c>
      <c r="I164" s="54">
        <v>604796</v>
      </c>
      <c r="J164" s="54">
        <v>617056</v>
      </c>
      <c r="K164" s="54">
        <v>667459</v>
      </c>
      <c r="L164" s="54">
        <v>855199</v>
      </c>
      <c r="M164" s="301">
        <v>946901</v>
      </c>
      <c r="N164" s="301">
        <v>967575</v>
      </c>
      <c r="O164" s="301">
        <v>749211</v>
      </c>
      <c r="P164" s="301">
        <v>805351</v>
      </c>
      <c r="Q164" s="301">
        <v>842377</v>
      </c>
      <c r="R164" s="301">
        <v>1046771</v>
      </c>
      <c r="S164" s="301">
        <v>981021</v>
      </c>
      <c r="T164" s="301">
        <v>999695</v>
      </c>
      <c r="U164" s="301">
        <v>1139125</v>
      </c>
      <c r="V164" s="301">
        <v>1033281</v>
      </c>
      <c r="W164" s="54">
        <v>1057380</v>
      </c>
      <c r="X164" s="54">
        <v>1082832</v>
      </c>
      <c r="Y164" s="54">
        <v>1002557</v>
      </c>
      <c r="Z164" s="36">
        <v>995033</v>
      </c>
      <c r="AA164" s="36">
        <v>1153124</v>
      </c>
      <c r="AB164" s="36">
        <v>1151638</v>
      </c>
      <c r="AC164" s="34">
        <v>1161120</v>
      </c>
      <c r="AD164" s="586">
        <v>1068965</v>
      </c>
      <c r="AE164" s="146">
        <v>1093114</v>
      </c>
      <c r="AF164" s="146">
        <v>1087787</v>
      </c>
      <c r="AG164" s="34">
        <v>1021976</v>
      </c>
      <c r="AH164" s="146">
        <v>896959</v>
      </c>
      <c r="AI164" s="36"/>
      <c r="AJ164" s="36"/>
      <c r="AK164" s="36"/>
      <c r="AL164" s="36"/>
      <c r="AM164" s="56"/>
      <c r="AN164" s="42"/>
      <c r="AO164" s="42"/>
      <c r="AP164" s="42"/>
      <c r="AQ164" s="42"/>
      <c r="AR164" s="42"/>
      <c r="AS164" s="42"/>
      <c r="AT164" s="42"/>
      <c r="AU164" s="42"/>
      <c r="AV164" s="42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1:89">
      <c r="A165" s="127">
        <v>684</v>
      </c>
      <c r="B165" s="53" t="s">
        <v>279</v>
      </c>
      <c r="C165" s="54">
        <v>92232</v>
      </c>
      <c r="D165" s="54">
        <v>125806</v>
      </c>
      <c r="E165" s="54">
        <v>233458</v>
      </c>
      <c r="F165" s="54">
        <v>203575</v>
      </c>
      <c r="G165" s="54">
        <v>323430</v>
      </c>
      <c r="H165" s="54">
        <v>512357</v>
      </c>
      <c r="I165" s="54">
        <v>601535</v>
      </c>
      <c r="J165" s="54">
        <v>696023</v>
      </c>
      <c r="K165" s="54">
        <v>805735</v>
      </c>
      <c r="L165" s="54">
        <v>896684</v>
      </c>
      <c r="M165" s="301">
        <v>1049068</v>
      </c>
      <c r="N165" s="301">
        <v>1088888</v>
      </c>
      <c r="O165" s="301">
        <v>1150921</v>
      </c>
      <c r="P165" s="301">
        <v>1370386</v>
      </c>
      <c r="Q165" s="301">
        <v>1272066</v>
      </c>
      <c r="R165" s="301">
        <v>1374130</v>
      </c>
      <c r="S165" s="301">
        <v>1275764</v>
      </c>
      <c r="T165" s="301">
        <v>1145495</v>
      </c>
      <c r="U165" s="301">
        <v>1288404</v>
      </c>
      <c r="V165" s="301">
        <v>1284180</v>
      </c>
      <c r="W165" s="54">
        <v>1388451</v>
      </c>
      <c r="X165" s="54">
        <v>1521608</v>
      </c>
      <c r="Y165" s="54">
        <v>1564942</v>
      </c>
      <c r="Z165" s="36">
        <v>1647928</v>
      </c>
      <c r="AA165" s="36">
        <v>1518469</v>
      </c>
      <c r="AB165" s="36">
        <v>1967829</v>
      </c>
      <c r="AC165" s="34">
        <v>1968917</v>
      </c>
      <c r="AD165" s="586">
        <v>2068936</v>
      </c>
      <c r="AE165" s="146">
        <v>1939608</v>
      </c>
      <c r="AF165" s="146">
        <v>1890690</v>
      </c>
      <c r="AG165" s="34">
        <v>1982624</v>
      </c>
      <c r="AH165" s="146">
        <v>1823352</v>
      </c>
      <c r="AI165" s="36"/>
      <c r="AJ165" s="36"/>
      <c r="AK165" s="36"/>
      <c r="AL165" s="36"/>
      <c r="AM165" s="56"/>
      <c r="AN165" s="42"/>
      <c r="AO165" s="42"/>
      <c r="AP165" s="42"/>
      <c r="AQ165" s="42"/>
      <c r="AR165" s="42"/>
      <c r="AS165" s="42"/>
      <c r="AT165" s="42"/>
      <c r="AU165" s="42"/>
      <c r="AV165" s="42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1:89">
      <c r="A166" s="127">
        <v>685</v>
      </c>
      <c r="B166" s="53" t="s">
        <v>280</v>
      </c>
      <c r="C166" s="54">
        <v>75662</v>
      </c>
      <c r="D166" s="54">
        <v>62575</v>
      </c>
      <c r="E166" s="54">
        <v>75113</v>
      </c>
      <c r="F166" s="54">
        <v>114483</v>
      </c>
      <c r="G166" s="54">
        <v>175679</v>
      </c>
      <c r="H166" s="54">
        <v>255166</v>
      </c>
      <c r="I166" s="54">
        <v>319536</v>
      </c>
      <c r="J166" s="54">
        <v>322372</v>
      </c>
      <c r="K166" s="54">
        <v>310776</v>
      </c>
      <c r="L166" s="54">
        <v>341138</v>
      </c>
      <c r="M166" s="301">
        <v>407225</v>
      </c>
      <c r="N166" s="301">
        <v>432772</v>
      </c>
      <c r="O166" s="301">
        <v>503402</v>
      </c>
      <c r="P166" s="301">
        <v>623132</v>
      </c>
      <c r="Q166" s="301">
        <v>647278</v>
      </c>
      <c r="R166" s="301">
        <v>763759</v>
      </c>
      <c r="S166" s="301">
        <v>697513</v>
      </c>
      <c r="T166" s="301">
        <v>714532</v>
      </c>
      <c r="U166" s="301">
        <v>918284</v>
      </c>
      <c r="V166" s="301">
        <v>1173116</v>
      </c>
      <c r="W166" s="54">
        <v>1362252</v>
      </c>
      <c r="X166" s="54">
        <v>1640553</v>
      </c>
      <c r="Y166" s="54">
        <v>1431666</v>
      </c>
      <c r="Z166" s="36">
        <v>1210369</v>
      </c>
      <c r="AA166" s="36">
        <v>1463457</v>
      </c>
      <c r="AB166" s="36">
        <v>1714406</v>
      </c>
      <c r="AC166" s="34">
        <v>1803680</v>
      </c>
      <c r="AD166" s="586">
        <v>2012693</v>
      </c>
      <c r="AE166" s="146">
        <v>1834040</v>
      </c>
      <c r="AF166" s="146">
        <v>1634244</v>
      </c>
      <c r="AG166" s="34">
        <v>1687055</v>
      </c>
      <c r="AH166" s="146">
        <v>1633552</v>
      </c>
      <c r="AI166" s="36"/>
      <c r="AJ166" s="36"/>
      <c r="AK166" s="36"/>
      <c r="AL166" s="36"/>
      <c r="AM166" s="57"/>
      <c r="AN166" s="57"/>
      <c r="AO166" s="57"/>
      <c r="AP166" s="57"/>
      <c r="AQ166" s="57"/>
      <c r="AR166" s="128"/>
      <c r="AS166" s="128"/>
      <c r="AT166" s="42"/>
      <c r="AU166" s="42"/>
      <c r="AV166" s="42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1:89">
      <c r="A167" s="127">
        <v>686</v>
      </c>
      <c r="B167" s="53" t="s">
        <v>281</v>
      </c>
      <c r="C167" s="54">
        <v>181419</v>
      </c>
      <c r="D167" s="54">
        <v>157446</v>
      </c>
      <c r="E167" s="54">
        <v>166478</v>
      </c>
      <c r="F167" s="54">
        <v>222641</v>
      </c>
      <c r="G167" s="54">
        <v>321294</v>
      </c>
      <c r="H167" s="54">
        <v>390423</v>
      </c>
      <c r="I167" s="54">
        <v>436369</v>
      </c>
      <c r="J167" s="54">
        <v>440043</v>
      </c>
      <c r="K167" s="54">
        <v>444971</v>
      </c>
      <c r="L167" s="54">
        <v>533346</v>
      </c>
      <c r="M167" s="301">
        <v>610529</v>
      </c>
      <c r="N167" s="301">
        <v>741552</v>
      </c>
      <c r="O167" s="301">
        <v>697494</v>
      </c>
      <c r="P167" s="301">
        <v>662929</v>
      </c>
      <c r="Q167" s="301">
        <v>670350</v>
      </c>
      <c r="R167" s="301">
        <v>655313</v>
      </c>
      <c r="S167" s="301">
        <v>603024</v>
      </c>
      <c r="T167" s="301">
        <v>547685</v>
      </c>
      <c r="U167" s="301">
        <v>607184</v>
      </c>
      <c r="V167" s="301">
        <v>613611</v>
      </c>
      <c r="W167" s="54">
        <v>519192</v>
      </c>
      <c r="X167" s="54">
        <v>617879</v>
      </c>
      <c r="Y167" s="54">
        <v>666204</v>
      </c>
      <c r="Z167" s="36">
        <v>524645</v>
      </c>
      <c r="AA167" s="36">
        <v>600682</v>
      </c>
      <c r="AB167" s="36">
        <v>650937</v>
      </c>
      <c r="AC167" s="34">
        <v>473565</v>
      </c>
      <c r="AD167" s="586">
        <v>385819</v>
      </c>
      <c r="AE167" s="146">
        <v>402121</v>
      </c>
      <c r="AF167" s="146">
        <v>803276</v>
      </c>
      <c r="AG167" s="34">
        <v>1157964</v>
      </c>
      <c r="AH167" s="146">
        <v>933390</v>
      </c>
      <c r="AI167" s="36"/>
      <c r="AJ167" s="36"/>
      <c r="AK167" s="36"/>
      <c r="AL167" s="36"/>
      <c r="AM167" s="56"/>
      <c r="AN167" s="42"/>
      <c r="AO167" s="42"/>
      <c r="AP167" s="42"/>
      <c r="AQ167" s="42"/>
      <c r="AR167" s="56"/>
      <c r="AS167" s="42"/>
      <c r="AT167" s="42"/>
      <c r="AU167" s="42"/>
      <c r="AV167" s="42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1:89">
      <c r="A168" s="127">
        <v>701</v>
      </c>
      <c r="B168" s="53" t="s">
        <v>282</v>
      </c>
      <c r="C168" s="54">
        <v>503893</v>
      </c>
      <c r="D168" s="54">
        <v>626117</v>
      </c>
      <c r="E168" s="54">
        <v>654302</v>
      </c>
      <c r="F168" s="54">
        <v>732056</v>
      </c>
      <c r="G168" s="54">
        <v>1091634</v>
      </c>
      <c r="H168" s="54">
        <v>1027035</v>
      </c>
      <c r="I168" s="54">
        <v>1344375</v>
      </c>
      <c r="J168" s="54">
        <v>1378892</v>
      </c>
      <c r="K168" s="54">
        <v>1222784</v>
      </c>
      <c r="L168" s="54">
        <v>1185635</v>
      </c>
      <c r="M168" s="301">
        <v>1413218</v>
      </c>
      <c r="N168" s="301">
        <v>1388333</v>
      </c>
      <c r="O168" s="301">
        <v>1498201</v>
      </c>
      <c r="P168" s="301">
        <v>1698046</v>
      </c>
      <c r="Q168" s="301">
        <v>1733270</v>
      </c>
      <c r="R168" s="301">
        <v>1757192</v>
      </c>
      <c r="S168" s="301">
        <v>1685948</v>
      </c>
      <c r="T168" s="301">
        <v>1626137</v>
      </c>
      <c r="U168" s="301">
        <v>1735408</v>
      </c>
      <c r="V168" s="301">
        <v>1902421</v>
      </c>
      <c r="W168" s="54">
        <v>2053646</v>
      </c>
      <c r="X168" s="54">
        <v>2052325</v>
      </c>
      <c r="Y168" s="54">
        <v>2111103</v>
      </c>
      <c r="Z168" s="36">
        <v>1743444</v>
      </c>
      <c r="AA168" s="36">
        <v>1824037</v>
      </c>
      <c r="AB168" s="36">
        <v>2138903</v>
      </c>
      <c r="AC168" s="34">
        <v>2012122</v>
      </c>
      <c r="AD168" s="586">
        <v>2122868</v>
      </c>
      <c r="AE168" s="146">
        <v>2403763</v>
      </c>
      <c r="AF168" s="146">
        <v>2170967</v>
      </c>
      <c r="AG168" s="34">
        <v>1667595</v>
      </c>
      <c r="AH168" s="146">
        <v>1726097</v>
      </c>
      <c r="AI168" s="36"/>
      <c r="AJ168" s="36"/>
      <c r="AK168" s="36"/>
      <c r="AL168" s="36"/>
      <c r="AM168" s="56"/>
      <c r="AN168" s="42"/>
      <c r="AO168" s="42"/>
      <c r="AP168" s="42"/>
      <c r="AQ168" s="42"/>
      <c r="AR168" s="42"/>
      <c r="AS168" s="42"/>
      <c r="AT168" s="42"/>
      <c r="AU168" s="42"/>
      <c r="AV168" s="42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1:89">
      <c r="A169" s="127">
        <v>702</v>
      </c>
      <c r="B169" s="53" t="s">
        <v>283</v>
      </c>
      <c r="C169" s="54">
        <v>360947</v>
      </c>
      <c r="D169" s="54">
        <v>364166</v>
      </c>
      <c r="E169" s="54">
        <v>288022</v>
      </c>
      <c r="F169" s="54">
        <v>532154</v>
      </c>
      <c r="G169" s="54">
        <v>803848</v>
      </c>
      <c r="H169" s="54">
        <v>860009</v>
      </c>
      <c r="I169" s="54">
        <v>1247629</v>
      </c>
      <c r="J169" s="54">
        <v>1282755</v>
      </c>
      <c r="K169" s="54">
        <v>1338891</v>
      </c>
      <c r="L169" s="54">
        <v>1608225</v>
      </c>
      <c r="M169" s="301">
        <v>1691458</v>
      </c>
      <c r="N169" s="301">
        <v>1586316</v>
      </c>
      <c r="O169" s="301">
        <v>1772173</v>
      </c>
      <c r="P169" s="301">
        <v>1877684</v>
      </c>
      <c r="Q169" s="301">
        <v>1731017</v>
      </c>
      <c r="R169" s="301">
        <v>1503135</v>
      </c>
      <c r="S169" s="301">
        <v>1611229</v>
      </c>
      <c r="T169" s="301">
        <v>1801778</v>
      </c>
      <c r="U169" s="301">
        <v>1719285</v>
      </c>
      <c r="V169" s="301">
        <v>1767962</v>
      </c>
      <c r="W169" s="54">
        <v>1785202</v>
      </c>
      <c r="X169" s="54">
        <v>1868826</v>
      </c>
      <c r="Y169" s="54">
        <v>2075704</v>
      </c>
      <c r="Z169" s="36">
        <v>2194078</v>
      </c>
      <c r="AA169" s="36">
        <v>2148497</v>
      </c>
      <c r="AB169" s="36">
        <v>1871801</v>
      </c>
      <c r="AC169" s="34">
        <v>1716164</v>
      </c>
      <c r="AD169" s="586">
        <v>1613557</v>
      </c>
      <c r="AE169" s="146">
        <v>1570427</v>
      </c>
      <c r="AF169" s="146">
        <v>1540140</v>
      </c>
      <c r="AG169" s="34">
        <v>1440126</v>
      </c>
      <c r="AH169" s="146">
        <v>1393946</v>
      </c>
      <c r="AI169" s="36"/>
      <c r="AJ169" s="36"/>
      <c r="AK169" s="36"/>
      <c r="AL169" s="36"/>
      <c r="AM169" s="56"/>
      <c r="AN169" s="42"/>
      <c r="AO169" s="42"/>
      <c r="AP169" s="42"/>
      <c r="AQ169" s="42"/>
      <c r="AR169" s="42"/>
      <c r="AS169" s="42"/>
      <c r="AT169" s="42"/>
      <c r="AU169" s="42"/>
      <c r="AV169" s="42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1:89">
      <c r="A170" s="127">
        <v>703</v>
      </c>
      <c r="B170" s="53" t="s">
        <v>284</v>
      </c>
      <c r="C170" s="54">
        <v>434497</v>
      </c>
      <c r="D170" s="54">
        <v>444710</v>
      </c>
      <c r="E170" s="54">
        <v>605745</v>
      </c>
      <c r="F170" s="54">
        <v>532177</v>
      </c>
      <c r="G170" s="54">
        <v>458763</v>
      </c>
      <c r="H170" s="54">
        <v>603342</v>
      </c>
      <c r="I170" s="54">
        <v>739296</v>
      </c>
      <c r="J170" s="54">
        <v>715421</v>
      </c>
      <c r="K170" s="54">
        <v>744499</v>
      </c>
      <c r="L170" s="54">
        <v>816687</v>
      </c>
      <c r="M170" s="301">
        <v>881784</v>
      </c>
      <c r="N170" s="301">
        <v>1467732</v>
      </c>
      <c r="O170" s="301">
        <v>1574279</v>
      </c>
      <c r="P170" s="301">
        <v>1659287</v>
      </c>
      <c r="Q170" s="301">
        <v>1721241</v>
      </c>
      <c r="R170" s="301">
        <v>1858046</v>
      </c>
      <c r="S170" s="301">
        <v>1811890</v>
      </c>
      <c r="T170" s="301">
        <v>1704576</v>
      </c>
      <c r="U170" s="301">
        <v>1730287</v>
      </c>
      <c r="V170" s="301">
        <v>1772131</v>
      </c>
      <c r="W170" s="54">
        <v>1833886</v>
      </c>
      <c r="X170" s="54">
        <v>1711686</v>
      </c>
      <c r="Y170" s="54">
        <v>1742476</v>
      </c>
      <c r="Z170" s="36">
        <v>1819874</v>
      </c>
      <c r="AA170" s="36">
        <v>1748294</v>
      </c>
      <c r="AB170" s="36">
        <v>1833952</v>
      </c>
      <c r="AC170" s="34">
        <v>1814672</v>
      </c>
      <c r="AD170" s="586">
        <v>1759712</v>
      </c>
      <c r="AE170" s="146">
        <v>1723025</v>
      </c>
      <c r="AF170" s="146">
        <v>1648217</v>
      </c>
      <c r="AG170" s="34">
        <v>1233014</v>
      </c>
      <c r="AH170" s="146">
        <v>1369352</v>
      </c>
      <c r="AI170" s="36"/>
      <c r="AJ170" s="36"/>
      <c r="AK170" s="36"/>
      <c r="AL170" s="36"/>
      <c r="AM170" s="56"/>
      <c r="AN170" s="42"/>
      <c r="AO170" s="42"/>
      <c r="AP170" s="42"/>
      <c r="AQ170" s="42"/>
      <c r="AR170" s="42"/>
      <c r="AS170" s="42"/>
      <c r="AT170" s="42"/>
      <c r="AU170" s="42"/>
      <c r="AV170" s="42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1:89">
      <c r="A171" s="130">
        <v>704</v>
      </c>
      <c r="B171" s="60" t="s">
        <v>285</v>
      </c>
      <c r="C171" s="61">
        <v>603453</v>
      </c>
      <c r="D171" s="61">
        <v>667285</v>
      </c>
      <c r="E171" s="61">
        <v>767069</v>
      </c>
      <c r="F171" s="61">
        <v>1129532</v>
      </c>
      <c r="G171" s="61">
        <v>1405532</v>
      </c>
      <c r="H171" s="61">
        <v>2083612</v>
      </c>
      <c r="I171" s="61">
        <v>2009505</v>
      </c>
      <c r="J171" s="61">
        <v>2171822</v>
      </c>
      <c r="K171" s="61">
        <v>2449694</v>
      </c>
      <c r="L171" s="61">
        <v>2669699</v>
      </c>
      <c r="M171" s="302">
        <v>2725856</v>
      </c>
      <c r="N171" s="302">
        <v>2457552</v>
      </c>
      <c r="O171" s="302">
        <v>2931661</v>
      </c>
      <c r="P171" s="302">
        <v>2689461</v>
      </c>
      <c r="Q171" s="302">
        <v>2675051</v>
      </c>
      <c r="R171" s="302">
        <v>2861339</v>
      </c>
      <c r="S171" s="302">
        <v>2842917</v>
      </c>
      <c r="T171" s="302">
        <v>2923645</v>
      </c>
      <c r="U171" s="302">
        <v>3378639</v>
      </c>
      <c r="V171" s="302">
        <v>3613801</v>
      </c>
      <c r="W171" s="61">
        <v>3873985</v>
      </c>
      <c r="X171" s="148">
        <v>4529217</v>
      </c>
      <c r="Y171" s="61">
        <v>4434365</v>
      </c>
      <c r="Z171" s="51">
        <v>4411569</v>
      </c>
      <c r="AA171" s="51">
        <v>4065090</v>
      </c>
      <c r="AB171" s="51">
        <v>3979151</v>
      </c>
      <c r="AC171" s="62">
        <v>4396829</v>
      </c>
      <c r="AD171" s="598">
        <v>5266496</v>
      </c>
      <c r="AE171" s="148">
        <v>4952271</v>
      </c>
      <c r="AF171" s="148">
        <v>4920863</v>
      </c>
      <c r="AG171" s="62">
        <v>5387454</v>
      </c>
      <c r="AH171" s="148">
        <v>4282209</v>
      </c>
      <c r="AI171" s="36"/>
      <c r="AJ171" s="36"/>
      <c r="AK171" s="36"/>
      <c r="AL171" s="36"/>
      <c r="AM171" s="56"/>
      <c r="AN171" s="42"/>
      <c r="AO171" s="42"/>
      <c r="AP171" s="42"/>
      <c r="AQ171" s="42"/>
      <c r="AR171" s="42"/>
      <c r="AS171" s="42"/>
      <c r="AT171" s="42"/>
      <c r="AU171" s="42"/>
      <c r="AV171" s="42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1:89">
      <c r="C172" s="404"/>
      <c r="D172" s="404"/>
      <c r="E172" s="404"/>
      <c r="F172" s="404"/>
      <c r="G172" s="404"/>
      <c r="Z172" s="3" t="s">
        <v>286</v>
      </c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1:89">
      <c r="B173" s="150" t="s">
        <v>603</v>
      </c>
      <c r="C173" s="403">
        <v>22080</v>
      </c>
      <c r="D173" s="581"/>
      <c r="E173" s="403">
        <v>59739</v>
      </c>
      <c r="F173" s="580"/>
      <c r="G173" s="403">
        <v>112704</v>
      </c>
    </row>
    <row r="174" spans="1:89">
      <c r="B174" s="150" t="s">
        <v>604</v>
      </c>
      <c r="C174" s="403">
        <v>18073</v>
      </c>
      <c r="D174" s="404">
        <v>16805</v>
      </c>
      <c r="E174" s="403">
        <v>21730</v>
      </c>
      <c r="F174" s="403">
        <v>81004</v>
      </c>
      <c r="G174" s="403">
        <v>14026</v>
      </c>
    </row>
    <row r="178" s="4" customFormat="1"/>
  </sheetData>
  <mergeCells count="1">
    <mergeCell ref="A2:B2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BC178"/>
  <sheetViews>
    <sheetView zoomScaleNormal="100" workbookViewId="0">
      <pane xSplit="2" ySplit="3" topLeftCell="AQ4" activePane="bottomRight" state="frozen"/>
      <selection pane="topRight" activeCell="C1" sqref="C1"/>
      <selection pane="bottomLeft" activeCell="A7" sqref="A7"/>
      <selection pane="bottomRight" activeCell="BF21" sqref="BF21"/>
    </sheetView>
  </sheetViews>
  <sheetFormatPr defaultRowHeight="13.5"/>
  <cols>
    <col min="1" max="1" width="4.625" style="337" customWidth="1"/>
    <col min="2" max="2" width="10.5" style="337" customWidth="1"/>
    <col min="3" max="12" width="12.375" style="337" customWidth="1"/>
    <col min="13" max="52" width="12.375" customWidth="1"/>
    <col min="53" max="53" width="12.125" style="131" customWidth="1"/>
    <col min="54" max="55" width="12.75" customWidth="1"/>
  </cols>
  <sheetData>
    <row r="1" spans="1:55">
      <c r="A1" s="1" t="s">
        <v>0</v>
      </c>
      <c r="B1" s="1"/>
      <c r="C1" s="1"/>
      <c r="D1" s="1"/>
      <c r="E1" s="1" t="s">
        <v>623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1</v>
      </c>
      <c r="Y1" s="1"/>
      <c r="Z1" s="3"/>
      <c r="AA1" s="18" t="s">
        <v>2</v>
      </c>
      <c r="AB1" s="4"/>
      <c r="AC1" s="4"/>
      <c r="AD1" s="4"/>
      <c r="AE1" s="4"/>
      <c r="AF1" s="4"/>
      <c r="AG1" s="4"/>
      <c r="AH1" s="4"/>
      <c r="AI1" s="2" t="s">
        <v>1</v>
      </c>
      <c r="AJ1" s="2" t="s">
        <v>1</v>
      </c>
      <c r="AK1" s="4"/>
      <c r="AL1" s="4"/>
      <c r="AM1" s="168" t="s">
        <v>2</v>
      </c>
      <c r="AN1" s="3"/>
      <c r="AO1" s="3"/>
      <c r="AP1" s="3"/>
      <c r="AQ1" s="3"/>
      <c r="AR1" s="59" t="s">
        <v>3</v>
      </c>
      <c r="AS1" s="674" t="s">
        <v>2</v>
      </c>
      <c r="AT1" s="3"/>
      <c r="AU1" s="3"/>
      <c r="AV1" s="59" t="s">
        <v>3</v>
      </c>
      <c r="AW1" s="3" t="s">
        <v>627</v>
      </c>
      <c r="AX1" s="131"/>
      <c r="AY1" s="3"/>
      <c r="AZ1" s="3"/>
      <c r="BA1" s="59" t="s">
        <v>3</v>
      </c>
      <c r="BB1" s="645" t="s">
        <v>626</v>
      </c>
      <c r="BC1" s="382" t="s">
        <v>4</v>
      </c>
    </row>
    <row r="2" spans="1:55">
      <c r="A2" s="640" t="s">
        <v>440</v>
      </c>
      <c r="B2" s="640"/>
      <c r="C2" s="609" t="s">
        <v>596</v>
      </c>
      <c r="D2" s="609" t="s">
        <v>597</v>
      </c>
      <c r="E2" s="609" t="s">
        <v>598</v>
      </c>
      <c r="F2" s="609" t="s">
        <v>599</v>
      </c>
      <c r="G2" s="609" t="s">
        <v>600</v>
      </c>
      <c r="H2" s="5" t="s">
        <v>561</v>
      </c>
      <c r="I2" s="5" t="s">
        <v>562</v>
      </c>
      <c r="J2" s="5" t="s">
        <v>563</v>
      </c>
      <c r="K2" s="5" t="s">
        <v>564</v>
      </c>
      <c r="L2" s="5" t="s">
        <v>565</v>
      </c>
      <c r="M2" s="5" t="s">
        <v>6</v>
      </c>
      <c r="N2" s="5" t="s">
        <v>7</v>
      </c>
      <c r="O2" s="5" t="s">
        <v>8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6" t="s">
        <v>20</v>
      </c>
      <c r="AB2" s="6" t="s">
        <v>21</v>
      </c>
      <c r="AC2" s="5" t="s">
        <v>22</v>
      </c>
      <c r="AD2" s="5" t="s">
        <v>23</v>
      </c>
      <c r="AE2" s="5" t="s">
        <v>24</v>
      </c>
      <c r="AF2" s="5" t="s">
        <v>25</v>
      </c>
      <c r="AG2" s="5" t="s">
        <v>26</v>
      </c>
      <c r="AH2" s="5" t="s">
        <v>27</v>
      </c>
      <c r="AI2" s="5" t="s">
        <v>28</v>
      </c>
      <c r="AJ2" s="5" t="s">
        <v>29</v>
      </c>
      <c r="AK2" s="5" t="s">
        <v>30</v>
      </c>
      <c r="AL2" s="5" t="s">
        <v>31</v>
      </c>
      <c r="AM2" s="5" t="s">
        <v>428</v>
      </c>
      <c r="AN2" s="5" t="s">
        <v>429</v>
      </c>
      <c r="AO2" s="5" t="s">
        <v>430</v>
      </c>
      <c r="AP2" s="5" t="s">
        <v>431</v>
      </c>
      <c r="AQ2" s="5" t="s">
        <v>432</v>
      </c>
      <c r="AR2" s="5" t="s">
        <v>32</v>
      </c>
      <c r="AS2" s="5" t="s">
        <v>433</v>
      </c>
      <c r="AT2" s="5" t="s">
        <v>434</v>
      </c>
      <c r="AU2" s="5" t="s">
        <v>435</v>
      </c>
      <c r="AV2" s="5" t="s">
        <v>436</v>
      </c>
      <c r="AW2" s="5" t="s">
        <v>449</v>
      </c>
      <c r="AX2" s="5" t="s">
        <v>526</v>
      </c>
      <c r="AY2" s="5" t="s">
        <v>530</v>
      </c>
      <c r="AZ2" s="5" t="s">
        <v>574</v>
      </c>
      <c r="BA2" s="5" t="s">
        <v>592</v>
      </c>
      <c r="BB2" s="663" t="s">
        <v>617</v>
      </c>
      <c r="BC2" s="663" t="s">
        <v>620</v>
      </c>
    </row>
    <row r="3" spans="1:55" ht="13.5" customHeight="1">
      <c r="A3" s="8"/>
      <c r="B3" s="8"/>
      <c r="C3" s="610">
        <v>1970</v>
      </c>
      <c r="D3" s="610">
        <v>1971</v>
      </c>
      <c r="E3" s="610">
        <v>1972</v>
      </c>
      <c r="F3" s="610">
        <v>1973</v>
      </c>
      <c r="G3" s="610">
        <v>1974</v>
      </c>
      <c r="H3" s="8">
        <v>1975</v>
      </c>
      <c r="I3" s="8">
        <v>1976</v>
      </c>
      <c r="J3" s="8">
        <v>1977</v>
      </c>
      <c r="K3" s="8">
        <v>1978</v>
      </c>
      <c r="L3" s="8">
        <v>1979</v>
      </c>
      <c r="M3" s="8">
        <v>1980</v>
      </c>
      <c r="N3" s="8">
        <v>1981</v>
      </c>
      <c r="O3" s="8">
        <v>1982</v>
      </c>
      <c r="P3" s="8">
        <v>1983</v>
      </c>
      <c r="Q3" s="8">
        <v>1984</v>
      </c>
      <c r="R3" s="8">
        <v>1985</v>
      </c>
      <c r="S3" s="8">
        <v>1986</v>
      </c>
      <c r="T3" s="8">
        <v>1987</v>
      </c>
      <c r="U3" s="8">
        <v>1988</v>
      </c>
      <c r="V3" s="8">
        <v>1989</v>
      </c>
      <c r="W3" s="251">
        <v>1990</v>
      </c>
      <c r="X3" s="252">
        <v>1991</v>
      </c>
      <c r="Y3" s="252">
        <v>1992</v>
      </c>
      <c r="Z3" s="252">
        <v>1993</v>
      </c>
      <c r="AA3" s="252">
        <v>1994</v>
      </c>
      <c r="AB3" s="252">
        <v>1995</v>
      </c>
      <c r="AC3" s="252">
        <v>1996</v>
      </c>
      <c r="AD3" s="252">
        <v>1997</v>
      </c>
      <c r="AE3" s="252">
        <v>1998</v>
      </c>
      <c r="AF3" s="252">
        <v>1999</v>
      </c>
      <c r="AG3" s="252">
        <v>2000</v>
      </c>
      <c r="AH3" s="252">
        <v>2001</v>
      </c>
      <c r="AI3" s="252">
        <v>2002</v>
      </c>
      <c r="AJ3" s="252">
        <v>2003</v>
      </c>
      <c r="AK3" s="252">
        <v>2004</v>
      </c>
      <c r="AL3" s="252">
        <v>2005</v>
      </c>
      <c r="AM3" s="252">
        <v>2006</v>
      </c>
      <c r="AN3" s="252">
        <v>2007</v>
      </c>
      <c r="AO3" s="252">
        <v>2008</v>
      </c>
      <c r="AP3" s="252">
        <v>2009</v>
      </c>
      <c r="AQ3" s="252">
        <v>2010</v>
      </c>
      <c r="AR3" s="252">
        <v>2011</v>
      </c>
      <c r="AS3" s="252">
        <v>2012</v>
      </c>
      <c r="AT3" s="252">
        <v>2013</v>
      </c>
      <c r="AU3" s="252">
        <v>2014</v>
      </c>
      <c r="AV3" s="252">
        <v>2015</v>
      </c>
      <c r="AW3" s="252">
        <v>2016</v>
      </c>
      <c r="AX3" s="252">
        <v>2017</v>
      </c>
      <c r="AY3" s="8">
        <v>2018</v>
      </c>
      <c r="AZ3" s="8">
        <v>2019</v>
      </c>
      <c r="BA3" s="8">
        <v>2020</v>
      </c>
      <c r="BB3" s="7">
        <v>2021</v>
      </c>
      <c r="BC3" s="7">
        <v>2022</v>
      </c>
    </row>
    <row r="4" spans="1:55">
      <c r="A4" s="338" t="s">
        <v>536</v>
      </c>
      <c r="B4" s="339" t="s">
        <v>352</v>
      </c>
      <c r="C4" s="348">
        <f t="shared" ref="C4:G4" si="0">SUM(C5:C14)</f>
        <v>399514283</v>
      </c>
      <c r="D4" s="348">
        <f t="shared" si="0"/>
        <v>414994537</v>
      </c>
      <c r="E4" s="348">
        <f t="shared" si="0"/>
        <v>438804015</v>
      </c>
      <c r="F4" s="348">
        <f t="shared" si="0"/>
        <v>540800062</v>
      </c>
      <c r="G4" s="348">
        <f t="shared" si="0"/>
        <v>692051850</v>
      </c>
      <c r="H4" s="348">
        <f t="shared" ref="H4:L4" si="1">SUM(H5:H14)</f>
        <v>740188863</v>
      </c>
      <c r="I4" s="348">
        <f t="shared" si="1"/>
        <v>815907556</v>
      </c>
      <c r="J4" s="348">
        <f t="shared" si="1"/>
        <v>866595585</v>
      </c>
      <c r="K4" s="348">
        <f t="shared" si="1"/>
        <v>882220750</v>
      </c>
      <c r="L4" s="348">
        <f t="shared" si="1"/>
        <v>926372550</v>
      </c>
      <c r="M4" s="348">
        <f>SUM(M5:M14)</f>
        <v>1110563335</v>
      </c>
      <c r="N4" s="348">
        <f t="shared" ref="N4:AX4" si="2">SUM(N5:N14)</f>
        <v>1161035777</v>
      </c>
      <c r="O4" s="348">
        <f t="shared" si="2"/>
        <v>1203405857</v>
      </c>
      <c r="P4" s="348">
        <f t="shared" si="2"/>
        <v>1195710404</v>
      </c>
      <c r="Q4" s="348">
        <f t="shared" si="2"/>
        <v>1279264083</v>
      </c>
      <c r="R4" s="348">
        <f t="shared" si="2"/>
        <v>1295804446</v>
      </c>
      <c r="S4" s="348">
        <f t="shared" si="2"/>
        <v>1215383524</v>
      </c>
      <c r="T4" s="348">
        <f t="shared" si="2"/>
        <v>1207673014</v>
      </c>
      <c r="U4" s="348">
        <f t="shared" si="2"/>
        <v>1304015757</v>
      </c>
      <c r="V4" s="348">
        <f t="shared" si="2"/>
        <v>1430666745</v>
      </c>
      <c r="W4" s="348">
        <f t="shared" si="2"/>
        <v>1542423487</v>
      </c>
      <c r="X4" s="348">
        <f t="shared" si="2"/>
        <v>1629289573</v>
      </c>
      <c r="Y4" s="348">
        <f t="shared" si="2"/>
        <v>1577082946</v>
      </c>
      <c r="Z4" s="348">
        <f t="shared" si="2"/>
        <v>1490566129</v>
      </c>
      <c r="AA4" s="348">
        <f t="shared" si="2"/>
        <v>1460614263</v>
      </c>
      <c r="AB4" s="348">
        <f t="shared" si="2"/>
        <v>1441190036</v>
      </c>
      <c r="AC4" s="348">
        <f t="shared" si="2"/>
        <v>1458028040</v>
      </c>
      <c r="AD4" s="348">
        <f t="shared" si="2"/>
        <v>1519490991</v>
      </c>
      <c r="AE4" s="348">
        <f t="shared" si="2"/>
        <v>1439439383</v>
      </c>
      <c r="AF4" s="348">
        <f t="shared" si="2"/>
        <v>1357866493</v>
      </c>
      <c r="AG4" s="348">
        <f t="shared" si="2"/>
        <v>1406998963</v>
      </c>
      <c r="AH4" s="348">
        <f t="shared" si="2"/>
        <v>1312128846</v>
      </c>
      <c r="AI4" s="348">
        <f t="shared" si="2"/>
        <v>1245880403</v>
      </c>
      <c r="AJ4" s="348">
        <f t="shared" si="2"/>
        <v>1234536486</v>
      </c>
      <c r="AK4" s="348">
        <f t="shared" si="2"/>
        <v>1294520347</v>
      </c>
      <c r="AL4" s="348">
        <f t="shared" si="2"/>
        <v>1347782719</v>
      </c>
      <c r="AM4" s="348">
        <f t="shared" si="2"/>
        <v>1445498136</v>
      </c>
      <c r="AN4" s="348">
        <f t="shared" si="2"/>
        <v>1578463943</v>
      </c>
      <c r="AO4" s="348">
        <f t="shared" si="2"/>
        <v>1651279173</v>
      </c>
      <c r="AP4" s="348">
        <f t="shared" si="2"/>
        <v>1342302780</v>
      </c>
      <c r="AQ4" s="348">
        <f t="shared" si="2"/>
        <v>1418378348</v>
      </c>
      <c r="AR4" s="348">
        <f t="shared" si="2"/>
        <v>1435744318</v>
      </c>
      <c r="AS4" s="348">
        <f t="shared" si="2"/>
        <v>1434702239</v>
      </c>
      <c r="AT4" s="348">
        <f t="shared" si="2"/>
        <v>1402686606</v>
      </c>
      <c r="AU4" s="348">
        <f t="shared" si="2"/>
        <v>1488835591</v>
      </c>
      <c r="AV4" s="348">
        <f t="shared" si="2"/>
        <v>1544567243</v>
      </c>
      <c r="AW4" s="348">
        <f t="shared" si="2"/>
        <v>1510535036</v>
      </c>
      <c r="AX4" s="348">
        <f t="shared" si="2"/>
        <v>1566588114</v>
      </c>
      <c r="AY4" s="348">
        <f t="shared" ref="AY4:AZ4" si="3">SUM(AY5:AY14)</f>
        <v>1650673635</v>
      </c>
      <c r="AZ4" s="348">
        <f t="shared" si="3"/>
        <v>1626331268</v>
      </c>
      <c r="BA4" s="348">
        <f t="shared" ref="BA4:BB4" si="4">SUM(BA5:BA14)</f>
        <v>1524989901</v>
      </c>
      <c r="BB4" s="348">
        <f t="shared" si="4"/>
        <v>1641450757</v>
      </c>
      <c r="BC4" s="348">
        <f t="shared" ref="BC4" si="5">SUM(BC5:BC14)</f>
        <v>0</v>
      </c>
    </row>
    <row r="5" spans="1:55">
      <c r="A5" s="599"/>
      <c r="B5" s="600" t="s">
        <v>100</v>
      </c>
      <c r="C5" s="408">
        <f t="shared" ref="C5:G5" si="6">C16</f>
        <v>97197941</v>
      </c>
      <c r="D5" s="408">
        <f t="shared" si="6"/>
        <v>100715944</v>
      </c>
      <c r="E5" s="408">
        <f t="shared" si="6"/>
        <v>110896958</v>
      </c>
      <c r="F5" s="408">
        <f t="shared" si="6"/>
        <v>123598876</v>
      </c>
      <c r="G5" s="408">
        <f t="shared" si="6"/>
        <v>163827570</v>
      </c>
      <c r="H5" s="408">
        <f t="shared" ref="H5:L5" si="7">H16</f>
        <v>180948739</v>
      </c>
      <c r="I5" s="408">
        <f t="shared" si="7"/>
        <v>190890617</v>
      </c>
      <c r="J5" s="408">
        <f t="shared" si="7"/>
        <v>211393820</v>
      </c>
      <c r="K5" s="408">
        <f t="shared" si="7"/>
        <v>204700808</v>
      </c>
      <c r="L5" s="408">
        <f t="shared" si="7"/>
        <v>162128816</v>
      </c>
      <c r="M5" s="408">
        <f>M16</f>
        <v>234103826</v>
      </c>
      <c r="N5" s="408">
        <f t="shared" ref="N5:AX5" si="8">N16</f>
        <v>253903765</v>
      </c>
      <c r="O5" s="408">
        <f t="shared" si="8"/>
        <v>265645360</v>
      </c>
      <c r="P5" s="408">
        <f t="shared" si="8"/>
        <v>265435296</v>
      </c>
      <c r="Q5" s="408">
        <f t="shared" si="8"/>
        <v>284276562</v>
      </c>
      <c r="R5" s="408">
        <f t="shared" si="8"/>
        <v>283405385</v>
      </c>
      <c r="S5" s="408">
        <f t="shared" si="8"/>
        <v>264853346</v>
      </c>
      <c r="T5" s="408">
        <f t="shared" si="8"/>
        <v>263015804</v>
      </c>
      <c r="U5" s="408">
        <f t="shared" si="8"/>
        <v>271693147</v>
      </c>
      <c r="V5" s="408">
        <f t="shared" si="8"/>
        <v>292140543</v>
      </c>
      <c r="W5" s="408">
        <f t="shared" si="8"/>
        <v>328088307</v>
      </c>
      <c r="X5" s="408">
        <f t="shared" si="8"/>
        <v>346495408</v>
      </c>
      <c r="Y5" s="408">
        <f t="shared" si="8"/>
        <v>335906287</v>
      </c>
      <c r="Z5" s="408">
        <f t="shared" si="8"/>
        <v>319791986</v>
      </c>
      <c r="AA5" s="408">
        <f t="shared" si="8"/>
        <v>319323498</v>
      </c>
      <c r="AB5" s="408">
        <f t="shared" si="8"/>
        <v>276671435</v>
      </c>
      <c r="AC5" s="408">
        <f t="shared" si="8"/>
        <v>275827719</v>
      </c>
      <c r="AD5" s="408">
        <f t="shared" si="8"/>
        <v>293262064</v>
      </c>
      <c r="AE5" s="408">
        <f t="shared" si="8"/>
        <v>293185474</v>
      </c>
      <c r="AF5" s="408">
        <f t="shared" si="8"/>
        <v>265841455</v>
      </c>
      <c r="AG5" s="408">
        <f t="shared" si="8"/>
        <v>264734378</v>
      </c>
      <c r="AH5" s="408">
        <f t="shared" si="8"/>
        <v>263415083</v>
      </c>
      <c r="AI5" s="408">
        <f t="shared" si="8"/>
        <v>247877050</v>
      </c>
      <c r="AJ5" s="408">
        <f t="shared" si="8"/>
        <v>238213161</v>
      </c>
      <c r="AK5" s="408">
        <f t="shared" si="8"/>
        <v>250843324</v>
      </c>
      <c r="AL5" s="408">
        <f t="shared" si="8"/>
        <v>255212400</v>
      </c>
      <c r="AM5" s="408">
        <f t="shared" si="8"/>
        <v>266084104</v>
      </c>
      <c r="AN5" s="408">
        <f t="shared" si="8"/>
        <v>290385873</v>
      </c>
      <c r="AO5" s="408">
        <f t="shared" si="8"/>
        <v>309633143</v>
      </c>
      <c r="AP5" s="408">
        <f t="shared" si="8"/>
        <v>285845094</v>
      </c>
      <c r="AQ5" s="408">
        <f t="shared" si="8"/>
        <v>298343428</v>
      </c>
      <c r="AR5" s="408">
        <f t="shared" si="8"/>
        <v>297225293</v>
      </c>
      <c r="AS5" s="408">
        <f t="shared" si="8"/>
        <v>286678538</v>
      </c>
      <c r="AT5" s="408">
        <f t="shared" si="8"/>
        <v>270396759</v>
      </c>
      <c r="AU5" s="408">
        <f t="shared" si="8"/>
        <v>283180150</v>
      </c>
      <c r="AV5" s="408">
        <f t="shared" si="8"/>
        <v>312582578</v>
      </c>
      <c r="AW5" s="408">
        <f t="shared" si="8"/>
        <v>321348534</v>
      </c>
      <c r="AX5" s="408">
        <f t="shared" si="8"/>
        <v>325563703</v>
      </c>
      <c r="AY5" s="408">
        <f t="shared" ref="AY5:AZ5" si="9">AY16</f>
        <v>343984187</v>
      </c>
      <c r="AZ5" s="408">
        <f t="shared" si="9"/>
        <v>342105520</v>
      </c>
      <c r="BA5" s="408">
        <f t="shared" ref="BA5:BB5" si="10">BA16</f>
        <v>340901117</v>
      </c>
      <c r="BB5" s="408">
        <f t="shared" si="10"/>
        <v>341043550</v>
      </c>
      <c r="BC5" s="408">
        <f t="shared" ref="BC5" si="11">BC16</f>
        <v>0</v>
      </c>
    </row>
    <row r="6" spans="1:55">
      <c r="A6" s="599"/>
      <c r="B6" s="600" t="s">
        <v>373</v>
      </c>
      <c r="C6" s="408">
        <f t="shared" ref="C6:G6" si="12">C26</f>
        <v>116053421</v>
      </c>
      <c r="D6" s="408">
        <f t="shared" si="12"/>
        <v>111314747</v>
      </c>
      <c r="E6" s="408">
        <f t="shared" si="12"/>
        <v>112164129</v>
      </c>
      <c r="F6" s="408">
        <f t="shared" si="12"/>
        <v>138662432</v>
      </c>
      <c r="G6" s="408">
        <f t="shared" si="12"/>
        <v>167741718</v>
      </c>
      <c r="H6" s="408">
        <f t="shared" ref="H6:L6" si="13">H26</f>
        <v>167477250</v>
      </c>
      <c r="I6" s="408">
        <f t="shared" si="13"/>
        <v>180126575</v>
      </c>
      <c r="J6" s="408">
        <f t="shared" si="13"/>
        <v>187185367</v>
      </c>
      <c r="K6" s="408">
        <f t="shared" si="13"/>
        <v>194270929</v>
      </c>
      <c r="L6" s="408">
        <f t="shared" si="13"/>
        <v>211590158</v>
      </c>
      <c r="M6" s="408">
        <f>M26</f>
        <v>229174388</v>
      </c>
      <c r="N6" s="408">
        <f t="shared" ref="N6:AX6" si="14">N26</f>
        <v>234766143</v>
      </c>
      <c r="O6" s="408">
        <f t="shared" si="14"/>
        <v>244240675</v>
      </c>
      <c r="P6" s="408">
        <f t="shared" si="14"/>
        <v>228477140</v>
      </c>
      <c r="Q6" s="408">
        <f t="shared" si="14"/>
        <v>238514521</v>
      </c>
      <c r="R6" s="408">
        <f t="shared" si="14"/>
        <v>240436524</v>
      </c>
      <c r="S6" s="408">
        <f t="shared" si="14"/>
        <v>235683448</v>
      </c>
      <c r="T6" s="408">
        <f t="shared" si="14"/>
        <v>232360777</v>
      </c>
      <c r="U6" s="408">
        <f t="shared" si="14"/>
        <v>247068755</v>
      </c>
      <c r="V6" s="408">
        <f t="shared" si="14"/>
        <v>265058469</v>
      </c>
      <c r="W6" s="408">
        <f t="shared" si="14"/>
        <v>274723082</v>
      </c>
      <c r="X6" s="408">
        <f t="shared" si="14"/>
        <v>282806360</v>
      </c>
      <c r="Y6" s="408">
        <f t="shared" si="14"/>
        <v>272395214</v>
      </c>
      <c r="Z6" s="408">
        <f t="shared" si="14"/>
        <v>254571131</v>
      </c>
      <c r="AA6" s="408">
        <f t="shared" si="14"/>
        <v>253047803</v>
      </c>
      <c r="AB6" s="408">
        <f t="shared" si="14"/>
        <v>237124726</v>
      </c>
      <c r="AC6" s="408">
        <f t="shared" si="14"/>
        <v>242010427</v>
      </c>
      <c r="AD6" s="408">
        <f t="shared" si="14"/>
        <v>242354872</v>
      </c>
      <c r="AE6" s="408">
        <f t="shared" si="14"/>
        <v>222347206</v>
      </c>
      <c r="AF6" s="408">
        <f t="shared" si="14"/>
        <v>203801101</v>
      </c>
      <c r="AG6" s="408">
        <f t="shared" si="14"/>
        <v>211276939</v>
      </c>
      <c r="AH6" s="408">
        <f t="shared" si="14"/>
        <v>190319394</v>
      </c>
      <c r="AI6" s="408">
        <f t="shared" si="14"/>
        <v>166878915</v>
      </c>
      <c r="AJ6" s="408">
        <f t="shared" si="14"/>
        <v>173936921</v>
      </c>
      <c r="AK6" s="408">
        <f t="shared" si="14"/>
        <v>170387861</v>
      </c>
      <c r="AL6" s="408">
        <f t="shared" si="14"/>
        <v>174953722</v>
      </c>
      <c r="AM6" s="408">
        <f t="shared" si="14"/>
        <v>201483074</v>
      </c>
      <c r="AN6" s="408">
        <f t="shared" si="14"/>
        <v>210513841</v>
      </c>
      <c r="AO6" s="408">
        <f t="shared" si="14"/>
        <v>210754477</v>
      </c>
      <c r="AP6" s="408">
        <f t="shared" si="14"/>
        <v>176285211</v>
      </c>
      <c r="AQ6" s="408">
        <f t="shared" si="14"/>
        <v>187772190</v>
      </c>
      <c r="AR6" s="408">
        <f t="shared" si="14"/>
        <v>177923127</v>
      </c>
      <c r="AS6" s="408">
        <f t="shared" si="14"/>
        <v>161485610</v>
      </c>
      <c r="AT6" s="408">
        <f t="shared" si="14"/>
        <v>161627234</v>
      </c>
      <c r="AU6" s="408">
        <f t="shared" si="14"/>
        <v>162734070</v>
      </c>
      <c r="AV6" s="408">
        <f t="shared" si="14"/>
        <v>168846926</v>
      </c>
      <c r="AW6" s="408">
        <f t="shared" si="14"/>
        <v>167591517</v>
      </c>
      <c r="AX6" s="408">
        <f t="shared" si="14"/>
        <v>166060995</v>
      </c>
      <c r="AY6" s="408">
        <f t="shared" ref="AY6:AZ6" si="15">AY26</f>
        <v>174417970</v>
      </c>
      <c r="AZ6" s="408">
        <f t="shared" si="15"/>
        <v>173202115</v>
      </c>
      <c r="BA6" s="408">
        <f t="shared" ref="BA6:BB6" si="16">BA26</f>
        <v>157401086</v>
      </c>
      <c r="BB6" s="408">
        <f t="shared" si="16"/>
        <v>173614556</v>
      </c>
      <c r="BC6" s="408">
        <f t="shared" ref="BC6" si="17">BC26</f>
        <v>0</v>
      </c>
    </row>
    <row r="7" spans="1:55">
      <c r="A7" s="599"/>
      <c r="B7" s="600" t="s">
        <v>374</v>
      </c>
      <c r="C7" s="408">
        <f t="shared" ref="C7:G7" si="18">C30</f>
        <v>32927671</v>
      </c>
      <c r="D7" s="408">
        <f t="shared" si="18"/>
        <v>32562763</v>
      </c>
      <c r="E7" s="408">
        <f t="shared" si="18"/>
        <v>34152028</v>
      </c>
      <c r="F7" s="408">
        <f t="shared" si="18"/>
        <v>45021863</v>
      </c>
      <c r="G7" s="408">
        <f t="shared" si="18"/>
        <v>51744227</v>
      </c>
      <c r="H7" s="408">
        <f t="shared" ref="H7:L7" si="19">H30</f>
        <v>53512966</v>
      </c>
      <c r="I7" s="408">
        <f t="shared" si="19"/>
        <v>61636494</v>
      </c>
      <c r="J7" s="408">
        <f t="shared" si="19"/>
        <v>63779319</v>
      </c>
      <c r="K7" s="408">
        <f t="shared" si="19"/>
        <v>66082357</v>
      </c>
      <c r="L7" s="408">
        <f t="shared" si="19"/>
        <v>76693233</v>
      </c>
      <c r="M7" s="408">
        <f>M30</f>
        <v>88181439</v>
      </c>
      <c r="N7" s="408">
        <f t="shared" ref="N7:AX7" si="20">N30</f>
        <v>92792667</v>
      </c>
      <c r="O7" s="408">
        <f t="shared" si="20"/>
        <v>91032589</v>
      </c>
      <c r="P7" s="408">
        <f t="shared" si="20"/>
        <v>100187703</v>
      </c>
      <c r="Q7" s="408">
        <f t="shared" si="20"/>
        <v>119407067</v>
      </c>
      <c r="R7" s="408">
        <f t="shared" si="20"/>
        <v>113627317</v>
      </c>
      <c r="S7" s="408">
        <f t="shared" si="20"/>
        <v>99103438</v>
      </c>
      <c r="T7" s="408">
        <f t="shared" si="20"/>
        <v>99963666</v>
      </c>
      <c r="U7" s="408">
        <f t="shared" si="20"/>
        <v>108885141</v>
      </c>
      <c r="V7" s="408">
        <f t="shared" si="20"/>
        <v>120279662</v>
      </c>
      <c r="W7" s="408">
        <f t="shared" si="20"/>
        <v>131005261</v>
      </c>
      <c r="X7" s="408">
        <f t="shared" si="20"/>
        <v>136727280</v>
      </c>
      <c r="Y7" s="408">
        <f t="shared" si="20"/>
        <v>128012081</v>
      </c>
      <c r="Z7" s="408">
        <f t="shared" si="20"/>
        <v>119546057</v>
      </c>
      <c r="AA7" s="408">
        <f t="shared" si="20"/>
        <v>117267119</v>
      </c>
      <c r="AB7" s="408">
        <f t="shared" si="20"/>
        <v>115150358</v>
      </c>
      <c r="AC7" s="408">
        <f t="shared" si="20"/>
        <v>119566772</v>
      </c>
      <c r="AD7" s="408">
        <f t="shared" si="20"/>
        <v>128915332</v>
      </c>
      <c r="AE7" s="408">
        <f t="shared" si="20"/>
        <v>122636328</v>
      </c>
      <c r="AF7" s="408">
        <f t="shared" si="20"/>
        <v>112719717</v>
      </c>
      <c r="AG7" s="408">
        <f t="shared" si="20"/>
        <v>120167140</v>
      </c>
      <c r="AH7" s="408">
        <f t="shared" si="20"/>
        <v>109535359</v>
      </c>
      <c r="AI7" s="408">
        <f t="shared" si="20"/>
        <v>106310778</v>
      </c>
      <c r="AJ7" s="408">
        <f t="shared" si="20"/>
        <v>102531921</v>
      </c>
      <c r="AK7" s="408">
        <f t="shared" si="20"/>
        <v>111414235</v>
      </c>
      <c r="AL7" s="408">
        <f t="shared" si="20"/>
        <v>109915601</v>
      </c>
      <c r="AM7" s="408">
        <f t="shared" si="20"/>
        <v>115260811</v>
      </c>
      <c r="AN7" s="408">
        <f t="shared" si="20"/>
        <v>138079919</v>
      </c>
      <c r="AO7" s="408">
        <f t="shared" si="20"/>
        <v>128159212</v>
      </c>
      <c r="AP7" s="408">
        <f t="shared" si="20"/>
        <v>102145807</v>
      </c>
      <c r="AQ7" s="408">
        <f t="shared" si="20"/>
        <v>115946952</v>
      </c>
      <c r="AR7" s="408">
        <f t="shared" si="20"/>
        <v>125249423</v>
      </c>
      <c r="AS7" s="408">
        <f t="shared" si="20"/>
        <v>121387766</v>
      </c>
      <c r="AT7" s="408">
        <f t="shared" si="20"/>
        <v>119515819</v>
      </c>
      <c r="AU7" s="408">
        <f t="shared" si="20"/>
        <v>130288473</v>
      </c>
      <c r="AV7" s="408">
        <f t="shared" si="20"/>
        <v>131655696</v>
      </c>
      <c r="AW7" s="408">
        <f t="shared" si="20"/>
        <v>137296464</v>
      </c>
      <c r="AX7" s="408">
        <f t="shared" si="20"/>
        <v>143354061</v>
      </c>
      <c r="AY7" s="408">
        <f t="shared" ref="AY7:AZ7" si="21">AY30</f>
        <v>148966840</v>
      </c>
      <c r="AZ7" s="408">
        <f t="shared" si="21"/>
        <v>140478469</v>
      </c>
      <c r="BA7" s="408">
        <f t="shared" ref="BA7:BB7" si="22">BA30</f>
        <v>129368233</v>
      </c>
      <c r="BB7" s="408">
        <f t="shared" si="22"/>
        <v>137889524</v>
      </c>
      <c r="BC7" s="408">
        <f t="shared" ref="BC7" si="23">BC30</f>
        <v>0</v>
      </c>
    </row>
    <row r="8" spans="1:55">
      <c r="A8" s="599"/>
      <c r="B8" s="600" t="s">
        <v>38</v>
      </c>
      <c r="C8" s="408">
        <f t="shared" ref="C8:G8" si="24">C36</f>
        <v>63004402</v>
      </c>
      <c r="D8" s="408">
        <f t="shared" si="24"/>
        <v>71857865</v>
      </c>
      <c r="E8" s="408">
        <f t="shared" si="24"/>
        <v>75524555</v>
      </c>
      <c r="F8" s="408">
        <f t="shared" si="24"/>
        <v>97091965</v>
      </c>
      <c r="G8" s="408">
        <f t="shared" si="24"/>
        <v>129726591</v>
      </c>
      <c r="H8" s="408">
        <f t="shared" ref="H8:L8" si="25">H36</f>
        <v>134163870</v>
      </c>
      <c r="I8" s="408">
        <f t="shared" si="25"/>
        <v>150184961</v>
      </c>
      <c r="J8" s="408">
        <f t="shared" si="25"/>
        <v>159800749</v>
      </c>
      <c r="K8" s="408">
        <f t="shared" si="25"/>
        <v>170352018</v>
      </c>
      <c r="L8" s="408">
        <f t="shared" si="25"/>
        <v>194218032</v>
      </c>
      <c r="M8" s="408">
        <f>M36</f>
        <v>220755600</v>
      </c>
      <c r="N8" s="408">
        <f t="shared" ref="N8:AX8" si="26">N36</f>
        <v>229777709</v>
      </c>
      <c r="O8" s="408">
        <f t="shared" si="26"/>
        <v>241897304</v>
      </c>
      <c r="P8" s="408">
        <f t="shared" si="26"/>
        <v>236179654</v>
      </c>
      <c r="Q8" s="408">
        <f t="shared" si="26"/>
        <v>242956681</v>
      </c>
      <c r="R8" s="408">
        <f t="shared" si="26"/>
        <v>256912211</v>
      </c>
      <c r="S8" s="408">
        <f t="shared" si="26"/>
        <v>228489350</v>
      </c>
      <c r="T8" s="408">
        <f t="shared" si="26"/>
        <v>226045163</v>
      </c>
      <c r="U8" s="408">
        <f t="shared" si="26"/>
        <v>256286811</v>
      </c>
      <c r="V8" s="408">
        <f t="shared" si="26"/>
        <v>285186143</v>
      </c>
      <c r="W8" s="408">
        <f t="shared" si="26"/>
        <v>307200162</v>
      </c>
      <c r="X8" s="408">
        <f t="shared" si="26"/>
        <v>319188814</v>
      </c>
      <c r="Y8" s="408">
        <f t="shared" si="26"/>
        <v>312912851</v>
      </c>
      <c r="Z8" s="408">
        <f t="shared" si="26"/>
        <v>292411000</v>
      </c>
      <c r="AA8" s="408">
        <f t="shared" si="26"/>
        <v>277564331</v>
      </c>
      <c r="AB8" s="408">
        <f t="shared" si="26"/>
        <v>289168414</v>
      </c>
      <c r="AC8" s="408">
        <f t="shared" si="26"/>
        <v>290774657</v>
      </c>
      <c r="AD8" s="408">
        <f t="shared" si="26"/>
        <v>300764454</v>
      </c>
      <c r="AE8" s="408">
        <f t="shared" si="26"/>
        <v>280218944</v>
      </c>
      <c r="AF8" s="408">
        <f t="shared" si="26"/>
        <v>259702849</v>
      </c>
      <c r="AG8" s="408">
        <f t="shared" si="26"/>
        <v>275541227</v>
      </c>
      <c r="AH8" s="408">
        <f t="shared" si="26"/>
        <v>252496996</v>
      </c>
      <c r="AI8" s="408">
        <f t="shared" si="26"/>
        <v>244664321</v>
      </c>
      <c r="AJ8" s="408">
        <f t="shared" si="26"/>
        <v>247600779</v>
      </c>
      <c r="AK8" s="408">
        <f t="shared" si="26"/>
        <v>264350800</v>
      </c>
      <c r="AL8" s="408">
        <f t="shared" si="26"/>
        <v>290446849</v>
      </c>
      <c r="AM8" s="408">
        <f t="shared" si="26"/>
        <v>322224967</v>
      </c>
      <c r="AN8" s="408">
        <f t="shared" si="26"/>
        <v>351485348</v>
      </c>
      <c r="AO8" s="408">
        <f t="shared" si="26"/>
        <v>379744248</v>
      </c>
      <c r="AP8" s="408">
        <f t="shared" si="26"/>
        <v>306051409</v>
      </c>
      <c r="AQ8" s="408">
        <f t="shared" si="26"/>
        <v>310413797</v>
      </c>
      <c r="AR8" s="408">
        <f t="shared" si="26"/>
        <v>316986641</v>
      </c>
      <c r="AS8" s="408">
        <f t="shared" si="26"/>
        <v>335811489</v>
      </c>
      <c r="AT8" s="408">
        <f t="shared" si="26"/>
        <v>323478845</v>
      </c>
      <c r="AU8" s="408">
        <f t="shared" si="26"/>
        <v>335448664</v>
      </c>
      <c r="AV8" s="408">
        <f t="shared" si="26"/>
        <v>325543691</v>
      </c>
      <c r="AW8" s="408">
        <f t="shared" si="26"/>
        <v>313035467</v>
      </c>
      <c r="AX8" s="408">
        <f t="shared" si="26"/>
        <v>334234886</v>
      </c>
      <c r="AY8" s="408">
        <f t="shared" ref="AY8:AZ8" si="27">AY36</f>
        <v>362031002</v>
      </c>
      <c r="AZ8" s="408">
        <f t="shared" si="27"/>
        <v>368079275</v>
      </c>
      <c r="BA8" s="408">
        <f t="shared" ref="BA8:BB8" si="28">BA36</f>
        <v>332018441</v>
      </c>
      <c r="BB8" s="408">
        <f t="shared" si="28"/>
        <v>367464168</v>
      </c>
      <c r="BC8" s="408">
        <f t="shared" ref="BC8" si="29">BC36</f>
        <v>0</v>
      </c>
    </row>
    <row r="9" spans="1:55">
      <c r="A9" s="599"/>
      <c r="B9" s="600" t="s">
        <v>375</v>
      </c>
      <c r="C9" s="408">
        <f t="shared" ref="C9:G9" si="30">C42</f>
        <v>10038634</v>
      </c>
      <c r="D9" s="408">
        <f t="shared" si="30"/>
        <v>11153116</v>
      </c>
      <c r="E9" s="408">
        <f t="shared" si="30"/>
        <v>12589336</v>
      </c>
      <c r="F9" s="408">
        <f t="shared" si="30"/>
        <v>17006758</v>
      </c>
      <c r="G9" s="408">
        <f t="shared" si="30"/>
        <v>19666421</v>
      </c>
      <c r="H9" s="408">
        <f t="shared" ref="H9:L9" si="31">H42</f>
        <v>24538016</v>
      </c>
      <c r="I9" s="408">
        <f t="shared" si="31"/>
        <v>28872810</v>
      </c>
      <c r="J9" s="408">
        <f t="shared" si="31"/>
        <v>32093860</v>
      </c>
      <c r="K9" s="408">
        <f t="shared" si="31"/>
        <v>33770212</v>
      </c>
      <c r="L9" s="408">
        <f t="shared" si="31"/>
        <v>37907227</v>
      </c>
      <c r="M9" s="408">
        <f>M42</f>
        <v>45419501</v>
      </c>
      <c r="N9" s="408">
        <f t="shared" ref="N9:AX9" si="32">N42</f>
        <v>47423122</v>
      </c>
      <c r="O9" s="408">
        <f t="shared" si="32"/>
        <v>49463334</v>
      </c>
      <c r="P9" s="408">
        <f t="shared" si="32"/>
        <v>50798160</v>
      </c>
      <c r="Q9" s="408">
        <f t="shared" si="32"/>
        <v>56785635</v>
      </c>
      <c r="R9" s="408">
        <f t="shared" si="32"/>
        <v>62069762</v>
      </c>
      <c r="S9" s="408">
        <f t="shared" si="32"/>
        <v>65831245</v>
      </c>
      <c r="T9" s="408">
        <f t="shared" si="32"/>
        <v>65643712</v>
      </c>
      <c r="U9" s="408">
        <f t="shared" si="32"/>
        <v>71581456</v>
      </c>
      <c r="V9" s="408">
        <f t="shared" si="32"/>
        <v>78555262</v>
      </c>
      <c r="W9" s="408">
        <f t="shared" si="32"/>
        <v>88463573</v>
      </c>
      <c r="X9" s="408">
        <f t="shared" si="32"/>
        <v>99002632</v>
      </c>
      <c r="Y9" s="408">
        <f t="shared" si="32"/>
        <v>96566459</v>
      </c>
      <c r="Z9" s="408">
        <f t="shared" si="32"/>
        <v>92042666</v>
      </c>
      <c r="AA9" s="408">
        <f t="shared" si="32"/>
        <v>92110685</v>
      </c>
      <c r="AB9" s="408">
        <f t="shared" si="32"/>
        <v>98154010</v>
      </c>
      <c r="AC9" s="408">
        <f t="shared" si="32"/>
        <v>98608325</v>
      </c>
      <c r="AD9" s="408">
        <f t="shared" si="32"/>
        <v>100415323</v>
      </c>
      <c r="AE9" s="408">
        <f t="shared" si="32"/>
        <v>98167828</v>
      </c>
      <c r="AF9" s="408">
        <f t="shared" si="32"/>
        <v>99071661</v>
      </c>
      <c r="AG9" s="408">
        <f t="shared" si="32"/>
        <v>104249792</v>
      </c>
      <c r="AH9" s="408">
        <f t="shared" si="32"/>
        <v>100142656</v>
      </c>
      <c r="AI9" s="408">
        <f t="shared" si="32"/>
        <v>93853172</v>
      </c>
      <c r="AJ9" s="408">
        <f t="shared" si="32"/>
        <v>93010998</v>
      </c>
      <c r="AK9" s="408">
        <f t="shared" si="32"/>
        <v>96966833</v>
      </c>
      <c r="AL9" s="408">
        <f t="shared" si="32"/>
        <v>100983212</v>
      </c>
      <c r="AM9" s="408">
        <f t="shared" si="32"/>
        <v>105339572</v>
      </c>
      <c r="AN9" s="408">
        <f t="shared" si="32"/>
        <v>116579168</v>
      </c>
      <c r="AO9" s="408">
        <f t="shared" si="32"/>
        <v>121015004</v>
      </c>
      <c r="AP9" s="408">
        <f t="shared" si="32"/>
        <v>105938644</v>
      </c>
      <c r="AQ9" s="408">
        <f t="shared" si="32"/>
        <v>107721587</v>
      </c>
      <c r="AR9" s="408">
        <f t="shared" si="32"/>
        <v>106070644</v>
      </c>
      <c r="AS9" s="408">
        <f t="shared" si="32"/>
        <v>104794979</v>
      </c>
      <c r="AT9" s="408">
        <f t="shared" si="32"/>
        <v>107475741</v>
      </c>
      <c r="AU9" s="408">
        <f t="shared" si="32"/>
        <v>118567738</v>
      </c>
      <c r="AV9" s="408">
        <f t="shared" si="32"/>
        <v>116197336</v>
      </c>
      <c r="AW9" s="408">
        <f t="shared" si="32"/>
        <v>118777601</v>
      </c>
      <c r="AX9" s="408">
        <f t="shared" si="32"/>
        <v>126139198</v>
      </c>
      <c r="AY9" s="408">
        <f t="shared" ref="AY9:AZ9" si="33">AY42</f>
        <v>125702417</v>
      </c>
      <c r="AZ9" s="408">
        <f t="shared" si="33"/>
        <v>131298699</v>
      </c>
      <c r="BA9" s="408">
        <f t="shared" ref="BA9:BB9" si="34">BA42</f>
        <v>128660931</v>
      </c>
      <c r="BB9" s="408">
        <f t="shared" si="34"/>
        <v>139819614</v>
      </c>
      <c r="BC9" s="408">
        <f t="shared" ref="BC9" si="35">BC42</f>
        <v>0</v>
      </c>
    </row>
    <row r="10" spans="1:55">
      <c r="A10" s="599"/>
      <c r="B10" s="600" t="s">
        <v>381</v>
      </c>
      <c r="C10" s="408">
        <f t="shared" ref="C10:G10" si="36">C49</f>
        <v>47539525</v>
      </c>
      <c r="D10" s="408">
        <f t="shared" si="36"/>
        <v>51613380</v>
      </c>
      <c r="E10" s="408">
        <f t="shared" si="36"/>
        <v>54620796</v>
      </c>
      <c r="F10" s="408">
        <f t="shared" si="36"/>
        <v>68956994</v>
      </c>
      <c r="G10" s="408">
        <f t="shared" si="36"/>
        <v>96716911</v>
      </c>
      <c r="H10" s="408">
        <f t="shared" ref="H10:L10" si="37">H49</f>
        <v>101269924</v>
      </c>
      <c r="I10" s="408">
        <f t="shared" si="37"/>
        <v>112142995</v>
      </c>
      <c r="J10" s="408">
        <f t="shared" si="37"/>
        <v>118782330</v>
      </c>
      <c r="K10" s="408">
        <f t="shared" si="37"/>
        <v>116622482</v>
      </c>
      <c r="L10" s="408">
        <f t="shared" si="37"/>
        <v>135594693</v>
      </c>
      <c r="M10" s="408">
        <f>M49</f>
        <v>169099892</v>
      </c>
      <c r="N10" s="408">
        <f t="shared" ref="N10:AX10" si="38">N49</f>
        <v>172106327</v>
      </c>
      <c r="O10" s="408">
        <f t="shared" si="38"/>
        <v>181218242</v>
      </c>
      <c r="P10" s="408">
        <f t="shared" si="38"/>
        <v>179141728</v>
      </c>
      <c r="Q10" s="408">
        <f t="shared" si="38"/>
        <v>195025595</v>
      </c>
      <c r="R10" s="408">
        <f t="shared" si="38"/>
        <v>193385633</v>
      </c>
      <c r="S10" s="408">
        <f t="shared" si="38"/>
        <v>173270236</v>
      </c>
      <c r="T10" s="408">
        <f t="shared" si="38"/>
        <v>166626971</v>
      </c>
      <c r="U10" s="408">
        <f t="shared" si="38"/>
        <v>184025878</v>
      </c>
      <c r="V10" s="408">
        <f t="shared" si="38"/>
        <v>209807050</v>
      </c>
      <c r="W10" s="408">
        <f t="shared" si="38"/>
        <v>222858256</v>
      </c>
      <c r="X10" s="408">
        <f t="shared" si="38"/>
        <v>236240662</v>
      </c>
      <c r="Y10" s="408">
        <f t="shared" si="38"/>
        <v>224357935</v>
      </c>
      <c r="Z10" s="408">
        <f t="shared" si="38"/>
        <v>210449855</v>
      </c>
      <c r="AA10" s="408">
        <f t="shared" si="38"/>
        <v>206521919</v>
      </c>
      <c r="AB10" s="408">
        <f t="shared" si="38"/>
        <v>214580812</v>
      </c>
      <c r="AC10" s="408">
        <f t="shared" si="38"/>
        <v>219672935</v>
      </c>
      <c r="AD10" s="408">
        <f t="shared" si="38"/>
        <v>229368683</v>
      </c>
      <c r="AE10" s="408">
        <f t="shared" si="38"/>
        <v>213513148</v>
      </c>
      <c r="AF10" s="408">
        <f t="shared" si="38"/>
        <v>199137252</v>
      </c>
      <c r="AG10" s="408">
        <f t="shared" si="38"/>
        <v>209777448</v>
      </c>
      <c r="AH10" s="408">
        <f t="shared" si="38"/>
        <v>195041244</v>
      </c>
      <c r="AI10" s="408">
        <f t="shared" si="38"/>
        <v>192635790</v>
      </c>
      <c r="AJ10" s="408">
        <f t="shared" si="38"/>
        <v>195964281</v>
      </c>
      <c r="AK10" s="408">
        <f t="shared" si="38"/>
        <v>215810274</v>
      </c>
      <c r="AL10" s="408">
        <f t="shared" si="38"/>
        <v>232097536</v>
      </c>
      <c r="AM10" s="408">
        <f t="shared" si="38"/>
        <v>242425571</v>
      </c>
      <c r="AN10" s="408">
        <f t="shared" si="38"/>
        <v>263996732</v>
      </c>
      <c r="AO10" s="408">
        <f t="shared" si="38"/>
        <v>291486102</v>
      </c>
      <c r="AP10" s="408">
        <f t="shared" si="38"/>
        <v>183637801</v>
      </c>
      <c r="AQ10" s="408">
        <f t="shared" si="38"/>
        <v>214871730</v>
      </c>
      <c r="AR10" s="408">
        <f t="shared" si="38"/>
        <v>231187453</v>
      </c>
      <c r="AS10" s="408">
        <f t="shared" si="38"/>
        <v>223889331</v>
      </c>
      <c r="AT10" s="408">
        <f t="shared" si="38"/>
        <v>236972306</v>
      </c>
      <c r="AU10" s="408">
        <f t="shared" si="38"/>
        <v>265131085</v>
      </c>
      <c r="AV10" s="408">
        <f t="shared" si="38"/>
        <v>260837146</v>
      </c>
      <c r="AW10" s="408">
        <f t="shared" si="38"/>
        <v>250225071</v>
      </c>
      <c r="AX10" s="408">
        <f t="shared" si="38"/>
        <v>263466489</v>
      </c>
      <c r="AY10" s="408">
        <f t="shared" ref="AY10:AZ10" si="39">AY49</f>
        <v>277535807</v>
      </c>
      <c r="AZ10" s="408">
        <f t="shared" si="39"/>
        <v>260308383</v>
      </c>
      <c r="BA10" s="408">
        <f t="shared" ref="BA10:BB10" si="40">BA49</f>
        <v>224935799</v>
      </c>
      <c r="BB10" s="408">
        <f t="shared" si="40"/>
        <v>270861046</v>
      </c>
      <c r="BC10" s="408">
        <f t="shared" ref="BC10" si="41">BC49</f>
        <v>0</v>
      </c>
    </row>
    <row r="11" spans="1:55">
      <c r="A11" s="599"/>
      <c r="B11" s="600" t="s">
        <v>377</v>
      </c>
      <c r="C11" s="408">
        <f t="shared" ref="C11:G11" si="42">C54</f>
        <v>20802416</v>
      </c>
      <c r="D11" s="408">
        <f t="shared" si="42"/>
        <v>22303530</v>
      </c>
      <c r="E11" s="408">
        <f t="shared" si="42"/>
        <v>24330951</v>
      </c>
      <c r="F11" s="408">
        <f t="shared" si="42"/>
        <v>31337464</v>
      </c>
      <c r="G11" s="408">
        <f t="shared" si="42"/>
        <v>37867459</v>
      </c>
      <c r="H11" s="408">
        <f t="shared" ref="H11:L11" si="43">H54</f>
        <v>44917181</v>
      </c>
      <c r="I11" s="408">
        <f t="shared" si="43"/>
        <v>52891333</v>
      </c>
      <c r="J11" s="408">
        <f t="shared" si="43"/>
        <v>52571474</v>
      </c>
      <c r="K11" s="408">
        <f t="shared" si="43"/>
        <v>53072205</v>
      </c>
      <c r="L11" s="408">
        <f t="shared" si="43"/>
        <v>58325351</v>
      </c>
      <c r="M11" s="408">
        <f>M54</f>
        <v>67318749</v>
      </c>
      <c r="N11" s="408">
        <f t="shared" ref="N11:AX11" si="44">N54</f>
        <v>70827752</v>
      </c>
      <c r="O11" s="408">
        <f t="shared" si="44"/>
        <v>69045948</v>
      </c>
      <c r="P11" s="408">
        <f t="shared" si="44"/>
        <v>72199996</v>
      </c>
      <c r="Q11" s="408">
        <f t="shared" si="44"/>
        <v>74858340</v>
      </c>
      <c r="R11" s="408">
        <f t="shared" si="44"/>
        <v>75662332</v>
      </c>
      <c r="S11" s="408">
        <f t="shared" si="44"/>
        <v>76112587</v>
      </c>
      <c r="T11" s="408">
        <f t="shared" si="44"/>
        <v>79022828</v>
      </c>
      <c r="U11" s="408">
        <f t="shared" si="44"/>
        <v>80898703</v>
      </c>
      <c r="V11" s="408">
        <f t="shared" si="44"/>
        <v>87102847</v>
      </c>
      <c r="W11" s="408">
        <f t="shared" si="44"/>
        <v>90754628</v>
      </c>
      <c r="X11" s="408">
        <f t="shared" si="44"/>
        <v>99566867</v>
      </c>
      <c r="Y11" s="408">
        <f t="shared" si="44"/>
        <v>99203655</v>
      </c>
      <c r="Z11" s="408">
        <f t="shared" si="44"/>
        <v>97958270</v>
      </c>
      <c r="AA11" s="408">
        <f t="shared" si="44"/>
        <v>92814610</v>
      </c>
      <c r="AB11" s="408">
        <f t="shared" si="44"/>
        <v>103406184</v>
      </c>
      <c r="AC11" s="408">
        <f t="shared" si="44"/>
        <v>101149999</v>
      </c>
      <c r="AD11" s="408">
        <f t="shared" si="44"/>
        <v>108656933</v>
      </c>
      <c r="AE11" s="408">
        <f t="shared" si="44"/>
        <v>99062899</v>
      </c>
      <c r="AF11" s="408">
        <f t="shared" si="44"/>
        <v>108115624</v>
      </c>
      <c r="AG11" s="408">
        <f t="shared" si="44"/>
        <v>106616306</v>
      </c>
      <c r="AH11" s="408">
        <f t="shared" si="44"/>
        <v>92377789</v>
      </c>
      <c r="AI11" s="408">
        <f t="shared" si="44"/>
        <v>94179752</v>
      </c>
      <c r="AJ11" s="408">
        <f t="shared" si="44"/>
        <v>92235105</v>
      </c>
      <c r="AK11" s="408">
        <f t="shared" si="44"/>
        <v>91987547</v>
      </c>
      <c r="AL11" s="408">
        <f t="shared" si="44"/>
        <v>90699570</v>
      </c>
      <c r="AM11" s="408">
        <f t="shared" si="44"/>
        <v>97828325</v>
      </c>
      <c r="AN11" s="408">
        <f t="shared" si="44"/>
        <v>106657159</v>
      </c>
      <c r="AO11" s="408">
        <f t="shared" si="44"/>
        <v>106800361</v>
      </c>
      <c r="AP11" s="408">
        <f t="shared" si="44"/>
        <v>91641408</v>
      </c>
      <c r="AQ11" s="408">
        <f t="shared" si="44"/>
        <v>92894920</v>
      </c>
      <c r="AR11" s="408">
        <f t="shared" si="44"/>
        <v>89937788</v>
      </c>
      <c r="AS11" s="408">
        <f t="shared" si="44"/>
        <v>94007651</v>
      </c>
      <c r="AT11" s="408">
        <f t="shared" si="44"/>
        <v>94821566</v>
      </c>
      <c r="AU11" s="408">
        <f t="shared" si="44"/>
        <v>102149879</v>
      </c>
      <c r="AV11" s="408">
        <f t="shared" si="44"/>
        <v>113158601</v>
      </c>
      <c r="AW11" s="408">
        <f t="shared" si="44"/>
        <v>107805632</v>
      </c>
      <c r="AX11" s="408">
        <f t="shared" si="44"/>
        <v>111551625</v>
      </c>
      <c r="AY11" s="408">
        <f t="shared" ref="AY11:AZ11" si="45">AY54</f>
        <v>118350629</v>
      </c>
      <c r="AZ11" s="408">
        <f t="shared" si="45"/>
        <v>109975614</v>
      </c>
      <c r="BA11" s="408">
        <f t="shared" ref="BA11:BB11" si="46">BA54</f>
        <v>113644914</v>
      </c>
      <c r="BB11" s="408">
        <f t="shared" si="46"/>
        <v>113473198</v>
      </c>
      <c r="BC11" s="408">
        <f t="shared" ref="BC11" si="47">BC54</f>
        <v>0</v>
      </c>
    </row>
    <row r="12" spans="1:55">
      <c r="A12" s="599"/>
      <c r="B12" s="600" t="s">
        <v>42</v>
      </c>
      <c r="C12" s="408">
        <f t="shared" ref="C12:G12" si="48">C62</f>
        <v>5442283</v>
      </c>
      <c r="D12" s="408">
        <f t="shared" si="48"/>
        <v>6027740</v>
      </c>
      <c r="E12" s="408">
        <f t="shared" si="48"/>
        <v>6619400</v>
      </c>
      <c r="F12" s="408">
        <f t="shared" si="48"/>
        <v>8832552</v>
      </c>
      <c r="G12" s="408">
        <f t="shared" si="48"/>
        <v>11864177</v>
      </c>
      <c r="H12" s="408">
        <f t="shared" ref="H12:L12" si="49">H62</f>
        <v>15404441</v>
      </c>
      <c r="I12" s="408">
        <f t="shared" si="49"/>
        <v>17991516</v>
      </c>
      <c r="J12" s="408">
        <f t="shared" si="49"/>
        <v>17810873</v>
      </c>
      <c r="K12" s="408">
        <f t="shared" si="49"/>
        <v>18084178</v>
      </c>
      <c r="L12" s="408">
        <f t="shared" si="49"/>
        <v>20345642</v>
      </c>
      <c r="M12" s="408">
        <f>M62</f>
        <v>22916549</v>
      </c>
      <c r="N12" s="408">
        <f t="shared" ref="N12:AX12" si="50">N62</f>
        <v>24065683</v>
      </c>
      <c r="O12" s="408">
        <f t="shared" si="50"/>
        <v>23394434</v>
      </c>
      <c r="P12" s="408">
        <f t="shared" si="50"/>
        <v>23327012</v>
      </c>
      <c r="Q12" s="408">
        <f t="shared" si="50"/>
        <v>25175138</v>
      </c>
      <c r="R12" s="408">
        <f t="shared" si="50"/>
        <v>26175882</v>
      </c>
      <c r="S12" s="408">
        <f t="shared" si="50"/>
        <v>26619743</v>
      </c>
      <c r="T12" s="408">
        <f t="shared" si="50"/>
        <v>27217493</v>
      </c>
      <c r="U12" s="408">
        <f t="shared" si="50"/>
        <v>30171384</v>
      </c>
      <c r="V12" s="408">
        <f t="shared" si="50"/>
        <v>31606066</v>
      </c>
      <c r="W12" s="408">
        <f t="shared" si="50"/>
        <v>34616650</v>
      </c>
      <c r="X12" s="408">
        <f t="shared" si="50"/>
        <v>37648590</v>
      </c>
      <c r="Y12" s="408">
        <f t="shared" si="50"/>
        <v>36851176</v>
      </c>
      <c r="Z12" s="408">
        <f t="shared" si="50"/>
        <v>35118089</v>
      </c>
      <c r="AA12" s="408">
        <f t="shared" si="50"/>
        <v>33246991</v>
      </c>
      <c r="AB12" s="408">
        <f t="shared" si="50"/>
        <v>34515899</v>
      </c>
      <c r="AC12" s="408">
        <f t="shared" si="50"/>
        <v>35544106</v>
      </c>
      <c r="AD12" s="408">
        <f t="shared" si="50"/>
        <v>36739054</v>
      </c>
      <c r="AE12" s="408">
        <f t="shared" si="50"/>
        <v>34233448</v>
      </c>
      <c r="AF12" s="408">
        <f t="shared" si="50"/>
        <v>32830131</v>
      </c>
      <c r="AG12" s="408">
        <f t="shared" si="50"/>
        <v>32044642</v>
      </c>
      <c r="AH12" s="408">
        <f t="shared" si="50"/>
        <v>29331186</v>
      </c>
      <c r="AI12" s="408">
        <f t="shared" si="50"/>
        <v>26918815</v>
      </c>
      <c r="AJ12" s="408">
        <f t="shared" si="50"/>
        <v>26152234</v>
      </c>
      <c r="AK12" s="408">
        <f t="shared" si="50"/>
        <v>26861200</v>
      </c>
      <c r="AL12" s="408">
        <f t="shared" si="50"/>
        <v>26380570</v>
      </c>
      <c r="AM12" s="408">
        <f t="shared" si="50"/>
        <v>27441717</v>
      </c>
      <c r="AN12" s="408">
        <f t="shared" si="50"/>
        <v>28813817</v>
      </c>
      <c r="AO12" s="408">
        <f t="shared" si="50"/>
        <v>29874099</v>
      </c>
      <c r="AP12" s="408">
        <f t="shared" si="50"/>
        <v>23534100</v>
      </c>
      <c r="AQ12" s="408">
        <f t="shared" si="50"/>
        <v>24745114</v>
      </c>
      <c r="AR12" s="408">
        <f t="shared" si="50"/>
        <v>25535355</v>
      </c>
      <c r="AS12" s="408">
        <f t="shared" si="50"/>
        <v>29899068</v>
      </c>
      <c r="AT12" s="408">
        <f t="shared" si="50"/>
        <v>26553665</v>
      </c>
      <c r="AU12" s="408">
        <f t="shared" si="50"/>
        <v>27947669</v>
      </c>
      <c r="AV12" s="408">
        <f t="shared" si="50"/>
        <v>29802629</v>
      </c>
      <c r="AW12" s="408">
        <f t="shared" si="50"/>
        <v>28513586</v>
      </c>
      <c r="AX12" s="408">
        <f t="shared" si="50"/>
        <v>30715801</v>
      </c>
      <c r="AY12" s="408">
        <f t="shared" ref="AY12:AZ12" si="51">AY62</f>
        <v>31365102</v>
      </c>
      <c r="AZ12" s="408">
        <f t="shared" si="51"/>
        <v>29881183</v>
      </c>
      <c r="BA12" s="408">
        <f t="shared" ref="BA12:BB12" si="52">BA62</f>
        <v>31900598</v>
      </c>
      <c r="BB12" s="408">
        <f t="shared" si="52"/>
        <v>28569035</v>
      </c>
      <c r="BC12" s="408">
        <f t="shared" ref="BC12" si="53">BC62</f>
        <v>0</v>
      </c>
    </row>
    <row r="13" spans="1:55">
      <c r="A13" s="599"/>
      <c r="B13" s="600" t="s">
        <v>43</v>
      </c>
      <c r="C13" s="408">
        <f t="shared" ref="C13:G13" si="54">C68</f>
        <v>2373107</v>
      </c>
      <c r="D13" s="408">
        <f t="shared" si="54"/>
        <v>2556086</v>
      </c>
      <c r="E13" s="408">
        <f t="shared" si="54"/>
        <v>2789412</v>
      </c>
      <c r="F13" s="408">
        <f t="shared" si="54"/>
        <v>4342496</v>
      </c>
      <c r="G13" s="408">
        <f t="shared" si="54"/>
        <v>5177423</v>
      </c>
      <c r="H13" s="408">
        <f t="shared" ref="H13:L13" si="55">H68</f>
        <v>7889217</v>
      </c>
      <c r="I13" s="408">
        <f t="shared" si="55"/>
        <v>9388981</v>
      </c>
      <c r="J13" s="408">
        <f t="shared" si="55"/>
        <v>10983540</v>
      </c>
      <c r="K13" s="408">
        <f t="shared" si="55"/>
        <v>12435336</v>
      </c>
      <c r="L13" s="408">
        <f t="shared" si="55"/>
        <v>14895161</v>
      </c>
      <c r="M13" s="408">
        <f>M68</f>
        <v>17697268</v>
      </c>
      <c r="N13" s="408">
        <f t="shared" ref="N13:AX13" si="56">N68</f>
        <v>18694555</v>
      </c>
      <c r="O13" s="408">
        <f t="shared" si="56"/>
        <v>19425793</v>
      </c>
      <c r="P13" s="408">
        <f t="shared" si="56"/>
        <v>20779125</v>
      </c>
      <c r="Q13" s="408">
        <f t="shared" si="56"/>
        <v>21674273</v>
      </c>
      <c r="R13" s="408">
        <f t="shared" si="56"/>
        <v>22567976</v>
      </c>
      <c r="S13" s="408">
        <f t="shared" si="56"/>
        <v>24655731</v>
      </c>
      <c r="T13" s="408">
        <f t="shared" si="56"/>
        <v>25632418</v>
      </c>
      <c r="U13" s="408">
        <f t="shared" si="56"/>
        <v>27749066</v>
      </c>
      <c r="V13" s="408">
        <f t="shared" si="56"/>
        <v>33325486</v>
      </c>
      <c r="W13" s="408">
        <f t="shared" si="56"/>
        <v>35298339</v>
      </c>
      <c r="X13" s="408">
        <f t="shared" si="56"/>
        <v>38436759</v>
      </c>
      <c r="Y13" s="408">
        <f t="shared" si="56"/>
        <v>38072988</v>
      </c>
      <c r="Z13" s="408">
        <f t="shared" si="56"/>
        <v>36322672</v>
      </c>
      <c r="AA13" s="408">
        <f t="shared" si="56"/>
        <v>34006684</v>
      </c>
      <c r="AB13" s="408">
        <f t="shared" si="56"/>
        <v>36038446</v>
      </c>
      <c r="AC13" s="408">
        <f t="shared" si="56"/>
        <v>37733119</v>
      </c>
      <c r="AD13" s="408">
        <f t="shared" si="56"/>
        <v>35492275</v>
      </c>
      <c r="AE13" s="408">
        <f t="shared" si="56"/>
        <v>33925373</v>
      </c>
      <c r="AF13" s="408">
        <f t="shared" si="56"/>
        <v>33466437</v>
      </c>
      <c r="AG13" s="408">
        <f t="shared" si="56"/>
        <v>34826999</v>
      </c>
      <c r="AH13" s="408">
        <f t="shared" si="56"/>
        <v>35760373</v>
      </c>
      <c r="AI13" s="408">
        <f t="shared" si="56"/>
        <v>34875304</v>
      </c>
      <c r="AJ13" s="408">
        <f t="shared" si="56"/>
        <v>37530430</v>
      </c>
      <c r="AK13" s="408">
        <f t="shared" si="56"/>
        <v>39284720</v>
      </c>
      <c r="AL13" s="408">
        <f t="shared" si="56"/>
        <v>41384084</v>
      </c>
      <c r="AM13" s="408">
        <f t="shared" si="56"/>
        <v>42545360</v>
      </c>
      <c r="AN13" s="408">
        <f t="shared" si="56"/>
        <v>46679575</v>
      </c>
      <c r="AO13" s="408">
        <f t="shared" si="56"/>
        <v>46089652</v>
      </c>
      <c r="AP13" s="408">
        <f t="shared" si="56"/>
        <v>44498610</v>
      </c>
      <c r="AQ13" s="408">
        <f t="shared" si="56"/>
        <v>43732910</v>
      </c>
      <c r="AR13" s="408">
        <f t="shared" si="56"/>
        <v>46848061</v>
      </c>
      <c r="AS13" s="408">
        <f t="shared" si="56"/>
        <v>58575899</v>
      </c>
      <c r="AT13" s="408">
        <f t="shared" si="56"/>
        <v>44616686</v>
      </c>
      <c r="AU13" s="408">
        <f t="shared" si="56"/>
        <v>46661376</v>
      </c>
      <c r="AV13" s="408">
        <f t="shared" si="56"/>
        <v>46528603</v>
      </c>
      <c r="AW13" s="408">
        <f t="shared" si="56"/>
        <v>49074408</v>
      </c>
      <c r="AX13" s="408">
        <f t="shared" si="56"/>
        <v>49408981</v>
      </c>
      <c r="AY13" s="408">
        <f t="shared" ref="AY13:AZ13" si="57">AY68</f>
        <v>52335795</v>
      </c>
      <c r="AZ13" s="408">
        <f t="shared" si="57"/>
        <v>54639983</v>
      </c>
      <c r="BA13" s="408">
        <f t="shared" ref="BA13:BB13" si="58">BA68</f>
        <v>51218479</v>
      </c>
      <c r="BB13" s="408">
        <f t="shared" si="58"/>
        <v>53014458</v>
      </c>
      <c r="BC13" s="408">
        <f t="shared" ref="BC13" si="59">BC68</f>
        <v>0</v>
      </c>
    </row>
    <row r="14" spans="1:55">
      <c r="A14" s="599"/>
      <c r="B14" s="600" t="s">
        <v>44</v>
      </c>
      <c r="C14" s="408">
        <f t="shared" ref="C14:G14" si="60">C71</f>
        <v>4134883</v>
      </c>
      <c r="D14" s="408">
        <f t="shared" si="60"/>
        <v>4889366</v>
      </c>
      <c r="E14" s="408">
        <f t="shared" si="60"/>
        <v>5116450</v>
      </c>
      <c r="F14" s="408">
        <f t="shared" si="60"/>
        <v>5948662</v>
      </c>
      <c r="G14" s="408">
        <f t="shared" si="60"/>
        <v>7719353</v>
      </c>
      <c r="H14" s="408">
        <f t="shared" ref="H14:L14" si="61">H71</f>
        <v>10067259</v>
      </c>
      <c r="I14" s="408">
        <f t="shared" si="61"/>
        <v>11781274</v>
      </c>
      <c r="J14" s="408">
        <f t="shared" si="61"/>
        <v>12194253</v>
      </c>
      <c r="K14" s="408">
        <f t="shared" si="61"/>
        <v>12830225</v>
      </c>
      <c r="L14" s="408">
        <f t="shared" si="61"/>
        <v>14674237</v>
      </c>
      <c r="M14" s="408">
        <f>M71</f>
        <v>15896123</v>
      </c>
      <c r="N14" s="408">
        <f t="shared" ref="N14:AX14" si="62">N71</f>
        <v>16678054</v>
      </c>
      <c r="O14" s="408">
        <f t="shared" si="62"/>
        <v>18042178</v>
      </c>
      <c r="P14" s="408">
        <f t="shared" si="62"/>
        <v>19184590</v>
      </c>
      <c r="Q14" s="408">
        <f t="shared" si="62"/>
        <v>20590271</v>
      </c>
      <c r="R14" s="408">
        <f t="shared" si="62"/>
        <v>21561424</v>
      </c>
      <c r="S14" s="408">
        <f t="shared" si="62"/>
        <v>20764400</v>
      </c>
      <c r="T14" s="408">
        <f t="shared" si="62"/>
        <v>22144182</v>
      </c>
      <c r="U14" s="408">
        <f t="shared" si="62"/>
        <v>25655416</v>
      </c>
      <c r="V14" s="408">
        <f t="shared" si="62"/>
        <v>27605217</v>
      </c>
      <c r="W14" s="408">
        <f t="shared" si="62"/>
        <v>29415229</v>
      </c>
      <c r="X14" s="408">
        <f t="shared" si="62"/>
        <v>33176201</v>
      </c>
      <c r="Y14" s="408">
        <f t="shared" si="62"/>
        <v>32804300</v>
      </c>
      <c r="Z14" s="408">
        <f t="shared" si="62"/>
        <v>32354403</v>
      </c>
      <c r="AA14" s="408">
        <f t="shared" si="62"/>
        <v>34710623</v>
      </c>
      <c r="AB14" s="408">
        <f t="shared" si="62"/>
        <v>36379752</v>
      </c>
      <c r="AC14" s="408">
        <f t="shared" si="62"/>
        <v>37139981</v>
      </c>
      <c r="AD14" s="408">
        <f t="shared" si="62"/>
        <v>43522001</v>
      </c>
      <c r="AE14" s="408">
        <f t="shared" si="62"/>
        <v>42148735</v>
      </c>
      <c r="AF14" s="408">
        <f t="shared" si="62"/>
        <v>43180266</v>
      </c>
      <c r="AG14" s="408">
        <f t="shared" si="62"/>
        <v>47764092</v>
      </c>
      <c r="AH14" s="408">
        <f t="shared" si="62"/>
        <v>43708766</v>
      </c>
      <c r="AI14" s="408">
        <f t="shared" si="62"/>
        <v>37686506</v>
      </c>
      <c r="AJ14" s="408">
        <f t="shared" si="62"/>
        <v>27360656</v>
      </c>
      <c r="AK14" s="408">
        <f t="shared" si="62"/>
        <v>26613553</v>
      </c>
      <c r="AL14" s="408">
        <f t="shared" si="62"/>
        <v>25709175</v>
      </c>
      <c r="AM14" s="408">
        <f t="shared" si="62"/>
        <v>24864635</v>
      </c>
      <c r="AN14" s="408">
        <f t="shared" si="62"/>
        <v>25272511</v>
      </c>
      <c r="AO14" s="408">
        <f t="shared" si="62"/>
        <v>27722875</v>
      </c>
      <c r="AP14" s="408">
        <f t="shared" si="62"/>
        <v>22724696</v>
      </c>
      <c r="AQ14" s="408">
        <f t="shared" si="62"/>
        <v>21935720</v>
      </c>
      <c r="AR14" s="408">
        <f t="shared" si="62"/>
        <v>18780533</v>
      </c>
      <c r="AS14" s="408">
        <f t="shared" si="62"/>
        <v>18171908</v>
      </c>
      <c r="AT14" s="408">
        <f t="shared" si="62"/>
        <v>17227985</v>
      </c>
      <c r="AU14" s="408">
        <f t="shared" si="62"/>
        <v>16726487</v>
      </c>
      <c r="AV14" s="408">
        <f t="shared" si="62"/>
        <v>39414037</v>
      </c>
      <c r="AW14" s="408">
        <f t="shared" si="62"/>
        <v>16866756</v>
      </c>
      <c r="AX14" s="408">
        <f t="shared" si="62"/>
        <v>16092375</v>
      </c>
      <c r="AY14" s="408">
        <f t="shared" ref="AY14:AZ14" si="63">AY71</f>
        <v>15983886</v>
      </c>
      <c r="AZ14" s="408">
        <f t="shared" si="63"/>
        <v>16362027</v>
      </c>
      <c r="BA14" s="408">
        <f t="shared" ref="BA14:BB14" si="64">BA71</f>
        <v>14940303</v>
      </c>
      <c r="BB14" s="408">
        <f t="shared" si="64"/>
        <v>15701608</v>
      </c>
      <c r="BC14" s="408">
        <f t="shared" ref="BC14" si="65">BC71</f>
        <v>0</v>
      </c>
    </row>
    <row r="15" spans="1:55">
      <c r="A15" s="327"/>
      <c r="B15" s="328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</row>
    <row r="16" spans="1:55">
      <c r="A16" s="341">
        <v>100</v>
      </c>
      <c r="B16" s="339" t="s">
        <v>100</v>
      </c>
      <c r="C16" s="348">
        <f t="shared" ref="C16:G16" si="66">SUM(C17:C25)</f>
        <v>97197941</v>
      </c>
      <c r="D16" s="348">
        <f t="shared" si="66"/>
        <v>100715944</v>
      </c>
      <c r="E16" s="348">
        <f t="shared" si="66"/>
        <v>110896958</v>
      </c>
      <c r="F16" s="348">
        <f t="shared" si="66"/>
        <v>123598876</v>
      </c>
      <c r="G16" s="348">
        <f t="shared" si="66"/>
        <v>163827570</v>
      </c>
      <c r="H16" s="348">
        <f t="shared" ref="H16:L16" si="67">SUM(H17:H25)</f>
        <v>180948739</v>
      </c>
      <c r="I16" s="348">
        <f t="shared" si="67"/>
        <v>190890617</v>
      </c>
      <c r="J16" s="348">
        <f t="shared" si="67"/>
        <v>211393820</v>
      </c>
      <c r="K16" s="348">
        <f t="shared" si="67"/>
        <v>204700808</v>
      </c>
      <c r="L16" s="348">
        <f t="shared" si="67"/>
        <v>162128816</v>
      </c>
      <c r="M16" s="348">
        <f>SUM(M17:M25)</f>
        <v>234103826</v>
      </c>
      <c r="N16" s="348">
        <f t="shared" ref="N16:AX16" si="68">SUM(N17:N25)</f>
        <v>253903765</v>
      </c>
      <c r="O16" s="348">
        <f t="shared" si="68"/>
        <v>265645360</v>
      </c>
      <c r="P16" s="348">
        <f t="shared" si="68"/>
        <v>265435296</v>
      </c>
      <c r="Q16" s="348">
        <f t="shared" si="68"/>
        <v>284276562</v>
      </c>
      <c r="R16" s="348">
        <f t="shared" si="68"/>
        <v>283405385</v>
      </c>
      <c r="S16" s="348">
        <f t="shared" si="68"/>
        <v>264853346</v>
      </c>
      <c r="T16" s="348">
        <f t="shared" si="68"/>
        <v>263015804</v>
      </c>
      <c r="U16" s="348">
        <f t="shared" si="68"/>
        <v>271693147</v>
      </c>
      <c r="V16" s="348">
        <f t="shared" si="68"/>
        <v>292140543</v>
      </c>
      <c r="W16" s="348">
        <f t="shared" si="68"/>
        <v>328088307</v>
      </c>
      <c r="X16" s="348">
        <f t="shared" si="68"/>
        <v>346495408</v>
      </c>
      <c r="Y16" s="348">
        <f t="shared" si="68"/>
        <v>335906287</v>
      </c>
      <c r="Z16" s="348">
        <f t="shared" si="68"/>
        <v>319791986</v>
      </c>
      <c r="AA16" s="348">
        <f t="shared" si="68"/>
        <v>319323498</v>
      </c>
      <c r="AB16" s="348">
        <f t="shared" si="68"/>
        <v>276671435</v>
      </c>
      <c r="AC16" s="348">
        <f t="shared" si="68"/>
        <v>275827719</v>
      </c>
      <c r="AD16" s="348">
        <f t="shared" si="68"/>
        <v>293262064</v>
      </c>
      <c r="AE16" s="348">
        <f t="shared" si="68"/>
        <v>293185474</v>
      </c>
      <c r="AF16" s="348">
        <f t="shared" si="68"/>
        <v>265841455</v>
      </c>
      <c r="AG16" s="348">
        <f t="shared" si="68"/>
        <v>264734378</v>
      </c>
      <c r="AH16" s="348">
        <f t="shared" si="68"/>
        <v>263415083</v>
      </c>
      <c r="AI16" s="348">
        <f t="shared" si="68"/>
        <v>247877050</v>
      </c>
      <c r="AJ16" s="348">
        <f t="shared" si="68"/>
        <v>238213161</v>
      </c>
      <c r="AK16" s="348">
        <f t="shared" si="68"/>
        <v>250843324</v>
      </c>
      <c r="AL16" s="348">
        <f t="shared" si="68"/>
        <v>255212400</v>
      </c>
      <c r="AM16" s="348">
        <f t="shared" si="68"/>
        <v>266084104</v>
      </c>
      <c r="AN16" s="348">
        <f t="shared" si="68"/>
        <v>290385873</v>
      </c>
      <c r="AO16" s="348">
        <f t="shared" si="68"/>
        <v>309633143</v>
      </c>
      <c r="AP16" s="348">
        <f t="shared" si="68"/>
        <v>285845094</v>
      </c>
      <c r="AQ16" s="348">
        <f t="shared" si="68"/>
        <v>298343428</v>
      </c>
      <c r="AR16" s="348">
        <f t="shared" si="68"/>
        <v>297225293</v>
      </c>
      <c r="AS16" s="348">
        <f t="shared" si="68"/>
        <v>286678538</v>
      </c>
      <c r="AT16" s="348">
        <f t="shared" si="68"/>
        <v>270396759</v>
      </c>
      <c r="AU16" s="348">
        <f t="shared" si="68"/>
        <v>283180150</v>
      </c>
      <c r="AV16" s="348">
        <f t="shared" si="68"/>
        <v>312582578</v>
      </c>
      <c r="AW16" s="348">
        <f t="shared" si="68"/>
        <v>321348534</v>
      </c>
      <c r="AX16" s="348">
        <f t="shared" si="68"/>
        <v>325563703</v>
      </c>
      <c r="AY16" s="348">
        <f t="shared" ref="AY16:AZ16" si="69">SUM(AY17:AY25)</f>
        <v>343984187</v>
      </c>
      <c r="AZ16" s="348">
        <f t="shared" si="69"/>
        <v>342105520</v>
      </c>
      <c r="BA16" s="348">
        <f t="shared" ref="BA16:BB16" si="70">SUM(BA17:BA25)</f>
        <v>340901117</v>
      </c>
      <c r="BB16" s="348">
        <f t="shared" si="70"/>
        <v>341043550</v>
      </c>
      <c r="BC16" s="348">
        <f t="shared" ref="BC16" si="71">SUM(BC17:BC25)</f>
        <v>0</v>
      </c>
    </row>
    <row r="17" spans="1:55">
      <c r="A17" s="329">
        <v>101</v>
      </c>
      <c r="B17" s="330" t="s">
        <v>46</v>
      </c>
      <c r="C17" s="349">
        <f>'1市町製造品出荷額'!C17</f>
        <v>15201487</v>
      </c>
      <c r="D17" s="349">
        <f>'1市町製造品出荷額'!D17</f>
        <v>16171147</v>
      </c>
      <c r="E17" s="349">
        <f>'1市町製造品出荷額'!E17</f>
        <v>20010994</v>
      </c>
      <c r="F17" s="349">
        <f>'1市町製造品出荷額'!F17</f>
        <v>23498818</v>
      </c>
      <c r="G17" s="349">
        <f>'1市町製造品出荷額'!G17</f>
        <v>37890839</v>
      </c>
      <c r="H17" s="349">
        <f>'1市町製造品出荷額'!H17</f>
        <v>40454365</v>
      </c>
      <c r="I17" s="349">
        <f>'1市町製造品出荷額'!I17</f>
        <v>40401999</v>
      </c>
      <c r="J17" s="349">
        <f>'1市町製造品出荷額'!J17</f>
        <v>45011619</v>
      </c>
      <c r="K17" s="349">
        <f>'1市町製造品出荷額'!K17</f>
        <v>46090133</v>
      </c>
      <c r="L17" s="349">
        <f>'1市町製造品出荷額'!L17</f>
        <v>49193899</v>
      </c>
      <c r="M17" s="349">
        <f>'1市町製造品出荷額'!M17</f>
        <v>53972839</v>
      </c>
      <c r="N17" s="349">
        <f>'1市町製造品出荷額'!N17</f>
        <v>57434106</v>
      </c>
      <c r="O17" s="349">
        <f>'1市町製造品出荷額'!O17</f>
        <v>58223549</v>
      </c>
      <c r="P17" s="349">
        <f>'1市町製造品出荷額'!P17</f>
        <v>59858207</v>
      </c>
      <c r="Q17" s="349">
        <f>'1市町製造品出荷額'!Q17</f>
        <v>62008372</v>
      </c>
      <c r="R17" s="349">
        <f>'1市町製造品出荷額'!R17</f>
        <v>61519880</v>
      </c>
      <c r="S17" s="349">
        <f>'1市町製造品出荷額'!S17</f>
        <v>57545353</v>
      </c>
      <c r="T17" s="349">
        <f>'1市町製造品出荷額'!T17</f>
        <v>55883063</v>
      </c>
      <c r="U17" s="349">
        <f>'1市町製造品出荷額'!U17</f>
        <v>56376429</v>
      </c>
      <c r="V17" s="349">
        <f>'1市町製造品出荷額'!V17</f>
        <v>58297029</v>
      </c>
      <c r="W17" s="349">
        <f>'1市町製造品出荷額'!W17</f>
        <v>62603707</v>
      </c>
      <c r="X17" s="349">
        <f>'1市町製造品出荷額'!X17</f>
        <v>64597650</v>
      </c>
      <c r="Y17" s="349">
        <f>'1市町製造品出荷額'!Y17</f>
        <v>63771525</v>
      </c>
      <c r="Z17" s="349">
        <f>'1市町製造品出荷額'!Z17</f>
        <v>61958353</v>
      </c>
      <c r="AA17" s="349">
        <f>'1市町製造品出荷額'!AA17</f>
        <v>62052173</v>
      </c>
      <c r="AB17" s="349">
        <f>'1市町製造品出荷額'!AB17</f>
        <v>53202287</v>
      </c>
      <c r="AC17" s="349">
        <f>'1市町製造品出荷額'!AC17</f>
        <v>60249545</v>
      </c>
      <c r="AD17" s="349">
        <f>'1市町製造品出荷額'!AD17</f>
        <v>60534438</v>
      </c>
      <c r="AE17" s="349">
        <f>'1市町製造品出荷額'!AE17</f>
        <v>58513750</v>
      </c>
      <c r="AF17" s="349">
        <f>'1市町製造品出荷額'!AF17</f>
        <v>56760134</v>
      </c>
      <c r="AG17" s="349">
        <f>'1市町製造品出荷額'!AG17</f>
        <v>54043871</v>
      </c>
      <c r="AH17" s="349">
        <f>'1市町製造品出荷額'!AH17</f>
        <v>53652733</v>
      </c>
      <c r="AI17" s="349">
        <f>'1市町製造品出荷額'!AI17</f>
        <v>52269232</v>
      </c>
      <c r="AJ17" s="349">
        <f>'1市町製造品出荷額'!AJ17</f>
        <v>52639863</v>
      </c>
      <c r="AK17" s="349">
        <f>'1市町製造品出荷額'!AK17</f>
        <v>55494781</v>
      </c>
      <c r="AL17" s="349">
        <f>'1市町製造品出荷額'!AL17</f>
        <v>53444726</v>
      </c>
      <c r="AM17" s="349">
        <f>'1市町製造品出荷額'!AM17</f>
        <v>55435356</v>
      </c>
      <c r="AN17" s="349">
        <f>'1市町製造品出荷額'!AN17</f>
        <v>57064588</v>
      </c>
      <c r="AO17" s="349">
        <f>'1市町製造品出荷額'!AO17</f>
        <v>63888428</v>
      </c>
      <c r="AP17" s="349">
        <f>'1市町製造品出荷額'!AP17</f>
        <v>57222021</v>
      </c>
      <c r="AQ17" s="349">
        <f>'1市町製造品出荷額'!AQ17</f>
        <v>57744731</v>
      </c>
      <c r="AR17" s="349">
        <f>'1市町製造品出荷額'!AR17</f>
        <v>50145427</v>
      </c>
      <c r="AS17" s="349">
        <f>'1市町製造品出荷額'!AS17</f>
        <v>58267581</v>
      </c>
      <c r="AT17" s="349">
        <f>'1市町製造品出荷額'!AT17</f>
        <v>60626946</v>
      </c>
      <c r="AU17" s="349">
        <f>'1市町製造品出荷額'!AU17</f>
        <v>64683178</v>
      </c>
      <c r="AV17" s="349">
        <f>'1市町製造品出荷額'!AV17</f>
        <v>66612533</v>
      </c>
      <c r="AW17" s="349">
        <f>'1市町製造品出荷額'!AW17</f>
        <v>67856095</v>
      </c>
      <c r="AX17" s="349">
        <f>'1市町製造品出荷額'!AX17</f>
        <v>68394826</v>
      </c>
      <c r="AY17" s="349">
        <f>'1市町製造品出荷額'!AY17</f>
        <v>72471088</v>
      </c>
      <c r="AZ17" s="349">
        <f>'1市町製造品出荷額'!AZ17</f>
        <v>67838151</v>
      </c>
      <c r="BA17" s="349">
        <f>'1市町製造品出荷額'!BA17</f>
        <v>65960258</v>
      </c>
      <c r="BB17" s="349">
        <f>'1市町製造品出荷額'!BB17</f>
        <v>69969479</v>
      </c>
      <c r="BC17" s="349">
        <f>'1市町製造品出荷額'!BC17</f>
        <v>0</v>
      </c>
    </row>
    <row r="18" spans="1:55">
      <c r="A18" s="329">
        <v>102</v>
      </c>
      <c r="B18" s="330" t="s">
        <v>47</v>
      </c>
      <c r="C18" s="349">
        <f>'1市町製造品出荷額'!C18</f>
        <v>6499764</v>
      </c>
      <c r="D18" s="349">
        <f>'1市町製造品出荷額'!D18</f>
        <v>6594416</v>
      </c>
      <c r="E18" s="349">
        <f>'1市町製造品出荷額'!E18</f>
        <v>7002002</v>
      </c>
      <c r="F18" s="349">
        <f>'1市町製造品出荷額'!F18</f>
        <v>8304344</v>
      </c>
      <c r="G18" s="349">
        <f>'1市町製造品出荷額'!G18</f>
        <v>8977729</v>
      </c>
      <c r="H18" s="349">
        <f>'1市町製造品出荷額'!H18</f>
        <v>10038485</v>
      </c>
      <c r="I18" s="349">
        <f>'1市町製造品出荷額'!I18</f>
        <v>10239077</v>
      </c>
      <c r="J18" s="349">
        <f>'1市町製造品出荷額'!J18</f>
        <v>10137902</v>
      </c>
      <c r="K18" s="349">
        <f>'1市町製造品出荷額'!K18</f>
        <v>10376582</v>
      </c>
      <c r="L18" s="349">
        <f>'1市町製造品出荷額'!L18</f>
        <v>10228134</v>
      </c>
      <c r="M18" s="349">
        <f>'1市町製造品出荷額'!M18</f>
        <v>10842650</v>
      </c>
      <c r="N18" s="349">
        <f>'1市町製造品出荷額'!N18</f>
        <v>12267223</v>
      </c>
      <c r="O18" s="349">
        <f>'1市町製造品出荷額'!O18</f>
        <v>11961041</v>
      </c>
      <c r="P18" s="349">
        <f>'1市町製造品出荷額'!P18</f>
        <v>11441613</v>
      </c>
      <c r="Q18" s="349">
        <f>'1市町製造品出荷額'!Q18</f>
        <v>11301872</v>
      </c>
      <c r="R18" s="349">
        <f>'1市町製造品出荷額'!R18</f>
        <v>11015299</v>
      </c>
      <c r="S18" s="349">
        <f>'1市町製造品出荷額'!S18</f>
        <v>11054491</v>
      </c>
      <c r="T18" s="349">
        <f>'1市町製造品出荷額'!T18</f>
        <v>10441202</v>
      </c>
      <c r="U18" s="349">
        <f>'1市町製造品出荷額'!U18</f>
        <v>10074943</v>
      </c>
      <c r="V18" s="349">
        <f>'1市町製造品出荷額'!V18</f>
        <v>9328183</v>
      </c>
      <c r="W18" s="349">
        <f>'1市町製造品出荷額'!W18</f>
        <v>9710033</v>
      </c>
      <c r="X18" s="349">
        <f>'1市町製造品出荷額'!X18</f>
        <v>10152496</v>
      </c>
      <c r="Y18" s="349">
        <f>'1市町製造品出荷額'!Y18</f>
        <v>9779832</v>
      </c>
      <c r="Z18" s="349">
        <f>'1市町製造品出荷額'!Z18</f>
        <v>9136533</v>
      </c>
      <c r="AA18" s="349">
        <f>'1市町製造品出荷額'!AA18</f>
        <v>9432747</v>
      </c>
      <c r="AB18" s="349">
        <f>'1市町製造品出荷額'!AB18</f>
        <v>7023696</v>
      </c>
      <c r="AC18" s="349">
        <f>'1市町製造品出荷額'!AC18</f>
        <v>6098398</v>
      </c>
      <c r="AD18" s="349">
        <f>'1市町製造品出荷額'!AD18</f>
        <v>6486746</v>
      </c>
      <c r="AE18" s="349">
        <f>'1市町製造品出荷額'!AE18</f>
        <v>5901064</v>
      </c>
      <c r="AF18" s="349">
        <f>'1市町製造品出荷額'!AF18</f>
        <v>5580418</v>
      </c>
      <c r="AG18" s="349">
        <f>'1市町製造品出荷額'!AG18</f>
        <v>4487165</v>
      </c>
      <c r="AH18" s="349">
        <f>'1市町製造品出荷額'!AH18</f>
        <v>4089966</v>
      </c>
      <c r="AI18" s="349">
        <f>'1市町製造品出荷額'!AI18</f>
        <v>3939653</v>
      </c>
      <c r="AJ18" s="349">
        <f>'1市町製造品出荷額'!AJ18</f>
        <v>3621673</v>
      </c>
      <c r="AK18" s="349">
        <f>'1市町製造品出荷額'!AK18</f>
        <v>12403600</v>
      </c>
      <c r="AL18" s="349">
        <f>'1市町製造品出荷額'!AL18</f>
        <v>15081439</v>
      </c>
      <c r="AM18" s="349">
        <f>'1市町製造品出荷額'!AM18</f>
        <v>16892801</v>
      </c>
      <c r="AN18" s="349">
        <f>'1市町製造品出荷額'!AN18</f>
        <v>19512663</v>
      </c>
      <c r="AO18" s="349">
        <f>'1市町製造品出荷額'!AO18</f>
        <v>21786022</v>
      </c>
      <c r="AP18" s="349">
        <f>'1市町製造品出荷額'!AP18</f>
        <v>17690286</v>
      </c>
      <c r="AQ18" s="349">
        <f>'1市町製造品出荷額'!AQ18</f>
        <v>20244371</v>
      </c>
      <c r="AR18" s="349">
        <f>'1市町製造品出荷額'!AR18</f>
        <v>21033969</v>
      </c>
      <c r="AS18" s="349">
        <f>'1市町製造品出荷額'!AS18</f>
        <v>22121857</v>
      </c>
      <c r="AT18" s="349">
        <f>'1市町製造品出荷額'!AT18</f>
        <v>19792439</v>
      </c>
      <c r="AU18" s="349">
        <f>'1市町製造品出荷額'!AU18</f>
        <v>21700966</v>
      </c>
      <c r="AV18" s="349">
        <f>'1市町製造品出荷額'!AV18</f>
        <v>21394200</v>
      </c>
      <c r="AW18" s="349">
        <f>'1市町製造品出荷額'!AW18</f>
        <v>18979783</v>
      </c>
      <c r="AX18" s="349">
        <f>'1市町製造品出荷額'!AX18</f>
        <v>20027345</v>
      </c>
      <c r="AY18" s="349">
        <f>'1市町製造品出荷額'!AY18</f>
        <v>19698575</v>
      </c>
      <c r="AZ18" s="349">
        <f>'1市町製造品出荷額'!AZ18</f>
        <v>19359349</v>
      </c>
      <c r="BA18" s="349">
        <f>'1市町製造品出荷額'!BA18</f>
        <v>21718289</v>
      </c>
      <c r="BB18" s="349">
        <f>'1市町製造品出荷額'!BB18</f>
        <v>20368511</v>
      </c>
      <c r="BC18" s="349">
        <f>'1市町製造品出荷額'!BC18</f>
        <v>0</v>
      </c>
    </row>
    <row r="19" spans="1:55">
      <c r="A19" s="329">
        <v>110</v>
      </c>
      <c r="B19" s="330" t="s">
        <v>537</v>
      </c>
      <c r="C19" s="349">
        <f>'1市町製造品出荷額'!C24</f>
        <v>34807796</v>
      </c>
      <c r="D19" s="349">
        <f>'1市町製造品出荷額'!D24</f>
        <v>33468192</v>
      </c>
      <c r="E19" s="349">
        <f>'1市町製造品出荷額'!E24</f>
        <v>33507536</v>
      </c>
      <c r="F19" s="349">
        <f>'1市町製造品出荷額'!F24</f>
        <v>38499097</v>
      </c>
      <c r="G19" s="349">
        <f>'1市町製造品出荷額'!G24</f>
        <v>49779366</v>
      </c>
      <c r="H19" s="349">
        <f>'1市町製造品出荷額'!H24</f>
        <v>49537271</v>
      </c>
      <c r="I19" s="349">
        <f>'1市町製造品出荷額'!I24</f>
        <v>52085889</v>
      </c>
      <c r="J19" s="349">
        <f>'1市町製造品出荷額'!J24</f>
        <v>52976549</v>
      </c>
      <c r="K19" s="349">
        <f>'1市町製造品出荷額'!K24</f>
        <v>50670232</v>
      </c>
      <c r="L19" s="349">
        <f>'1市町製造品出荷額'!L24</f>
        <v>51723020</v>
      </c>
      <c r="M19" s="349">
        <f>'1市町製造品出荷額'!M24</f>
        <v>55966965</v>
      </c>
      <c r="N19" s="349">
        <f>'1市町製造品出荷額'!N24</f>
        <v>54802501</v>
      </c>
      <c r="O19" s="349">
        <f>'1市町製造品出荷額'!O24</f>
        <v>52765536</v>
      </c>
      <c r="P19" s="349">
        <f>'1市町製造品出荷額'!P24</f>
        <v>51448048</v>
      </c>
      <c r="Q19" s="349">
        <f>'1市町製造品出荷額'!Q24</f>
        <v>54829304</v>
      </c>
      <c r="R19" s="349">
        <f>'1市町製造品出荷額'!R24</f>
        <v>58742956</v>
      </c>
      <c r="S19" s="349">
        <f>'1市町製造品出荷額'!S24</f>
        <v>49937207</v>
      </c>
      <c r="T19" s="349">
        <f>'1市町製造品出荷額'!T24</f>
        <v>48617220</v>
      </c>
      <c r="U19" s="349">
        <f>'1市町製造品出荷額'!U24</f>
        <v>47831212</v>
      </c>
      <c r="V19" s="349">
        <f>'1市町製造品出荷額'!V24</f>
        <v>53263980</v>
      </c>
      <c r="W19" s="349">
        <f>'1市町製造品出荷額'!W24</f>
        <v>55909872</v>
      </c>
      <c r="X19" s="349">
        <f>'1市町製造品出荷額'!X24</f>
        <v>58945108</v>
      </c>
      <c r="Y19" s="349">
        <f>'1市町製造品出荷額'!Y24</f>
        <v>52846428</v>
      </c>
      <c r="Z19" s="349">
        <f>'1市町製造品出荷額'!Z24</f>
        <v>48927552</v>
      </c>
      <c r="AA19" s="349">
        <f>'1市町製造品出荷額'!AA24</f>
        <v>48741740</v>
      </c>
      <c r="AB19" s="349">
        <f>'1市町製造品出荷額'!AB24</f>
        <v>32809841</v>
      </c>
      <c r="AC19" s="349">
        <f>'1市町製造品出荷額'!AC24</f>
        <v>29083400</v>
      </c>
      <c r="AD19" s="349">
        <f>'1市町製造品出荷額'!AD24</f>
        <v>33440155</v>
      </c>
      <c r="AE19" s="349">
        <f>'1市町製造品出荷額'!AE24</f>
        <v>35627319</v>
      </c>
      <c r="AF19" s="349">
        <f>'1市町製造品出荷額'!AF24</f>
        <v>26845590</v>
      </c>
      <c r="AG19" s="349">
        <f>'1市町製造品出荷額'!AG24</f>
        <v>28179881</v>
      </c>
      <c r="AH19" s="349">
        <f>'1市町製造品出荷額'!AH24</f>
        <v>27138444</v>
      </c>
      <c r="AI19" s="349">
        <f>'1市町製造品出荷額'!AI24</f>
        <v>22945170</v>
      </c>
      <c r="AJ19" s="349">
        <f>'1市町製造品出荷額'!AJ24</f>
        <v>25311427</v>
      </c>
      <c r="AK19" s="349">
        <f>'1市町製造品出荷額'!AK24</f>
        <v>15140251</v>
      </c>
      <c r="AL19" s="349">
        <f>'1市町製造品出荷額'!AL24</f>
        <v>16724150</v>
      </c>
      <c r="AM19" s="349">
        <f>'1市町製造品出荷額'!AM24</f>
        <v>17045525</v>
      </c>
      <c r="AN19" s="349">
        <f>'1市町製造品出荷額'!AN24</f>
        <v>20470887</v>
      </c>
      <c r="AO19" s="349">
        <f>'1市町製造品出荷額'!AO24</f>
        <v>19184820</v>
      </c>
      <c r="AP19" s="349">
        <f>'1市町製造品出荷額'!AP24</f>
        <v>19846617</v>
      </c>
      <c r="AQ19" s="349">
        <f>'1市町製造品出荷額'!AQ24</f>
        <v>21455316</v>
      </c>
      <c r="AR19" s="349">
        <f>'1市町製造品出荷額'!AR24</f>
        <v>22150193</v>
      </c>
      <c r="AS19" s="349">
        <f>'1市町製造品出荷額'!AS24</f>
        <v>18364884</v>
      </c>
      <c r="AT19" s="349">
        <f>'1市町製造品出荷額'!AT24</f>
        <v>19236229</v>
      </c>
      <c r="AU19" s="349">
        <f>'1市町製造品出荷額'!AU24</f>
        <v>17942142</v>
      </c>
      <c r="AV19" s="349">
        <f>'1市町製造品出荷額'!AV24</f>
        <v>22725854</v>
      </c>
      <c r="AW19" s="349">
        <f>'1市町製造品出荷額'!AW24</f>
        <v>29004283</v>
      </c>
      <c r="AX19" s="349">
        <f>'1市町製造品出荷額'!AX24</f>
        <v>23409878</v>
      </c>
      <c r="AY19" s="349">
        <f>'1市町製造品出荷額'!AY24</f>
        <v>31430720</v>
      </c>
      <c r="AZ19" s="349">
        <f>'1市町製造品出荷額'!AZ24</f>
        <v>31400312</v>
      </c>
      <c r="BA19" s="349">
        <f>'1市町製造品出荷額'!BA24</f>
        <v>33208966</v>
      </c>
      <c r="BB19" s="349">
        <f>'1市町製造品出荷額'!BB24</f>
        <v>27556842</v>
      </c>
      <c r="BC19" s="349">
        <f>'1市町製造品出荷額'!BC24</f>
        <v>0</v>
      </c>
    </row>
    <row r="20" spans="1:55">
      <c r="A20" s="331">
        <v>105</v>
      </c>
      <c r="B20" s="330" t="s">
        <v>48</v>
      </c>
      <c r="C20" s="349">
        <f>'1市町製造品出荷額'!C19</f>
        <v>24153210</v>
      </c>
      <c r="D20" s="349">
        <f>'1市町製造品出荷額'!D19</f>
        <v>26359049</v>
      </c>
      <c r="E20" s="349">
        <f>'1市町製造品出荷額'!E19</f>
        <v>30849344</v>
      </c>
      <c r="F20" s="349">
        <f>'1市町製造品出荷額'!F19</f>
        <v>29961281</v>
      </c>
      <c r="G20" s="349">
        <f>'1市町製造品出荷額'!G19</f>
        <v>39188899</v>
      </c>
      <c r="H20" s="349">
        <f>'1市町製造品出荷額'!H19</f>
        <v>43276802</v>
      </c>
      <c r="I20" s="349">
        <f>'1市町製造品出荷額'!I19</f>
        <v>46276463</v>
      </c>
      <c r="J20" s="349">
        <f>'1市町製造品出荷額'!J19</f>
        <v>58583486</v>
      </c>
      <c r="K20" s="349">
        <f>'1市町製造品出荷額'!K19</f>
        <v>50452257</v>
      </c>
      <c r="L20" s="349">
        <f>'1市町製造品出荷額'!L19</f>
        <v>19409389</v>
      </c>
      <c r="M20" s="349">
        <f>'1市町製造品出荷額'!M19</f>
        <v>57362494</v>
      </c>
      <c r="N20" s="349">
        <f>'1市町製造品出荷額'!N19</f>
        <v>67548804</v>
      </c>
      <c r="O20" s="349">
        <f>'1市町製造品出荷額'!O19</f>
        <v>79804957</v>
      </c>
      <c r="P20" s="349">
        <f>'1市町製造品出荷額'!P19</f>
        <v>76888192</v>
      </c>
      <c r="Q20" s="349">
        <f>'1市町製造品出荷額'!Q19</f>
        <v>85999761</v>
      </c>
      <c r="R20" s="349">
        <f>'1市町製造品出荷額'!R19</f>
        <v>79047837</v>
      </c>
      <c r="S20" s="349">
        <f>'1市町製造品出荷額'!S19</f>
        <v>72365626</v>
      </c>
      <c r="T20" s="349">
        <f>'1市町製造品出荷額'!T19</f>
        <v>75303875</v>
      </c>
      <c r="U20" s="349">
        <f>'1市町製造品出荷額'!U19</f>
        <v>79041155</v>
      </c>
      <c r="V20" s="349">
        <f>'1市町製造品出荷額'!V19</f>
        <v>83370490</v>
      </c>
      <c r="W20" s="349">
        <f>'1市町製造品出荷額'!W19</f>
        <v>98353019</v>
      </c>
      <c r="X20" s="349">
        <f>'1市町製造品出荷額'!X19</f>
        <v>103904756</v>
      </c>
      <c r="Y20" s="349">
        <f>'1市町製造品出荷額'!Y19</f>
        <v>104083020</v>
      </c>
      <c r="Z20" s="349">
        <f>'1市町製造品出荷額'!Z19</f>
        <v>102613790</v>
      </c>
      <c r="AA20" s="349">
        <f>'1市町製造品出荷額'!AA19</f>
        <v>99524430</v>
      </c>
      <c r="AB20" s="349">
        <f>'1市町製造品出荷額'!AB19</f>
        <v>94841907</v>
      </c>
      <c r="AC20" s="349">
        <f>'1市町製造品出荷額'!AC19</f>
        <v>94307489</v>
      </c>
      <c r="AD20" s="349">
        <f>'1市町製造品出荷額'!AD19</f>
        <v>100440587</v>
      </c>
      <c r="AE20" s="349">
        <f>'1市町製造品出荷額'!AE19</f>
        <v>91780406</v>
      </c>
      <c r="AF20" s="349">
        <f>'1市町製造品出荷額'!AF19</f>
        <v>79673794</v>
      </c>
      <c r="AG20" s="349">
        <f>'1市町製造品出荷額'!AG19</f>
        <v>80125121</v>
      </c>
      <c r="AH20" s="349">
        <f>'1市町製造品出荷額'!AH19</f>
        <v>84653435</v>
      </c>
      <c r="AI20" s="349">
        <f>'1市町製造品出荷額'!AI19</f>
        <v>78552460</v>
      </c>
      <c r="AJ20" s="349">
        <f>'1市町製造品出荷額'!AJ19</f>
        <v>67110930</v>
      </c>
      <c r="AK20" s="349">
        <f>'1市町製造品出荷額'!AK19</f>
        <v>69676691</v>
      </c>
      <c r="AL20" s="349">
        <f>'1市町製造品出荷額'!AL19</f>
        <v>72550176</v>
      </c>
      <c r="AM20" s="349">
        <f>'1市町製造品出荷額'!AM19</f>
        <v>74065358</v>
      </c>
      <c r="AN20" s="349">
        <f>'1市町製造品出荷額'!AN19</f>
        <v>77242520</v>
      </c>
      <c r="AO20" s="349">
        <f>'1市町製造品出荷額'!AO19</f>
        <v>85590775</v>
      </c>
      <c r="AP20" s="349">
        <f>'1市町製造品出荷額'!AP19</f>
        <v>85550341</v>
      </c>
      <c r="AQ20" s="349">
        <f>'1市町製造品出荷額'!AQ19</f>
        <v>85737765</v>
      </c>
      <c r="AR20" s="349">
        <f>'1市町製造品出荷額'!AR19</f>
        <v>79404494</v>
      </c>
      <c r="AS20" s="349">
        <f>'1市町製造品出荷額'!AS19</f>
        <v>67664638</v>
      </c>
      <c r="AT20" s="349">
        <f>'1市町製造品出荷額'!AT19</f>
        <v>52271243</v>
      </c>
      <c r="AU20" s="349">
        <f>'1市町製造品出荷額'!AU19</f>
        <v>55724282</v>
      </c>
      <c r="AV20" s="349">
        <f>'1市町製造品出荷額'!AV19</f>
        <v>66752301</v>
      </c>
      <c r="AW20" s="349">
        <f>'1市町製造品出荷額'!AW19</f>
        <v>62560260</v>
      </c>
      <c r="AX20" s="349">
        <f>'1市町製造品出荷額'!AX19</f>
        <v>65392124</v>
      </c>
      <c r="AY20" s="349">
        <f>'1市町製造品出荷額'!AY19</f>
        <v>63755507</v>
      </c>
      <c r="AZ20" s="349">
        <f>'1市町製造品出荷額'!AZ19</f>
        <v>61695812</v>
      </c>
      <c r="BA20" s="349">
        <f>'1市町製造品出荷額'!BA19</f>
        <v>66910693</v>
      </c>
      <c r="BB20" s="349">
        <f>'1市町製造品出荷額'!BB19</f>
        <v>74492730</v>
      </c>
      <c r="BC20" s="349">
        <f>'1市町製造品出荷額'!BC19</f>
        <v>0</v>
      </c>
    </row>
    <row r="21" spans="1:55">
      <c r="A21" s="331">
        <v>109</v>
      </c>
      <c r="B21" s="330" t="s">
        <v>52</v>
      </c>
      <c r="C21" s="408">
        <f>'1市町製造品出荷額'!C23</f>
        <v>0</v>
      </c>
      <c r="D21" s="408">
        <f>'1市町製造品出荷額'!D23</f>
        <v>0</v>
      </c>
      <c r="E21" s="408">
        <f>'1市町製造品出荷額'!E23</f>
        <v>0</v>
      </c>
      <c r="F21" s="349">
        <f>'1市町製造品出荷額'!F23</f>
        <v>1042122</v>
      </c>
      <c r="G21" s="349">
        <f>'1市町製造品出荷額'!G23</f>
        <v>1358793</v>
      </c>
      <c r="H21" s="349">
        <f>'1市町製造品出荷額'!H23</f>
        <v>1774931</v>
      </c>
      <c r="I21" s="349">
        <f>'1市町製造品出荷額'!I23</f>
        <v>1793128</v>
      </c>
      <c r="J21" s="349">
        <f>'1市町製造品出荷額'!J23</f>
        <v>1943115</v>
      </c>
      <c r="K21" s="349">
        <f>'1市町製造品出荷額'!K23</f>
        <v>2093467</v>
      </c>
      <c r="L21" s="349">
        <f>'1市町製造品出荷額'!L23</f>
        <v>2260322</v>
      </c>
      <c r="M21" s="349">
        <f>'1市町製造品出荷額'!M23</f>
        <v>2778159</v>
      </c>
      <c r="N21" s="349">
        <f>'1市町製造品出荷額'!N23</f>
        <v>2731803</v>
      </c>
      <c r="O21" s="349">
        <f>'1市町製造品出荷額'!O23</f>
        <v>2889288</v>
      </c>
      <c r="P21" s="349">
        <f>'1市町製造品出荷額'!P23</f>
        <v>2923876</v>
      </c>
      <c r="Q21" s="349">
        <f>'1市町製造品出荷額'!Q23</f>
        <v>3205088</v>
      </c>
      <c r="R21" s="349">
        <f>'1市町製造品出荷額'!R23</f>
        <v>3315299</v>
      </c>
      <c r="S21" s="349">
        <f>'1市町製造品出荷額'!S23</f>
        <v>3672360</v>
      </c>
      <c r="T21" s="349">
        <f>'1市町製造品出荷額'!T23</f>
        <v>3524110</v>
      </c>
      <c r="U21" s="349">
        <f>'1市町製造品出荷額'!U23</f>
        <v>3654201</v>
      </c>
      <c r="V21" s="349">
        <f>'1市町製造品出荷額'!V23</f>
        <v>3947823</v>
      </c>
      <c r="W21" s="349">
        <f>'1市町製造品出荷額'!W23</f>
        <v>4290961</v>
      </c>
      <c r="X21" s="349">
        <f>'1市町製造品出荷額'!X23</f>
        <v>4700663</v>
      </c>
      <c r="Y21" s="349">
        <f>'1市町製造品出荷額'!Y23</f>
        <v>4833588</v>
      </c>
      <c r="Z21" s="349">
        <f>'1市町製造品出荷額'!Z23</f>
        <v>4477788</v>
      </c>
      <c r="AA21" s="349">
        <f>'1市町製造品出荷額'!AA23</f>
        <v>4478162</v>
      </c>
      <c r="AB21" s="349">
        <f>'1市町製造品出荷額'!AB23</f>
        <v>4182471</v>
      </c>
      <c r="AC21" s="349">
        <f>'1市町製造品出荷額'!AC23</f>
        <v>4481934</v>
      </c>
      <c r="AD21" s="349">
        <f>'1市町製造品出荷額'!AD23</f>
        <v>8479688</v>
      </c>
      <c r="AE21" s="349">
        <f>'1市町製造品出荷額'!AE23</f>
        <v>10636684</v>
      </c>
      <c r="AF21" s="349">
        <f>'1市町製造品出荷額'!AF23</f>
        <v>11001578</v>
      </c>
      <c r="AG21" s="349">
        <f>'1市町製造品出荷額'!AG23</f>
        <v>13694967</v>
      </c>
      <c r="AH21" s="349">
        <f>'1市町製造品出荷額'!AH23</f>
        <v>13135314</v>
      </c>
      <c r="AI21" s="349">
        <f>'1市町製造品出荷額'!AI23</f>
        <v>12061764</v>
      </c>
      <c r="AJ21" s="349">
        <f>'1市町製造品出荷額'!AJ23</f>
        <v>12621340</v>
      </c>
      <c r="AK21" s="349">
        <f>'1市町製造品出荷額'!AK23</f>
        <v>12917675</v>
      </c>
      <c r="AL21" s="349">
        <f>'1市町製造品出荷額'!AL23</f>
        <v>12797251</v>
      </c>
      <c r="AM21" s="349">
        <f>'1市町製造品出荷額'!AM23</f>
        <v>12248114</v>
      </c>
      <c r="AN21" s="349">
        <f>'1市町製造品出荷額'!AN23</f>
        <v>13176324</v>
      </c>
      <c r="AO21" s="349">
        <f>'1市町製造品出荷額'!AO23</f>
        <v>12433956</v>
      </c>
      <c r="AP21" s="349">
        <f>'1市町製造品出荷額'!AP23</f>
        <v>12118942</v>
      </c>
      <c r="AQ21" s="349">
        <f>'1市町製造品出荷額'!AQ23</f>
        <v>12397265</v>
      </c>
      <c r="AR21" s="349">
        <f>'1市町製造品出荷額'!AR23</f>
        <v>13173891</v>
      </c>
      <c r="AS21" s="349">
        <f>'1市町製造品出荷額'!AS23</f>
        <v>13853324</v>
      </c>
      <c r="AT21" s="349">
        <f>'1市町製造品出荷額'!AT23</f>
        <v>13165965</v>
      </c>
      <c r="AU21" s="349">
        <f>'1市町製造品出荷額'!AU23</f>
        <v>12616945</v>
      </c>
      <c r="AV21" s="349">
        <f>'1市町製造品出荷額'!AV23</f>
        <v>12928737</v>
      </c>
      <c r="AW21" s="349">
        <f>'1市町製造品出荷額'!AW23</f>
        <v>13847574</v>
      </c>
      <c r="AX21" s="349">
        <f>'1市町製造品出荷額'!AX23</f>
        <v>13802592</v>
      </c>
      <c r="AY21" s="349">
        <f>'1市町製造品出荷額'!AY23</f>
        <v>14300709</v>
      </c>
      <c r="AZ21" s="349">
        <f>'1市町製造品出荷額'!AZ23</f>
        <v>13762815</v>
      </c>
      <c r="BA21" s="349">
        <f>'1市町製造品出荷額'!BA23</f>
        <v>14443918</v>
      </c>
      <c r="BB21" s="349">
        <f>'1市町製造品出荷額'!BB23</f>
        <v>14516675</v>
      </c>
      <c r="BC21" s="349">
        <f>'1市町製造品出荷額'!BC23</f>
        <v>0</v>
      </c>
    </row>
    <row r="22" spans="1:55">
      <c r="A22" s="331">
        <v>106</v>
      </c>
      <c r="B22" s="330" t="s">
        <v>49</v>
      </c>
      <c r="C22" s="349">
        <f>'1市町製造品出荷額'!C20</f>
        <v>11532184</v>
      </c>
      <c r="D22" s="349">
        <f>'1市町製造品出荷額'!D20</f>
        <v>12110021</v>
      </c>
      <c r="E22" s="349">
        <f>'1市町製造品出荷額'!E20</f>
        <v>12382215</v>
      </c>
      <c r="F22" s="349">
        <f>'1市町製造品出荷額'!F20</f>
        <v>12823893</v>
      </c>
      <c r="G22" s="349">
        <f>'1市町製造品出荷額'!G20</f>
        <v>14373202</v>
      </c>
      <c r="H22" s="349">
        <f>'1市町製造品出荷額'!H20</f>
        <v>20447494</v>
      </c>
      <c r="I22" s="349">
        <f>'1市町製造品出荷額'!I20</f>
        <v>23430781</v>
      </c>
      <c r="J22" s="349">
        <f>'1市町製造品出荷額'!J20</f>
        <v>24029974</v>
      </c>
      <c r="K22" s="349">
        <f>'1市町製造品出荷額'!K20</f>
        <v>24726386</v>
      </c>
      <c r="L22" s="349">
        <f>'1市町製造品出荷額'!L20</f>
        <v>11048773</v>
      </c>
      <c r="M22" s="349">
        <f>'1市町製造品出荷額'!M20</f>
        <v>27822137</v>
      </c>
      <c r="N22" s="349">
        <f>'1市町製造品出荷額'!N20</f>
        <v>29559677</v>
      </c>
      <c r="O22" s="349">
        <f>'1市町製造品出荷額'!O20</f>
        <v>29764831</v>
      </c>
      <c r="P22" s="349">
        <f>'1市町製造品出荷額'!P20</f>
        <v>30445522</v>
      </c>
      <c r="Q22" s="349">
        <f>'1市町製造品出荷額'!Q20</f>
        <v>31990492</v>
      </c>
      <c r="R22" s="349">
        <f>'1市町製造品出荷額'!R20</f>
        <v>31800040</v>
      </c>
      <c r="S22" s="349">
        <f>'1市町製造品出荷額'!S20</f>
        <v>30682466</v>
      </c>
      <c r="T22" s="349">
        <f>'1市町製造品出荷額'!T20</f>
        <v>30327193</v>
      </c>
      <c r="U22" s="349">
        <f>'1市町製造品出荷額'!U20</f>
        <v>31222330</v>
      </c>
      <c r="V22" s="349">
        <f>'1市町製造品出荷額'!V20</f>
        <v>33259600</v>
      </c>
      <c r="W22" s="349">
        <f>'1市町製造品出荷額'!W20</f>
        <v>35657838</v>
      </c>
      <c r="X22" s="349">
        <f>'1市町製造品出荷額'!X20</f>
        <v>35927286</v>
      </c>
      <c r="Y22" s="349">
        <f>'1市町製造品出荷額'!Y20</f>
        <v>33921623</v>
      </c>
      <c r="Z22" s="349">
        <f>'1市町製造品出荷額'!Z20</f>
        <v>30733852</v>
      </c>
      <c r="AA22" s="349">
        <f>'1市町製造品出荷額'!AA20</f>
        <v>30236693</v>
      </c>
      <c r="AB22" s="349">
        <f>'1市町製造品出荷額'!AB20</f>
        <v>20692478</v>
      </c>
      <c r="AC22" s="349">
        <f>'1市町製造品出荷額'!AC20</f>
        <v>22198107</v>
      </c>
      <c r="AD22" s="349">
        <f>'1市町製造品出荷額'!AD20</f>
        <v>21374150</v>
      </c>
      <c r="AE22" s="349">
        <f>'1市町製造品出荷額'!AE20</f>
        <v>20247238</v>
      </c>
      <c r="AF22" s="349">
        <f>'1市町製造品出荷額'!AF20</f>
        <v>18221559</v>
      </c>
      <c r="AG22" s="349">
        <f>'1市町製造品出荷額'!AG20</f>
        <v>16814196</v>
      </c>
      <c r="AH22" s="349">
        <f>'1市町製造品出荷額'!AH20</f>
        <v>15342968</v>
      </c>
      <c r="AI22" s="349">
        <f>'1市町製造品出荷額'!AI20</f>
        <v>14398606</v>
      </c>
      <c r="AJ22" s="349">
        <f>'1市町製造品出荷額'!AJ20</f>
        <v>14021078</v>
      </c>
      <c r="AK22" s="349">
        <f>'1市町製造品出荷額'!AK20</f>
        <v>14287608</v>
      </c>
      <c r="AL22" s="349">
        <f>'1市町製造品出荷額'!AL20</f>
        <v>14472268</v>
      </c>
      <c r="AM22" s="349">
        <f>'1市町製造品出荷額'!AM20</f>
        <v>14908604</v>
      </c>
      <c r="AN22" s="349">
        <f>'1市町製造品出荷額'!AN20</f>
        <v>15480227</v>
      </c>
      <c r="AO22" s="349">
        <f>'1市町製造品出荷額'!AO20</f>
        <v>16504138</v>
      </c>
      <c r="AP22" s="349">
        <f>'1市町製造品出荷額'!AP20</f>
        <v>13948324</v>
      </c>
      <c r="AQ22" s="349">
        <f>'1市町製造品出荷額'!AQ20</f>
        <v>13717317</v>
      </c>
      <c r="AR22" s="349">
        <f>'1市町製造品出荷額'!AR20</f>
        <v>13730242</v>
      </c>
      <c r="AS22" s="349">
        <f>'1市町製造品出荷額'!AS20</f>
        <v>13720286</v>
      </c>
      <c r="AT22" s="349">
        <f>'1市町製造品出荷額'!AT20</f>
        <v>13318273</v>
      </c>
      <c r="AU22" s="349">
        <f>'1市町製造品出荷額'!AU20</f>
        <v>13615892</v>
      </c>
      <c r="AV22" s="349">
        <f>'1市町製造品出荷額'!AV20</f>
        <v>11173497</v>
      </c>
      <c r="AW22" s="349">
        <f>'1市町製造品出荷額'!AW20</f>
        <v>12890390</v>
      </c>
      <c r="AX22" s="349">
        <f>'1市町製造品出荷額'!AX20</f>
        <v>13039236</v>
      </c>
      <c r="AY22" s="349">
        <f>'1市町製造品出荷額'!AY20</f>
        <v>12912761</v>
      </c>
      <c r="AZ22" s="349">
        <f>'1市町製造品出荷額'!AZ20</f>
        <v>12438219</v>
      </c>
      <c r="BA22" s="349">
        <f>'1市町製造品出荷額'!BA20</f>
        <v>12842064</v>
      </c>
      <c r="BB22" s="349">
        <f>'1市町製造品出荷額'!BB20</f>
        <v>13010885</v>
      </c>
      <c r="BC22" s="349">
        <f>'1市町製造品出荷額'!BC20</f>
        <v>0</v>
      </c>
    </row>
    <row r="23" spans="1:55">
      <c r="A23" s="331">
        <v>107</v>
      </c>
      <c r="B23" s="330" t="s">
        <v>50</v>
      </c>
      <c r="C23" s="349">
        <f>'1市町製造品出荷額'!C21</f>
        <v>1812108</v>
      </c>
      <c r="D23" s="349">
        <f>'1市町製造品出荷額'!D21</f>
        <v>1898857</v>
      </c>
      <c r="E23" s="349">
        <f>'1市町製造品出荷額'!E21</f>
        <v>2396597</v>
      </c>
      <c r="F23" s="349">
        <f>'1市町製造品出荷額'!F21</f>
        <v>3043602</v>
      </c>
      <c r="G23" s="349">
        <f>'1市町製造品出荷額'!G21</f>
        <v>3631380</v>
      </c>
      <c r="H23" s="349">
        <f>'1市町製造品出荷額'!H21</f>
        <v>4574163</v>
      </c>
      <c r="I23" s="349">
        <f>'1市町製造品出荷額'!I21</f>
        <v>5590641</v>
      </c>
      <c r="J23" s="349">
        <f>'1市町製造品出荷額'!J21</f>
        <v>6474622</v>
      </c>
      <c r="K23" s="349">
        <f>'1市町製造品出荷額'!K21</f>
        <v>6839342</v>
      </c>
      <c r="L23" s="349">
        <f>'1市町製造品出荷額'!L21</f>
        <v>3257967</v>
      </c>
      <c r="M23" s="349">
        <f>'1市町製造品出荷額'!M21</f>
        <v>7160131</v>
      </c>
      <c r="N23" s="349">
        <f>'1市町製造品出荷額'!N21</f>
        <v>7963862</v>
      </c>
      <c r="O23" s="349">
        <f>'1市町製造品出荷額'!O21</f>
        <v>7492439</v>
      </c>
      <c r="P23" s="349">
        <f>'1市町製造品出荷額'!P21</f>
        <v>7904780</v>
      </c>
      <c r="Q23" s="349">
        <f>'1市町製造品出荷額'!Q21</f>
        <v>8077386</v>
      </c>
      <c r="R23" s="349">
        <f>'1市町製造品出荷額'!R21</f>
        <v>8004010</v>
      </c>
      <c r="S23" s="349">
        <f>'1市町製造品出荷額'!S21</f>
        <v>8154956</v>
      </c>
      <c r="T23" s="349">
        <f>'1市町製造品出荷額'!T21</f>
        <v>7784318</v>
      </c>
      <c r="U23" s="349">
        <f>'1市町製造品出荷額'!U21</f>
        <v>6202627</v>
      </c>
      <c r="V23" s="349">
        <f>'1市町製造品出荷額'!V21</f>
        <v>6709583</v>
      </c>
      <c r="W23" s="349">
        <f>'1市町製造品出荷額'!W21</f>
        <v>6981534</v>
      </c>
      <c r="X23" s="349">
        <f>'1市町製造品出荷額'!X21</f>
        <v>6656928</v>
      </c>
      <c r="Y23" s="349">
        <f>'1市町製造品出荷額'!Y21</f>
        <v>6258176</v>
      </c>
      <c r="Z23" s="349">
        <f>'1市町製造品出荷額'!Z21</f>
        <v>5883924</v>
      </c>
      <c r="AA23" s="349">
        <f>'1市町製造品出荷額'!AA21</f>
        <v>5859238</v>
      </c>
      <c r="AB23" s="349">
        <f>'1市町製造品出荷額'!AB21</f>
        <v>2937360</v>
      </c>
      <c r="AC23" s="349">
        <f>'1市町製造品出荷額'!AC21</f>
        <v>3301297</v>
      </c>
      <c r="AD23" s="349">
        <f>'1市町製造品出荷額'!AD21</f>
        <v>3186398</v>
      </c>
      <c r="AE23" s="349">
        <f>'1市町製造品出荷額'!AE21</f>
        <v>3056873</v>
      </c>
      <c r="AF23" s="349">
        <f>'1市町製造品出荷額'!AF21</f>
        <v>2690079</v>
      </c>
      <c r="AG23" s="349">
        <f>'1市町製造品出荷額'!AG21</f>
        <v>2370579</v>
      </c>
      <c r="AH23" s="349">
        <f>'1市町製造品出荷額'!AH21</f>
        <v>2282251</v>
      </c>
      <c r="AI23" s="349">
        <f>'1市町製造品出荷額'!AI21</f>
        <v>2006749</v>
      </c>
      <c r="AJ23" s="349">
        <f>'1市町製造品出荷額'!AJ21</f>
        <v>1886531</v>
      </c>
      <c r="AK23" s="349">
        <f>'1市町製造品出荷額'!AK21</f>
        <v>1953383</v>
      </c>
      <c r="AL23" s="349">
        <f>'1市町製造品出荷額'!AL21</f>
        <v>1655374</v>
      </c>
      <c r="AM23" s="349">
        <f>'1市町製造品出荷額'!AM21</f>
        <v>1717079</v>
      </c>
      <c r="AN23" s="349">
        <f>'1市町製造品出荷額'!AN21</f>
        <v>1927707</v>
      </c>
      <c r="AO23" s="349">
        <f>'1市町製造品出荷額'!AO21</f>
        <v>2097687</v>
      </c>
      <c r="AP23" s="349">
        <f>'1市町製造品出荷額'!AP21</f>
        <v>1678408</v>
      </c>
      <c r="AQ23" s="349">
        <f>'1市町製造品出荷額'!AQ21</f>
        <v>1639016</v>
      </c>
      <c r="AR23" s="349">
        <f>'1市町製造品出荷額'!AR21</f>
        <v>1509039</v>
      </c>
      <c r="AS23" s="349">
        <f>'1市町製造品出荷額'!AS21</f>
        <v>1193042</v>
      </c>
      <c r="AT23" s="349">
        <f>'1市町製造品出荷額'!AT21</f>
        <v>1288308</v>
      </c>
      <c r="AU23" s="349">
        <f>'1市町製造品出荷額'!AU21</f>
        <v>1190835</v>
      </c>
      <c r="AV23" s="349">
        <f>'1市町製造品出荷額'!AV21</f>
        <v>1153041</v>
      </c>
      <c r="AW23" s="349">
        <f>'1市町製造品出荷額'!AW21</f>
        <v>1730782</v>
      </c>
      <c r="AX23" s="349">
        <f>'1市町製造品出荷額'!AX21</f>
        <v>1102705</v>
      </c>
      <c r="AY23" s="349">
        <f>'1市町製造品出荷額'!AY21</f>
        <v>1303565</v>
      </c>
      <c r="AZ23" s="349">
        <f>'1市町製造品出荷額'!AZ21</f>
        <v>1396619</v>
      </c>
      <c r="BA23" s="349">
        <f>'1市町製造品出荷額'!BA21</f>
        <v>1295534</v>
      </c>
      <c r="BB23" s="349">
        <f>'1市町製造品出荷額'!BB21</f>
        <v>1392552</v>
      </c>
      <c r="BC23" s="349">
        <f>'1市町製造品出荷額'!BC21</f>
        <v>0</v>
      </c>
    </row>
    <row r="24" spans="1:55">
      <c r="A24" s="331">
        <v>108</v>
      </c>
      <c r="B24" s="330" t="s">
        <v>51</v>
      </c>
      <c r="C24" s="349">
        <f>'1市町製造品出荷額'!C22</f>
        <v>3191392</v>
      </c>
      <c r="D24" s="349">
        <f>'1市町製造品出荷額'!D22</f>
        <v>4114262</v>
      </c>
      <c r="E24" s="349">
        <f>'1市町製造品出荷額'!E22</f>
        <v>4748270</v>
      </c>
      <c r="F24" s="349">
        <f>'1市町製造品出荷額'!F22</f>
        <v>6425719</v>
      </c>
      <c r="G24" s="349">
        <f>'1市町製造品出荷額'!G22</f>
        <v>8627362</v>
      </c>
      <c r="H24" s="349">
        <f>'1市町製造品出荷額'!H22</f>
        <v>1029017</v>
      </c>
      <c r="I24" s="349">
        <f>'1市町製造品出荷額'!I22</f>
        <v>1050594</v>
      </c>
      <c r="J24" s="349">
        <f>'1市町製造品出荷額'!J22</f>
        <v>1161028</v>
      </c>
      <c r="K24" s="349">
        <f>'1市町製造品出荷額'!K22</f>
        <v>1276391</v>
      </c>
      <c r="L24" s="349">
        <f>'1市町製造品出荷額'!L22</f>
        <v>1423923</v>
      </c>
      <c r="M24" s="349">
        <f>'1市町製造品出荷額'!M22</f>
        <v>1726704</v>
      </c>
      <c r="N24" s="349">
        <f>'1市町製造品出荷額'!N22</f>
        <v>2049050</v>
      </c>
      <c r="O24" s="349">
        <f>'1市町製造品出荷額'!O22</f>
        <v>2157968</v>
      </c>
      <c r="P24" s="349">
        <f>'1市町製造品出荷額'!P22</f>
        <v>2220746</v>
      </c>
      <c r="Q24" s="349">
        <f>'1市町製造品出荷額'!Q22</f>
        <v>2238978</v>
      </c>
      <c r="R24" s="349">
        <f>'1市町製造品出荷額'!R22</f>
        <v>2036577</v>
      </c>
      <c r="S24" s="349">
        <f>'1市町製造品出荷額'!S22</f>
        <v>2076961</v>
      </c>
      <c r="T24" s="349">
        <f>'1市町製造品出荷額'!T22</f>
        <v>2059627</v>
      </c>
      <c r="U24" s="349">
        <f>'1市町製造品出荷額'!U22</f>
        <v>2065861</v>
      </c>
      <c r="V24" s="349">
        <f>'1市町製造品出荷額'!V22</f>
        <v>2580069</v>
      </c>
      <c r="W24" s="349">
        <f>'1市町製造品出荷額'!W22</f>
        <v>2822983</v>
      </c>
      <c r="X24" s="349">
        <f>'1市町製造品出荷額'!X22</f>
        <v>2945642</v>
      </c>
      <c r="Y24" s="349">
        <f>'1市町製造品出荷額'!Y22</f>
        <v>2672398</v>
      </c>
      <c r="Z24" s="349">
        <f>'1市町製造品出荷額'!Z22</f>
        <v>2422664</v>
      </c>
      <c r="AA24" s="349">
        <f>'1市町製造品出荷額'!AA22</f>
        <v>2355203</v>
      </c>
      <c r="AB24" s="349">
        <f>'1市町製造品出荷額'!AB22</f>
        <v>2006698</v>
      </c>
      <c r="AC24" s="349">
        <f>'1市町製造品出荷額'!AC22</f>
        <v>1797681</v>
      </c>
      <c r="AD24" s="349">
        <f>'1市町製造品出荷額'!AD22</f>
        <v>1941739</v>
      </c>
      <c r="AE24" s="349">
        <f>'1市町製造品出荷額'!AE22</f>
        <v>1508522</v>
      </c>
      <c r="AF24" s="349">
        <f>'1市町製造品出荷額'!AF22</f>
        <v>1213072</v>
      </c>
      <c r="AG24" s="349">
        <f>'1市町製造品出荷額'!AG22</f>
        <v>1216083</v>
      </c>
      <c r="AH24" s="349">
        <f>'1市町製造品出荷額'!AH22</f>
        <v>1095620</v>
      </c>
      <c r="AI24" s="349">
        <f>'1市町製造品出荷額'!AI22</f>
        <v>945804</v>
      </c>
      <c r="AJ24" s="349">
        <f>'1市町製造品出荷額'!AJ22</f>
        <v>876138</v>
      </c>
      <c r="AK24" s="349">
        <f>'1市町製造品出荷額'!AK22</f>
        <v>930520</v>
      </c>
      <c r="AL24" s="349">
        <f>'1市町製造品出荷額'!AL22</f>
        <v>945094</v>
      </c>
      <c r="AM24" s="349">
        <f>'1市町製造品出荷額'!AM22</f>
        <v>918920</v>
      </c>
      <c r="AN24" s="349">
        <f>'1市町製造品出荷額'!AN22</f>
        <v>1008242</v>
      </c>
      <c r="AO24" s="349">
        <f>'1市町製造品出荷額'!AO22</f>
        <v>930585</v>
      </c>
      <c r="AP24" s="349">
        <f>'1市町製造品出荷額'!AP22</f>
        <v>756777</v>
      </c>
      <c r="AQ24" s="349">
        <f>'1市町製造品出荷額'!AQ22</f>
        <v>705336</v>
      </c>
      <c r="AR24" s="349">
        <f>'1市町製造品出荷額'!AR22</f>
        <v>1270412</v>
      </c>
      <c r="AS24" s="349">
        <f>'1市町製造品出荷額'!AS22</f>
        <v>597906</v>
      </c>
      <c r="AT24" s="349">
        <f>'1市町製造品出荷額'!AT22</f>
        <v>524911</v>
      </c>
      <c r="AU24" s="349">
        <f>'1市町製造品出荷額'!AU22</f>
        <v>548076</v>
      </c>
      <c r="AV24" s="349">
        <f>'1市町製造品出荷額'!AV22</f>
        <v>432248</v>
      </c>
      <c r="AW24" s="349">
        <f>'1市町製造品出荷額'!AW22</f>
        <v>521057</v>
      </c>
      <c r="AX24" s="349">
        <f>'1市町製造品出荷額'!AX22</f>
        <v>541306</v>
      </c>
      <c r="AY24" s="349">
        <f>'1市町製造品出荷額'!AY22</f>
        <v>526165</v>
      </c>
      <c r="AZ24" s="349">
        <f>'1市町製造品出荷額'!AZ22</f>
        <v>563596</v>
      </c>
      <c r="BA24" s="349">
        <f>'1市町製造品出荷額'!BA22</f>
        <v>375013</v>
      </c>
      <c r="BB24" s="349">
        <f>'1市町製造品出荷額'!BB22</f>
        <v>500720</v>
      </c>
      <c r="BC24" s="349">
        <f>'1市町製造品出荷額'!BC22</f>
        <v>0</v>
      </c>
    </row>
    <row r="25" spans="1:55">
      <c r="A25" s="331">
        <v>111</v>
      </c>
      <c r="B25" s="330" t="s">
        <v>538</v>
      </c>
      <c r="C25" s="408">
        <f>'1市町製造品出荷額'!C25</f>
        <v>0</v>
      </c>
      <c r="D25" s="408">
        <f>'1市町製造品出荷額'!D25</f>
        <v>0</v>
      </c>
      <c r="E25" s="408">
        <f>'1市町製造品出荷額'!E25</f>
        <v>0</v>
      </c>
      <c r="F25" s="408">
        <f>'1市町製造品出荷額'!F25</f>
        <v>0</v>
      </c>
      <c r="G25" s="408">
        <f>'1市町製造品出荷額'!G25</f>
        <v>0</v>
      </c>
      <c r="H25" s="349">
        <f>'1市町製造品出荷額'!H25</f>
        <v>9816211</v>
      </c>
      <c r="I25" s="349">
        <f>'1市町製造品出荷額'!I25</f>
        <v>10022045</v>
      </c>
      <c r="J25" s="349">
        <f>'1市町製造品出荷額'!J25</f>
        <v>11075525</v>
      </c>
      <c r="K25" s="349">
        <f>'1市町製造品出荷額'!K25</f>
        <v>12176018</v>
      </c>
      <c r="L25" s="349">
        <f>'1市町製造品出荷額'!L25</f>
        <v>13583389</v>
      </c>
      <c r="M25" s="349">
        <f>'1市町製造品出荷額'!M25</f>
        <v>16471747</v>
      </c>
      <c r="N25" s="349">
        <f>'1市町製造品出荷額'!N25</f>
        <v>19546739</v>
      </c>
      <c r="O25" s="349">
        <f>'1市町製造品出荷額'!O25</f>
        <v>20585751</v>
      </c>
      <c r="P25" s="349">
        <f>'1市町製造品出荷額'!P25</f>
        <v>22304312</v>
      </c>
      <c r="Q25" s="349">
        <f>'1市町製造品出荷額'!Q25</f>
        <v>24625309</v>
      </c>
      <c r="R25" s="349">
        <f>'1市町製造品出荷額'!R25</f>
        <v>27923487</v>
      </c>
      <c r="S25" s="349">
        <f>'1市町製造品出荷額'!S25</f>
        <v>29363926</v>
      </c>
      <c r="T25" s="349">
        <f>'1市町製造品出荷額'!T25</f>
        <v>29075196</v>
      </c>
      <c r="U25" s="349">
        <f>'1市町製造品出荷額'!U25</f>
        <v>35224389</v>
      </c>
      <c r="V25" s="349">
        <f>'1市町製造品出荷額'!V25</f>
        <v>41383786</v>
      </c>
      <c r="W25" s="349">
        <f>'1市町製造品出荷額'!W25</f>
        <v>51758360</v>
      </c>
      <c r="X25" s="349">
        <f>'1市町製造品出荷額'!X25</f>
        <v>58664879</v>
      </c>
      <c r="Y25" s="349">
        <f>'1市町製造品出荷額'!Y25</f>
        <v>57739697</v>
      </c>
      <c r="Z25" s="349">
        <f>'1市町製造品出荷額'!Z25</f>
        <v>53637530</v>
      </c>
      <c r="AA25" s="349">
        <f>'1市町製造品出荷額'!AA25</f>
        <v>56643112</v>
      </c>
      <c r="AB25" s="349">
        <f>'1市町製造品出荷額'!AB25</f>
        <v>58974697</v>
      </c>
      <c r="AC25" s="349">
        <f>'1市町製造品出荷額'!AC25</f>
        <v>54309868</v>
      </c>
      <c r="AD25" s="349">
        <f>'1市町製造品出荷額'!AD25</f>
        <v>57378163</v>
      </c>
      <c r="AE25" s="349">
        <f>'1市町製造品出荷額'!AE25</f>
        <v>65913618</v>
      </c>
      <c r="AF25" s="349">
        <f>'1市町製造品出荷額'!AF25</f>
        <v>63855231</v>
      </c>
      <c r="AG25" s="349">
        <f>'1市町製造品出荷額'!AG25</f>
        <v>63802515</v>
      </c>
      <c r="AH25" s="349">
        <f>'1市町製造品出荷額'!AH25</f>
        <v>62024352</v>
      </c>
      <c r="AI25" s="349">
        <f>'1市町製造品出荷額'!AI25</f>
        <v>60757612</v>
      </c>
      <c r="AJ25" s="349">
        <f>'1市町製造品出荷額'!AJ25</f>
        <v>60124181</v>
      </c>
      <c r="AK25" s="349">
        <f>'1市町製造品出荷額'!AK25</f>
        <v>68038815</v>
      </c>
      <c r="AL25" s="349">
        <f>'1市町製造品出荷額'!AL25</f>
        <v>67541922</v>
      </c>
      <c r="AM25" s="349">
        <f>'1市町製造品出荷額'!AM25</f>
        <v>72852347</v>
      </c>
      <c r="AN25" s="349">
        <f>'1市町製造品出荷額'!AN25</f>
        <v>84502715</v>
      </c>
      <c r="AO25" s="349">
        <f>'1市町製造品出荷額'!AO25</f>
        <v>87216732</v>
      </c>
      <c r="AP25" s="349">
        <f>'1市町製造品出荷額'!AP25</f>
        <v>77033378</v>
      </c>
      <c r="AQ25" s="349">
        <f>'1市町製造品出荷額'!AQ25</f>
        <v>84702311</v>
      </c>
      <c r="AR25" s="349">
        <f>'1市町製造品出荷額'!AR25</f>
        <v>94807626</v>
      </c>
      <c r="AS25" s="349">
        <f>'1市町製造品出荷額'!AS25</f>
        <v>90895020</v>
      </c>
      <c r="AT25" s="349">
        <f>'1市町製造品出荷額'!AT25</f>
        <v>90172445</v>
      </c>
      <c r="AU25" s="349">
        <f>'1市町製造品出荷額'!AU25</f>
        <v>95157834</v>
      </c>
      <c r="AV25" s="349">
        <f>'1市町製造品出荷額'!AV25</f>
        <v>109410167</v>
      </c>
      <c r="AW25" s="349">
        <f>'1市町製造品出荷額'!AW25</f>
        <v>113958310</v>
      </c>
      <c r="AX25" s="349">
        <f>'1市町製造品出荷額'!AX25</f>
        <v>119853691</v>
      </c>
      <c r="AY25" s="349">
        <f>'1市町製造品出荷額'!AY25</f>
        <v>127585097</v>
      </c>
      <c r="AZ25" s="349">
        <f>'1市町製造品出荷額'!AZ25</f>
        <v>133650647</v>
      </c>
      <c r="BA25" s="349">
        <f>'1市町製造品出荷額'!BA25</f>
        <v>124146382</v>
      </c>
      <c r="BB25" s="349">
        <f>'1市町製造品出荷額'!BB25</f>
        <v>119235156</v>
      </c>
      <c r="BC25" s="349">
        <f>'1市町製造品出荷額'!BC25</f>
        <v>0</v>
      </c>
    </row>
    <row r="26" spans="1:55">
      <c r="A26" s="338"/>
      <c r="B26" s="342" t="s">
        <v>36</v>
      </c>
      <c r="C26" s="348">
        <f t="shared" ref="C26:G26" si="72">SUM(C27:C29)</f>
        <v>116053421</v>
      </c>
      <c r="D26" s="348">
        <f t="shared" si="72"/>
        <v>111314747</v>
      </c>
      <c r="E26" s="348">
        <f t="shared" si="72"/>
        <v>112164129</v>
      </c>
      <c r="F26" s="348">
        <f t="shared" si="72"/>
        <v>138662432</v>
      </c>
      <c r="G26" s="348">
        <f t="shared" si="72"/>
        <v>167741718</v>
      </c>
      <c r="H26" s="348">
        <f t="shared" ref="H26:L26" si="73">SUM(H27:H29)</f>
        <v>167477250</v>
      </c>
      <c r="I26" s="348">
        <f t="shared" si="73"/>
        <v>180126575</v>
      </c>
      <c r="J26" s="348">
        <f t="shared" si="73"/>
        <v>187185367</v>
      </c>
      <c r="K26" s="348">
        <f t="shared" si="73"/>
        <v>194270929</v>
      </c>
      <c r="L26" s="348">
        <f t="shared" si="73"/>
        <v>211590158</v>
      </c>
      <c r="M26" s="348">
        <f>SUM(M27:M29)</f>
        <v>229174388</v>
      </c>
      <c r="N26" s="348">
        <f t="shared" ref="N26:AX26" si="74">SUM(N27:N29)</f>
        <v>234766143</v>
      </c>
      <c r="O26" s="348">
        <f t="shared" si="74"/>
        <v>244240675</v>
      </c>
      <c r="P26" s="348">
        <f t="shared" si="74"/>
        <v>228477140</v>
      </c>
      <c r="Q26" s="348">
        <f t="shared" si="74"/>
        <v>238514521</v>
      </c>
      <c r="R26" s="348">
        <f t="shared" si="74"/>
        <v>240436524</v>
      </c>
      <c r="S26" s="348">
        <f t="shared" si="74"/>
        <v>235683448</v>
      </c>
      <c r="T26" s="348">
        <f t="shared" si="74"/>
        <v>232360777</v>
      </c>
      <c r="U26" s="348">
        <f t="shared" si="74"/>
        <v>247068755</v>
      </c>
      <c r="V26" s="348">
        <f t="shared" si="74"/>
        <v>265058469</v>
      </c>
      <c r="W26" s="348">
        <f t="shared" si="74"/>
        <v>274723082</v>
      </c>
      <c r="X26" s="348">
        <f t="shared" si="74"/>
        <v>282806360</v>
      </c>
      <c r="Y26" s="348">
        <f t="shared" si="74"/>
        <v>272395214</v>
      </c>
      <c r="Z26" s="348">
        <f t="shared" si="74"/>
        <v>254571131</v>
      </c>
      <c r="AA26" s="348">
        <f t="shared" si="74"/>
        <v>253047803</v>
      </c>
      <c r="AB26" s="348">
        <f t="shared" si="74"/>
        <v>237124726</v>
      </c>
      <c r="AC26" s="348">
        <f t="shared" si="74"/>
        <v>242010427</v>
      </c>
      <c r="AD26" s="348">
        <f t="shared" si="74"/>
        <v>242354872</v>
      </c>
      <c r="AE26" s="348">
        <f t="shared" si="74"/>
        <v>222347206</v>
      </c>
      <c r="AF26" s="348">
        <f t="shared" si="74"/>
        <v>203801101</v>
      </c>
      <c r="AG26" s="348">
        <f t="shared" si="74"/>
        <v>211276939</v>
      </c>
      <c r="AH26" s="348">
        <f t="shared" si="74"/>
        <v>190319394</v>
      </c>
      <c r="AI26" s="348">
        <f t="shared" si="74"/>
        <v>166878915</v>
      </c>
      <c r="AJ26" s="348">
        <f t="shared" si="74"/>
        <v>173936921</v>
      </c>
      <c r="AK26" s="348">
        <f t="shared" si="74"/>
        <v>170387861</v>
      </c>
      <c r="AL26" s="348">
        <f t="shared" si="74"/>
        <v>174953722</v>
      </c>
      <c r="AM26" s="348">
        <f t="shared" si="74"/>
        <v>201483074</v>
      </c>
      <c r="AN26" s="348">
        <f t="shared" si="74"/>
        <v>210513841</v>
      </c>
      <c r="AO26" s="348">
        <f t="shared" si="74"/>
        <v>210754477</v>
      </c>
      <c r="AP26" s="348">
        <f t="shared" si="74"/>
        <v>176285211</v>
      </c>
      <c r="AQ26" s="348">
        <f t="shared" si="74"/>
        <v>187772190</v>
      </c>
      <c r="AR26" s="348">
        <f t="shared" si="74"/>
        <v>177923127</v>
      </c>
      <c r="AS26" s="348">
        <f t="shared" si="74"/>
        <v>161485610</v>
      </c>
      <c r="AT26" s="348">
        <f t="shared" si="74"/>
        <v>161627234</v>
      </c>
      <c r="AU26" s="348">
        <f t="shared" si="74"/>
        <v>162734070</v>
      </c>
      <c r="AV26" s="348">
        <f t="shared" si="74"/>
        <v>168846926</v>
      </c>
      <c r="AW26" s="348">
        <f t="shared" si="74"/>
        <v>167591517</v>
      </c>
      <c r="AX26" s="348">
        <f t="shared" si="74"/>
        <v>166060995</v>
      </c>
      <c r="AY26" s="348">
        <f t="shared" ref="AY26:AZ26" si="75">SUM(AY27:AY29)</f>
        <v>174417970</v>
      </c>
      <c r="AZ26" s="348">
        <f t="shared" si="75"/>
        <v>173202115</v>
      </c>
      <c r="BA26" s="348">
        <f t="shared" ref="BA26:BB26" si="76">SUM(BA27:BA29)</f>
        <v>157401086</v>
      </c>
      <c r="BB26" s="348">
        <f t="shared" si="76"/>
        <v>173614556</v>
      </c>
      <c r="BC26" s="348">
        <f t="shared" ref="BC26" si="77">SUM(BC27:BC29)</f>
        <v>0</v>
      </c>
    </row>
    <row r="27" spans="1:55">
      <c r="A27" s="329">
        <v>202</v>
      </c>
      <c r="B27" s="332" t="s">
        <v>56</v>
      </c>
      <c r="C27" s="349">
        <f>'1市町製造品出荷額'!C27</f>
        <v>87237290</v>
      </c>
      <c r="D27" s="349">
        <f>'1市町製造品出荷額'!D27</f>
        <v>81682273</v>
      </c>
      <c r="E27" s="349">
        <f>'1市町製造品出荷額'!E27</f>
        <v>82487396</v>
      </c>
      <c r="F27" s="349">
        <f>'1市町製造品出荷額'!F27</f>
        <v>103614013</v>
      </c>
      <c r="G27" s="349">
        <f>'1市町製造品出荷額'!G27</f>
        <v>131325082</v>
      </c>
      <c r="H27" s="349">
        <f>'1市町製造品出荷額'!H27</f>
        <v>130232190</v>
      </c>
      <c r="I27" s="349">
        <f>'1市町製造品出荷額'!I27</f>
        <v>139605277</v>
      </c>
      <c r="J27" s="349">
        <f>'1市町製造品出荷額'!J27</f>
        <v>143419375</v>
      </c>
      <c r="K27" s="349">
        <f>'1市町製造品出荷額'!K27</f>
        <v>150973729</v>
      </c>
      <c r="L27" s="349">
        <f>'1市町製造品出荷額'!L27</f>
        <v>165454217</v>
      </c>
      <c r="M27" s="349">
        <f>'1市町製造品出荷額'!M27</f>
        <v>179662889</v>
      </c>
      <c r="N27" s="349">
        <f>'1市町製造品出荷額'!N27</f>
        <v>184848055</v>
      </c>
      <c r="O27" s="349">
        <f>'1市町製造品出荷額'!O27</f>
        <v>192627696</v>
      </c>
      <c r="P27" s="349">
        <f>'1市町製造品出荷額'!P27</f>
        <v>176306664</v>
      </c>
      <c r="Q27" s="349">
        <f>'1市町製造品出荷額'!Q27</f>
        <v>184293166</v>
      </c>
      <c r="R27" s="349">
        <f>'1市町製造品出荷額'!R27</f>
        <v>184367166</v>
      </c>
      <c r="S27" s="349">
        <f>'1市町製造品出荷額'!S27</f>
        <v>178941457</v>
      </c>
      <c r="T27" s="349">
        <f>'1市町製造品出荷額'!T27</f>
        <v>173044166</v>
      </c>
      <c r="U27" s="349">
        <f>'1市町製造品出荷額'!U27</f>
        <v>183319449</v>
      </c>
      <c r="V27" s="349">
        <f>'1市町製造品出荷額'!V27</f>
        <v>195026451</v>
      </c>
      <c r="W27" s="349">
        <f>'1市町製造品出荷額'!W27</f>
        <v>208204770</v>
      </c>
      <c r="X27" s="349">
        <f>'1市町製造品出荷額'!X27</f>
        <v>213228992</v>
      </c>
      <c r="Y27" s="349">
        <f>'1市町製造品出荷額'!Y27</f>
        <v>204849226</v>
      </c>
      <c r="Z27" s="349">
        <f>'1市町製造品出荷額'!Z27</f>
        <v>189515921</v>
      </c>
      <c r="AA27" s="349">
        <f>'1市町製造品出荷額'!AA27</f>
        <v>183753385</v>
      </c>
      <c r="AB27" s="349">
        <f>'1市町製造品出荷額'!AB27</f>
        <v>181592110</v>
      </c>
      <c r="AC27" s="349">
        <f>'1市町製造品出荷額'!AC27</f>
        <v>183187293</v>
      </c>
      <c r="AD27" s="349">
        <f>'1市町製造品出荷額'!AD27</f>
        <v>183474976</v>
      </c>
      <c r="AE27" s="349">
        <f>'1市町製造品出荷額'!AE27</f>
        <v>164864269</v>
      </c>
      <c r="AF27" s="349">
        <f>'1市町製造品出荷額'!AF27</f>
        <v>149988975</v>
      </c>
      <c r="AG27" s="349">
        <f>'1市町製造品出荷額'!AG27</f>
        <v>157510008</v>
      </c>
      <c r="AH27" s="349">
        <f>'1市町製造品出荷額'!AH27</f>
        <v>139182877</v>
      </c>
      <c r="AI27" s="349">
        <f>'1市町製造品出荷額'!AI27</f>
        <v>118623556</v>
      </c>
      <c r="AJ27" s="349">
        <f>'1市町製造品出荷額'!AJ27</f>
        <v>128149481</v>
      </c>
      <c r="AK27" s="349">
        <f>'1市町製造品出荷額'!AK27</f>
        <v>124713540</v>
      </c>
      <c r="AL27" s="349">
        <f>'1市町製造品出荷額'!AL27</f>
        <v>132123305</v>
      </c>
      <c r="AM27" s="349">
        <f>'1市町製造品出荷額'!AM27</f>
        <v>157037454</v>
      </c>
      <c r="AN27" s="349">
        <f>'1市町製造品出荷額'!AN27</f>
        <v>164966425</v>
      </c>
      <c r="AO27" s="349">
        <f>'1市町製造品出荷額'!AO27</f>
        <v>165853403</v>
      </c>
      <c r="AP27" s="349">
        <f>'1市町製造品出荷額'!AP27</f>
        <v>135909203</v>
      </c>
      <c r="AQ27" s="349">
        <f>'1市町製造品出荷額'!AQ27</f>
        <v>150261605</v>
      </c>
      <c r="AR27" s="349">
        <f>'1市町製造品出荷額'!AR27</f>
        <v>141033891</v>
      </c>
      <c r="AS27" s="349">
        <f>'1市町製造品出荷額'!AS27</f>
        <v>134736293</v>
      </c>
      <c r="AT27" s="349">
        <f>'1市町製造品出荷額'!AT27</f>
        <v>131521233</v>
      </c>
      <c r="AU27" s="349">
        <f>'1市町製造品出荷額'!AU27</f>
        <v>131444338</v>
      </c>
      <c r="AV27" s="349">
        <f>'1市町製造品出荷額'!AV27</f>
        <v>137755025</v>
      </c>
      <c r="AW27" s="349">
        <f>'1市町製造品出荷額'!AW27</f>
        <v>136198298</v>
      </c>
      <c r="AX27" s="349">
        <f>'1市町製造品出荷額'!AX27</f>
        <v>136817280</v>
      </c>
      <c r="AY27" s="349">
        <f>'1市町製造品出荷額'!AY27</f>
        <v>144976326</v>
      </c>
      <c r="AZ27" s="349">
        <f>'1市町製造品出荷額'!AZ27</f>
        <v>146133448</v>
      </c>
      <c r="BA27" s="349">
        <f>'1市町製造品出荷額'!BA27</f>
        <v>130703049</v>
      </c>
      <c r="BB27" s="349">
        <f>'1市町製造品出荷額'!BB27</f>
        <v>145488642</v>
      </c>
      <c r="BC27" s="349">
        <f>'1市町製造品出荷額'!BC27</f>
        <v>0</v>
      </c>
    </row>
    <row r="28" spans="1:55">
      <c r="A28" s="329">
        <v>204</v>
      </c>
      <c r="B28" s="332" t="s">
        <v>58</v>
      </c>
      <c r="C28" s="349">
        <f>'1市町製造品出荷額'!C29</f>
        <v>28681836</v>
      </c>
      <c r="D28" s="349">
        <f>'1市町製造品出荷額'!D29</f>
        <v>29477753</v>
      </c>
      <c r="E28" s="349">
        <f>'1市町製造品出荷額'!E29</f>
        <v>29529422</v>
      </c>
      <c r="F28" s="349">
        <f>'1市町製造品出荷額'!F29</f>
        <v>34851076</v>
      </c>
      <c r="G28" s="349">
        <f>'1市町製造品出荷額'!G29</f>
        <v>36387011</v>
      </c>
      <c r="H28" s="349">
        <f>'1市町製造品出荷額'!H29</f>
        <v>36998463</v>
      </c>
      <c r="I28" s="349">
        <f>'1市町製造品出荷額'!I29</f>
        <v>40266651</v>
      </c>
      <c r="J28" s="349">
        <f>'1市町製造品出荷額'!J29</f>
        <v>43496592</v>
      </c>
      <c r="K28" s="349">
        <f>'1市町製造品出荷額'!K29</f>
        <v>43023658</v>
      </c>
      <c r="L28" s="349">
        <f>'1市町製造品出荷額'!L29</f>
        <v>45778950</v>
      </c>
      <c r="M28" s="349">
        <f>'1市町製造品出荷額'!M29</f>
        <v>49085934</v>
      </c>
      <c r="N28" s="349">
        <f>'1市町製造品出荷額'!N29</f>
        <v>49408537</v>
      </c>
      <c r="O28" s="349">
        <f>'1市町製造品出荷額'!O29</f>
        <v>51117206</v>
      </c>
      <c r="P28" s="349">
        <f>'1市町製造品出荷額'!P29</f>
        <v>51691141</v>
      </c>
      <c r="Q28" s="349">
        <f>'1市町製造品出荷額'!Q29</f>
        <v>53774510</v>
      </c>
      <c r="R28" s="349">
        <f>'1市町製造品出荷額'!R29</f>
        <v>55581207</v>
      </c>
      <c r="S28" s="349">
        <f>'1市町製造品出荷額'!S29</f>
        <v>56197738</v>
      </c>
      <c r="T28" s="349">
        <f>'1市町製造品出荷額'!T29</f>
        <v>58847833</v>
      </c>
      <c r="U28" s="349">
        <f>'1市町製造品出荷額'!U29</f>
        <v>63349786</v>
      </c>
      <c r="V28" s="349">
        <f>'1市町製造品出荷額'!V29</f>
        <v>69578680</v>
      </c>
      <c r="W28" s="349">
        <f>'1市町製造品出荷額'!W29</f>
        <v>66010794</v>
      </c>
      <c r="X28" s="349">
        <f>'1市町製造品出荷額'!X29</f>
        <v>69025085</v>
      </c>
      <c r="Y28" s="349">
        <f>'1市町製造品出荷額'!Y29</f>
        <v>67072175</v>
      </c>
      <c r="Z28" s="349">
        <f>'1市町製造品出荷額'!Z29</f>
        <v>64608905</v>
      </c>
      <c r="AA28" s="349">
        <f>'1市町製造品出荷額'!AA29</f>
        <v>68848113</v>
      </c>
      <c r="AB28" s="349">
        <f>'1市町製造品出荷額'!AB29</f>
        <v>55228351</v>
      </c>
      <c r="AC28" s="349">
        <f>'1市町製造品出荷額'!AC29</f>
        <v>58537687</v>
      </c>
      <c r="AD28" s="349">
        <f>'1市町製造品出荷額'!AD29</f>
        <v>58581186</v>
      </c>
      <c r="AE28" s="349">
        <f>'1市町製造品出荷額'!AE29</f>
        <v>57194385</v>
      </c>
      <c r="AF28" s="349">
        <f>'1市町製造品出荷額'!AF29</f>
        <v>53568814</v>
      </c>
      <c r="AG28" s="349">
        <f>'1市町製造品出荷額'!AG29</f>
        <v>53519781</v>
      </c>
      <c r="AH28" s="349">
        <f>'1市町製造品出荷額'!AH29</f>
        <v>50939277</v>
      </c>
      <c r="AI28" s="349">
        <f>'1市町製造品出荷額'!AI29</f>
        <v>48068208</v>
      </c>
      <c r="AJ28" s="349">
        <f>'1市町製造品出荷額'!AJ29</f>
        <v>45600279</v>
      </c>
      <c r="AK28" s="349">
        <f>'1市町製造品出荷額'!AK29</f>
        <v>45496099</v>
      </c>
      <c r="AL28" s="349">
        <f>'1市町製造品出荷額'!AL29</f>
        <v>42709072</v>
      </c>
      <c r="AM28" s="349">
        <f>'1市町製造品出荷額'!AM29</f>
        <v>44320779</v>
      </c>
      <c r="AN28" s="349">
        <f>'1市町製造品出荷額'!AN29</f>
        <v>45385068</v>
      </c>
      <c r="AO28" s="349">
        <f>'1市町製造品出荷額'!AO29</f>
        <v>44731504</v>
      </c>
      <c r="AP28" s="349">
        <f>'1市町製造品出荷額'!AP29</f>
        <v>40224194</v>
      </c>
      <c r="AQ28" s="349">
        <f>'1市町製造品出荷額'!AQ29</f>
        <v>37362480</v>
      </c>
      <c r="AR28" s="349">
        <f>'1市町製造品出荷額'!AR29</f>
        <v>36591804</v>
      </c>
      <c r="AS28" s="349">
        <f>'1市町製造品出荷額'!AS29</f>
        <v>26479895</v>
      </c>
      <c r="AT28" s="349">
        <f>'1市町製造品出荷額'!AT29</f>
        <v>29837444</v>
      </c>
      <c r="AU28" s="349">
        <f>'1市町製造品出荷額'!AU29</f>
        <v>31039026</v>
      </c>
      <c r="AV28" s="349">
        <f>'1市町製造品出荷額'!AV29</f>
        <v>30744070</v>
      </c>
      <c r="AW28" s="349">
        <f>'1市町製造品出荷額'!AW29</f>
        <v>31086813</v>
      </c>
      <c r="AX28" s="349">
        <f>'1市町製造品出荷額'!AX29</f>
        <v>28935489</v>
      </c>
      <c r="AY28" s="349">
        <f>'1市町製造品出荷額'!AY29</f>
        <v>29122112</v>
      </c>
      <c r="AZ28" s="349">
        <f>'1市町製造品出荷額'!AZ29</f>
        <v>26764336</v>
      </c>
      <c r="BA28" s="349">
        <f>'1市町製造品出荷額'!BA29</f>
        <v>26414236</v>
      </c>
      <c r="BB28" s="349">
        <f>'1市町製造品出荷額'!BB29</f>
        <v>27817786</v>
      </c>
      <c r="BC28" s="349">
        <f>'1市町製造品出荷額'!BC29</f>
        <v>0</v>
      </c>
    </row>
    <row r="29" spans="1:55">
      <c r="A29" s="329">
        <v>206</v>
      </c>
      <c r="B29" s="332" t="s">
        <v>60</v>
      </c>
      <c r="C29" s="349">
        <f>'1市町製造品出荷額'!C31</f>
        <v>134295</v>
      </c>
      <c r="D29" s="349">
        <f>'1市町製造品出荷額'!D31</f>
        <v>154721</v>
      </c>
      <c r="E29" s="349">
        <f>'1市町製造品出荷額'!E31</f>
        <v>147311</v>
      </c>
      <c r="F29" s="349">
        <f>'1市町製造品出荷額'!F31</f>
        <v>197343</v>
      </c>
      <c r="G29" s="349">
        <f>'1市町製造品出荷額'!G31</f>
        <v>29625</v>
      </c>
      <c r="H29" s="349">
        <f>'1市町製造品出荷額'!H31</f>
        <v>246597</v>
      </c>
      <c r="I29" s="349">
        <f>'1市町製造品出荷額'!I31</f>
        <v>254647</v>
      </c>
      <c r="J29" s="349">
        <f>'1市町製造品出荷額'!J31</f>
        <v>269400</v>
      </c>
      <c r="K29" s="349">
        <f>'1市町製造品出荷額'!K31</f>
        <v>273542</v>
      </c>
      <c r="L29" s="349">
        <f>'1市町製造品出荷額'!L31</f>
        <v>356991</v>
      </c>
      <c r="M29" s="349">
        <f>'1市町製造品出荷額'!M31</f>
        <v>425565</v>
      </c>
      <c r="N29" s="349">
        <f>'1市町製造品出荷額'!N31</f>
        <v>509551</v>
      </c>
      <c r="O29" s="349">
        <f>'1市町製造品出荷額'!O31</f>
        <v>495773</v>
      </c>
      <c r="P29" s="349">
        <f>'1市町製造品出荷額'!P31</f>
        <v>479335</v>
      </c>
      <c r="Q29" s="349">
        <f>'1市町製造品出荷額'!Q31</f>
        <v>446845</v>
      </c>
      <c r="R29" s="349">
        <f>'1市町製造品出荷額'!R31</f>
        <v>488151</v>
      </c>
      <c r="S29" s="349">
        <f>'1市町製造品出荷額'!S31</f>
        <v>544253</v>
      </c>
      <c r="T29" s="349">
        <f>'1市町製造品出荷額'!T31</f>
        <v>468778</v>
      </c>
      <c r="U29" s="349">
        <f>'1市町製造品出荷額'!U31</f>
        <v>399520</v>
      </c>
      <c r="V29" s="349">
        <f>'1市町製造品出荷額'!V31</f>
        <v>453338</v>
      </c>
      <c r="W29" s="349">
        <f>'1市町製造品出荷額'!W31</f>
        <v>507518</v>
      </c>
      <c r="X29" s="349">
        <f>'1市町製造品出荷額'!X31</f>
        <v>552283</v>
      </c>
      <c r="Y29" s="349">
        <f>'1市町製造品出荷額'!Y31</f>
        <v>473813</v>
      </c>
      <c r="Z29" s="349">
        <f>'1市町製造品出荷額'!Z31</f>
        <v>446305</v>
      </c>
      <c r="AA29" s="349">
        <f>'1市町製造品出荷額'!AA31</f>
        <v>446305</v>
      </c>
      <c r="AB29" s="349">
        <f>'1市町製造品出荷額'!AB31</f>
        <v>304265</v>
      </c>
      <c r="AC29" s="349">
        <f>'1市町製造品出荷額'!AC31</f>
        <v>285447</v>
      </c>
      <c r="AD29" s="349">
        <f>'1市町製造品出荷額'!AD31</f>
        <v>298710</v>
      </c>
      <c r="AE29" s="349">
        <f>'1市町製造品出荷額'!AE31</f>
        <v>288552</v>
      </c>
      <c r="AF29" s="349">
        <f>'1市町製造品出荷額'!AF31</f>
        <v>243312</v>
      </c>
      <c r="AG29" s="349">
        <f>'1市町製造品出荷額'!AG31</f>
        <v>247150</v>
      </c>
      <c r="AH29" s="349">
        <f>'1市町製造品出荷額'!AH31</f>
        <v>197240</v>
      </c>
      <c r="AI29" s="349">
        <f>'1市町製造品出荷額'!AI31</f>
        <v>187151</v>
      </c>
      <c r="AJ29" s="349">
        <f>'1市町製造品出荷額'!AJ31</f>
        <v>187161</v>
      </c>
      <c r="AK29" s="349">
        <f>'1市町製造品出荷額'!AK31</f>
        <v>178222</v>
      </c>
      <c r="AL29" s="349">
        <f>'1市町製造品出荷額'!AL31</f>
        <v>121345</v>
      </c>
      <c r="AM29" s="349">
        <f>'1市町製造品出荷額'!AM31</f>
        <v>124841</v>
      </c>
      <c r="AN29" s="349">
        <f>'1市町製造品出荷額'!AN31</f>
        <v>162348</v>
      </c>
      <c r="AO29" s="349">
        <f>'1市町製造品出荷額'!AO31</f>
        <v>169570</v>
      </c>
      <c r="AP29" s="349">
        <f>'1市町製造品出荷額'!AP31</f>
        <v>151814</v>
      </c>
      <c r="AQ29" s="349">
        <f>'1市町製造品出荷額'!AQ31</f>
        <v>148105</v>
      </c>
      <c r="AR29" s="349">
        <f>'1市町製造品出荷額'!AR31</f>
        <v>297432</v>
      </c>
      <c r="AS29" s="349">
        <f>'1市町製造品出荷額'!AS31</f>
        <v>269422</v>
      </c>
      <c r="AT29" s="349">
        <f>'1市町製造品出荷額'!AT31</f>
        <v>268557</v>
      </c>
      <c r="AU29" s="349">
        <f>'1市町製造品出荷額'!AU31</f>
        <v>250706</v>
      </c>
      <c r="AV29" s="349">
        <f>'1市町製造品出荷額'!AV31</f>
        <v>347831</v>
      </c>
      <c r="AW29" s="349">
        <f>'1市町製造品出荷額'!AW31</f>
        <v>306406</v>
      </c>
      <c r="AX29" s="349">
        <f>'1市町製造品出荷額'!AX31</f>
        <v>308226</v>
      </c>
      <c r="AY29" s="349">
        <f>'1市町製造品出荷額'!AY31</f>
        <v>319532</v>
      </c>
      <c r="AZ29" s="349">
        <f>'1市町製造品出荷額'!AZ31</f>
        <v>304331</v>
      </c>
      <c r="BA29" s="349">
        <f>'1市町製造品出荷額'!BA31</f>
        <v>283801</v>
      </c>
      <c r="BB29" s="349">
        <f>'1市町製造品出荷額'!BB31</f>
        <v>308128</v>
      </c>
      <c r="BC29" s="349">
        <f>'1市町製造品出荷額'!BC31</f>
        <v>0</v>
      </c>
    </row>
    <row r="30" spans="1:55">
      <c r="A30" s="338"/>
      <c r="B30" s="342" t="s">
        <v>37</v>
      </c>
      <c r="C30" s="348">
        <f t="shared" ref="C30:G30" si="78">SUM(C31:C35)</f>
        <v>32927671</v>
      </c>
      <c r="D30" s="348">
        <f t="shared" si="78"/>
        <v>32562763</v>
      </c>
      <c r="E30" s="348">
        <f t="shared" si="78"/>
        <v>34152028</v>
      </c>
      <c r="F30" s="348">
        <f t="shared" si="78"/>
        <v>45021863</v>
      </c>
      <c r="G30" s="348">
        <f t="shared" si="78"/>
        <v>51744227</v>
      </c>
      <c r="H30" s="348">
        <f t="shared" ref="H30:L30" si="79">SUM(H31:H35)</f>
        <v>53512966</v>
      </c>
      <c r="I30" s="348">
        <f t="shared" si="79"/>
        <v>61636494</v>
      </c>
      <c r="J30" s="348">
        <f t="shared" si="79"/>
        <v>63779319</v>
      </c>
      <c r="K30" s="348">
        <f t="shared" si="79"/>
        <v>66082357</v>
      </c>
      <c r="L30" s="348">
        <f t="shared" si="79"/>
        <v>76693233</v>
      </c>
      <c r="M30" s="348">
        <f>SUM(M31:M35)</f>
        <v>88181439</v>
      </c>
      <c r="N30" s="348">
        <f t="shared" ref="N30:AX30" si="80">SUM(N31:N35)</f>
        <v>92792667</v>
      </c>
      <c r="O30" s="348">
        <f t="shared" si="80"/>
        <v>91032589</v>
      </c>
      <c r="P30" s="348">
        <f t="shared" si="80"/>
        <v>100187703</v>
      </c>
      <c r="Q30" s="348">
        <f t="shared" si="80"/>
        <v>119407067</v>
      </c>
      <c r="R30" s="348">
        <f t="shared" si="80"/>
        <v>113627317</v>
      </c>
      <c r="S30" s="348">
        <f t="shared" si="80"/>
        <v>99103438</v>
      </c>
      <c r="T30" s="348">
        <f t="shared" si="80"/>
        <v>99963666</v>
      </c>
      <c r="U30" s="348">
        <f t="shared" si="80"/>
        <v>108885141</v>
      </c>
      <c r="V30" s="348">
        <f t="shared" si="80"/>
        <v>120279662</v>
      </c>
      <c r="W30" s="348">
        <f t="shared" si="80"/>
        <v>131005261</v>
      </c>
      <c r="X30" s="348">
        <f t="shared" si="80"/>
        <v>136727280</v>
      </c>
      <c r="Y30" s="348">
        <f t="shared" si="80"/>
        <v>128012081</v>
      </c>
      <c r="Z30" s="348">
        <f t="shared" si="80"/>
        <v>119546057</v>
      </c>
      <c r="AA30" s="348">
        <f t="shared" si="80"/>
        <v>117267119</v>
      </c>
      <c r="AB30" s="348">
        <f t="shared" si="80"/>
        <v>115150358</v>
      </c>
      <c r="AC30" s="348">
        <f t="shared" si="80"/>
        <v>119566772</v>
      </c>
      <c r="AD30" s="348">
        <f t="shared" si="80"/>
        <v>128915332</v>
      </c>
      <c r="AE30" s="348">
        <f t="shared" si="80"/>
        <v>122636328</v>
      </c>
      <c r="AF30" s="348">
        <f t="shared" si="80"/>
        <v>112719717</v>
      </c>
      <c r="AG30" s="348">
        <f t="shared" si="80"/>
        <v>120167140</v>
      </c>
      <c r="AH30" s="348">
        <f t="shared" si="80"/>
        <v>109535359</v>
      </c>
      <c r="AI30" s="348">
        <f t="shared" si="80"/>
        <v>106310778</v>
      </c>
      <c r="AJ30" s="348">
        <f t="shared" si="80"/>
        <v>102531921</v>
      </c>
      <c r="AK30" s="348">
        <f t="shared" si="80"/>
        <v>111414235</v>
      </c>
      <c r="AL30" s="348">
        <f t="shared" si="80"/>
        <v>109915601</v>
      </c>
      <c r="AM30" s="348">
        <f t="shared" si="80"/>
        <v>115260811</v>
      </c>
      <c r="AN30" s="348">
        <f t="shared" si="80"/>
        <v>138079919</v>
      </c>
      <c r="AO30" s="348">
        <f t="shared" si="80"/>
        <v>128159212</v>
      </c>
      <c r="AP30" s="348">
        <f t="shared" si="80"/>
        <v>102145807</v>
      </c>
      <c r="AQ30" s="348">
        <f t="shared" si="80"/>
        <v>115946952</v>
      </c>
      <c r="AR30" s="348">
        <f t="shared" si="80"/>
        <v>125249423</v>
      </c>
      <c r="AS30" s="348">
        <f t="shared" si="80"/>
        <v>121387766</v>
      </c>
      <c r="AT30" s="348">
        <f t="shared" si="80"/>
        <v>119515819</v>
      </c>
      <c r="AU30" s="348">
        <f t="shared" si="80"/>
        <v>130288473</v>
      </c>
      <c r="AV30" s="348">
        <f t="shared" si="80"/>
        <v>131655696</v>
      </c>
      <c r="AW30" s="348">
        <f t="shared" si="80"/>
        <v>137296464</v>
      </c>
      <c r="AX30" s="348">
        <f t="shared" si="80"/>
        <v>143354061</v>
      </c>
      <c r="AY30" s="348">
        <f t="shared" ref="AY30:AZ30" si="81">SUM(AY31:AY35)</f>
        <v>148966840</v>
      </c>
      <c r="AZ30" s="348">
        <f t="shared" si="81"/>
        <v>140478469</v>
      </c>
      <c r="BA30" s="348">
        <f t="shared" ref="BA30:BB30" si="82">SUM(BA31:BA35)</f>
        <v>129368233</v>
      </c>
      <c r="BB30" s="348">
        <f t="shared" si="82"/>
        <v>137889524</v>
      </c>
      <c r="BC30" s="348">
        <f t="shared" ref="BC30" si="83">SUM(BC31:BC35)</f>
        <v>0</v>
      </c>
    </row>
    <row r="31" spans="1:55">
      <c r="A31" s="329">
        <v>207</v>
      </c>
      <c r="B31" s="332" t="s">
        <v>61</v>
      </c>
      <c r="C31" s="349">
        <f>'1市町製造品出荷額'!C32</f>
        <v>23147886</v>
      </c>
      <c r="D31" s="349">
        <f>'1市町製造品出荷額'!D32</f>
        <v>21942626</v>
      </c>
      <c r="E31" s="349">
        <f>'1市町製造品出荷額'!E32</f>
        <v>22793618</v>
      </c>
      <c r="F31" s="349">
        <f>'1市町製造品出荷額'!F32</f>
        <v>30508153</v>
      </c>
      <c r="G31" s="349">
        <f>'1市町製造品出荷額'!G32</f>
        <v>34239480</v>
      </c>
      <c r="H31" s="349">
        <f>'1市町製造品出荷額'!H32</f>
        <v>33861214</v>
      </c>
      <c r="I31" s="349">
        <f>'1市町製造品出荷額'!I32</f>
        <v>39235133</v>
      </c>
      <c r="J31" s="349">
        <f>'1市町製造品出荷額'!J32</f>
        <v>43175278</v>
      </c>
      <c r="K31" s="349">
        <f>'1市町製造品出荷額'!K32</f>
        <v>44856818</v>
      </c>
      <c r="L31" s="349">
        <f>'1市町製造品出荷額'!L32</f>
        <v>52259422</v>
      </c>
      <c r="M31" s="349">
        <f>'1市町製造品出荷額'!M32</f>
        <v>61425185</v>
      </c>
      <c r="N31" s="349">
        <f>'1市町製造品出荷額'!N32</f>
        <v>64985441</v>
      </c>
      <c r="O31" s="349">
        <f>'1市町製造品出荷額'!O32</f>
        <v>64238772</v>
      </c>
      <c r="P31" s="349">
        <f>'1市町製造品出荷額'!P32</f>
        <v>72608502</v>
      </c>
      <c r="Q31" s="349">
        <f>'1市町製造品出荷額'!Q32</f>
        <v>88901697</v>
      </c>
      <c r="R31" s="349">
        <f>'1市町製造品出荷額'!R32</f>
        <v>82056913</v>
      </c>
      <c r="S31" s="349">
        <f>'1市町製造品出荷額'!S32</f>
        <v>68046716</v>
      </c>
      <c r="T31" s="349">
        <f>'1市町製造品出荷額'!T32</f>
        <v>67225064</v>
      </c>
      <c r="U31" s="349">
        <f>'1市町製造品出荷額'!U32</f>
        <v>72355199</v>
      </c>
      <c r="V31" s="349">
        <f>'1市町製造品出荷額'!V32</f>
        <v>76014233</v>
      </c>
      <c r="W31" s="349">
        <f>'1市町製造品出荷額'!W32</f>
        <v>81047724</v>
      </c>
      <c r="X31" s="349">
        <f>'1市町製造品出荷額'!X32</f>
        <v>83202091</v>
      </c>
      <c r="Y31" s="349">
        <f>'1市町製造品出荷額'!Y32</f>
        <v>76414421</v>
      </c>
      <c r="Z31" s="349">
        <f>'1市町製造品出荷額'!Z32</f>
        <v>70418202</v>
      </c>
      <c r="AA31" s="349">
        <f>'1市町製造品出荷額'!AA32</f>
        <v>67879903</v>
      </c>
      <c r="AB31" s="349">
        <f>'1市町製造品出荷額'!AB32</f>
        <v>63164531</v>
      </c>
      <c r="AC31" s="349">
        <f>'1市町製造品出荷額'!AC32</f>
        <v>64566122</v>
      </c>
      <c r="AD31" s="349">
        <f>'1市町製造品出荷額'!AD32</f>
        <v>67835046</v>
      </c>
      <c r="AE31" s="349">
        <f>'1市町製造品出荷額'!AE32</f>
        <v>61764352</v>
      </c>
      <c r="AF31" s="349">
        <f>'1市町製造品出荷額'!AF32</f>
        <v>55129940</v>
      </c>
      <c r="AG31" s="349">
        <f>'1市町製造品出荷額'!AG32</f>
        <v>59858021</v>
      </c>
      <c r="AH31" s="349">
        <f>'1市町製造品出荷額'!AH32</f>
        <v>56955676</v>
      </c>
      <c r="AI31" s="349">
        <f>'1市町製造品出荷額'!AI32</f>
        <v>54295507</v>
      </c>
      <c r="AJ31" s="349">
        <f>'1市町製造品出荷額'!AJ32</f>
        <v>51753813</v>
      </c>
      <c r="AK31" s="349">
        <f>'1市町製造品出荷額'!AK32</f>
        <v>55829687</v>
      </c>
      <c r="AL31" s="349">
        <f>'1市町製造品出荷額'!AL32</f>
        <v>56953069</v>
      </c>
      <c r="AM31" s="349">
        <f>'1市町製造品出荷額'!AM32</f>
        <v>61573589</v>
      </c>
      <c r="AN31" s="349">
        <f>'1市町製造品出荷額'!AN32</f>
        <v>76978342</v>
      </c>
      <c r="AO31" s="349">
        <f>'1市町製造品出荷額'!AO32</f>
        <v>69753796</v>
      </c>
      <c r="AP31" s="349">
        <f>'1市町製造品出荷額'!AP32</f>
        <v>53493850</v>
      </c>
      <c r="AQ31" s="349">
        <f>'1市町製造品出荷額'!AQ32</f>
        <v>60795544</v>
      </c>
      <c r="AR31" s="349">
        <f>'1市町製造品出荷額'!AR32</f>
        <v>62802513</v>
      </c>
      <c r="AS31" s="349">
        <f>'1市町製造品出荷額'!AS32</f>
        <v>57190336</v>
      </c>
      <c r="AT31" s="349">
        <f>'1市町製造品出荷額'!AT32</f>
        <v>61321223</v>
      </c>
      <c r="AU31" s="349">
        <f>'1市町製造品出荷額'!AU32</f>
        <v>64538436</v>
      </c>
      <c r="AV31" s="349">
        <f>'1市町製造品出荷額'!AV32</f>
        <v>62042462</v>
      </c>
      <c r="AW31" s="349">
        <f>'1市町製造品出荷額'!AW32</f>
        <v>65434905</v>
      </c>
      <c r="AX31" s="349">
        <f>'1市町製造品出荷額'!AX32</f>
        <v>67682270</v>
      </c>
      <c r="AY31" s="349">
        <f>'1市町製造品出荷額'!AY32</f>
        <v>66456955</v>
      </c>
      <c r="AZ31" s="349">
        <f>'1市町製造品出荷額'!AZ32</f>
        <v>65387367</v>
      </c>
      <c r="BA31" s="349">
        <f>'1市町製造品出荷額'!BA32</f>
        <v>63481636</v>
      </c>
      <c r="BB31" s="349">
        <f>'1市町製造品出荷額'!BB32</f>
        <v>69424013</v>
      </c>
      <c r="BC31" s="349">
        <f>'1市町製造品出荷額'!BC32</f>
        <v>0</v>
      </c>
    </row>
    <row r="32" spans="1:55">
      <c r="A32" s="329">
        <v>214</v>
      </c>
      <c r="B32" s="332" t="s">
        <v>67</v>
      </c>
      <c r="C32" s="349">
        <f>'1市町製造品出荷額'!C38</f>
        <v>5480775</v>
      </c>
      <c r="D32" s="349">
        <f>'1市町製造品出荷額'!D38</f>
        <v>6146043</v>
      </c>
      <c r="E32" s="349">
        <f>'1市町製造品出荷額'!E38</f>
        <v>6196785</v>
      </c>
      <c r="F32" s="349">
        <f>'1市町製造品出荷額'!F38</f>
        <v>7679384</v>
      </c>
      <c r="G32" s="349">
        <f>'1市町製造品出荷額'!G38</f>
        <v>8959925</v>
      </c>
      <c r="H32" s="349">
        <f>'1市町製造品出荷額'!H38</f>
        <v>10768821</v>
      </c>
      <c r="I32" s="349">
        <f>'1市町製造品出荷額'!I38</f>
        <v>12670595</v>
      </c>
      <c r="J32" s="349">
        <f>'1市町製造品出荷額'!J38</f>
        <v>10228542</v>
      </c>
      <c r="K32" s="349">
        <f>'1市町製造品出荷額'!K38</f>
        <v>10027079</v>
      </c>
      <c r="L32" s="349">
        <f>'1市町製造品出荷額'!L38</f>
        <v>11397476</v>
      </c>
      <c r="M32" s="349">
        <f>'1市町製造品出荷額'!M38</f>
        <v>13543945</v>
      </c>
      <c r="N32" s="349">
        <f>'1市町製造品出荷額'!N38</f>
        <v>14288232</v>
      </c>
      <c r="O32" s="349">
        <f>'1市町製造品出荷額'!O38</f>
        <v>13642584</v>
      </c>
      <c r="P32" s="349">
        <f>'1市町製造品出荷額'!P38</f>
        <v>14155464</v>
      </c>
      <c r="Q32" s="349">
        <f>'1市町製造品出荷額'!Q38</f>
        <v>15708739</v>
      </c>
      <c r="R32" s="349">
        <f>'1市町製造品出荷額'!R38</f>
        <v>16396153</v>
      </c>
      <c r="S32" s="349">
        <f>'1市町製造品出荷額'!S38</f>
        <v>14135238</v>
      </c>
      <c r="T32" s="349">
        <f>'1市町製造品出荷額'!T38</f>
        <v>13392277</v>
      </c>
      <c r="U32" s="349">
        <f>'1市町製造品出荷額'!U38</f>
        <v>13490502</v>
      </c>
      <c r="V32" s="349">
        <f>'1市町製造品出荷額'!V38</f>
        <v>15616637</v>
      </c>
      <c r="W32" s="349">
        <f>'1市町製造品出荷額'!W38</f>
        <v>17345860</v>
      </c>
      <c r="X32" s="349">
        <f>'1市町製造品出荷額'!X38</f>
        <v>18408312</v>
      </c>
      <c r="Y32" s="349">
        <f>'1市町製造品出荷額'!Y38</f>
        <v>17761695</v>
      </c>
      <c r="Z32" s="349">
        <f>'1市町製造品出荷額'!Z38</f>
        <v>15134335</v>
      </c>
      <c r="AA32" s="349">
        <f>'1市町製造品出荷額'!AA38</f>
        <v>14798040</v>
      </c>
      <c r="AB32" s="349">
        <f>'1市町製造品出荷額'!AB38</f>
        <v>12975031</v>
      </c>
      <c r="AC32" s="349">
        <f>'1市町製造品出荷額'!AC38</f>
        <v>13647951</v>
      </c>
      <c r="AD32" s="349">
        <f>'1市町製造品出荷額'!AD38</f>
        <v>13718091</v>
      </c>
      <c r="AE32" s="349">
        <f>'1市町製造品出荷額'!AE38</f>
        <v>13824891</v>
      </c>
      <c r="AF32" s="349">
        <f>'1市町製造品出荷額'!AF38</f>
        <v>12380413</v>
      </c>
      <c r="AG32" s="349">
        <f>'1市町製造品出荷額'!AG38</f>
        <v>12538730</v>
      </c>
      <c r="AH32" s="349">
        <f>'1市町製造品出荷額'!AH38</f>
        <v>9370828</v>
      </c>
      <c r="AI32" s="349">
        <f>'1市町製造品出荷額'!AI38</f>
        <v>8002036</v>
      </c>
      <c r="AJ32" s="349">
        <f>'1市町製造品出荷額'!AJ38</f>
        <v>8528043</v>
      </c>
      <c r="AK32" s="349">
        <f>'1市町製造品出荷額'!AK38</f>
        <v>9147556</v>
      </c>
      <c r="AL32" s="349">
        <f>'1市町製造品出荷額'!AL38</f>
        <v>8793800</v>
      </c>
      <c r="AM32" s="349">
        <f>'1市町製造品出荷額'!AM38</f>
        <v>7228074</v>
      </c>
      <c r="AN32" s="349">
        <f>'1市町製造品出荷額'!AN38</f>
        <v>6779900</v>
      </c>
      <c r="AO32" s="349">
        <f>'1市町製造品出荷額'!AO38</f>
        <v>6134611</v>
      </c>
      <c r="AP32" s="349">
        <f>'1市町製造品出荷額'!AP38</f>
        <v>4632557</v>
      </c>
      <c r="AQ32" s="349">
        <f>'1市町製造品出荷額'!AQ38</f>
        <v>4756510</v>
      </c>
      <c r="AR32" s="349">
        <f>'1市町製造品出荷額'!AR38</f>
        <v>3800031</v>
      </c>
      <c r="AS32" s="349">
        <f>'1市町製造品出荷額'!AS38</f>
        <v>5001828</v>
      </c>
      <c r="AT32" s="349">
        <f>'1市町製造品出荷額'!AT38</f>
        <v>5095627</v>
      </c>
      <c r="AU32" s="349">
        <f>'1市町製造品出荷額'!AU38</f>
        <v>4864791</v>
      </c>
      <c r="AV32" s="349">
        <f>'1市町製造品出荷額'!AV38</f>
        <v>4760994</v>
      </c>
      <c r="AW32" s="349">
        <f>'1市町製造品出荷額'!AW38</f>
        <v>5200588</v>
      </c>
      <c r="AX32" s="349">
        <f>'1市町製造品出荷額'!AX38</f>
        <v>5791600</v>
      </c>
      <c r="AY32" s="349">
        <f>'1市町製造品出荷額'!AY38</f>
        <v>8205585</v>
      </c>
      <c r="AZ32" s="349">
        <f>'1市町製造品出荷額'!AZ38</f>
        <v>7724867</v>
      </c>
      <c r="BA32" s="349">
        <f>'1市町製造品出荷額'!BA38</f>
        <v>6796475</v>
      </c>
      <c r="BB32" s="349">
        <f>'1市町製造品出荷額'!BB38</f>
        <v>7461899</v>
      </c>
      <c r="BC32" s="349">
        <f>'1市町製造品出荷額'!BC38</f>
        <v>0</v>
      </c>
    </row>
    <row r="33" spans="1:55">
      <c r="A33" s="329">
        <v>217</v>
      </c>
      <c r="B33" s="332" t="s">
        <v>70</v>
      </c>
      <c r="C33" s="349">
        <f>'1市町製造品出荷額'!C41</f>
        <v>2715710</v>
      </c>
      <c r="D33" s="349">
        <f>'1市町製造品出荷額'!D41</f>
        <v>2810379</v>
      </c>
      <c r="E33" s="349">
        <f>'1市町製造品出荷額'!E41</f>
        <v>3167167</v>
      </c>
      <c r="F33" s="349">
        <f>'1市町製造品出荷額'!F41</f>
        <v>4188500</v>
      </c>
      <c r="G33" s="349">
        <f>'1市町製造品出荷額'!G41</f>
        <v>5269164</v>
      </c>
      <c r="H33" s="349">
        <f>'1市町製造品出荷額'!H41</f>
        <v>5194255</v>
      </c>
      <c r="I33" s="349">
        <f>'1市町製造品出荷額'!I41</f>
        <v>5914459</v>
      </c>
      <c r="J33" s="349">
        <f>'1市町製造品出荷額'!J41</f>
        <v>6477147</v>
      </c>
      <c r="K33" s="349">
        <f>'1市町製造品出荷額'!K41</f>
        <v>6631648</v>
      </c>
      <c r="L33" s="349">
        <f>'1市町製造品出荷額'!L41</f>
        <v>8247217</v>
      </c>
      <c r="M33" s="349">
        <f>'1市町製造品出荷額'!M41</f>
        <v>7616252</v>
      </c>
      <c r="N33" s="349">
        <f>'1市町製造品出荷額'!N41</f>
        <v>7507789</v>
      </c>
      <c r="O33" s="349">
        <f>'1市町製造品出荷額'!O41</f>
        <v>7176669</v>
      </c>
      <c r="P33" s="349">
        <f>'1市町製造品出荷額'!P41</f>
        <v>7391713</v>
      </c>
      <c r="Q33" s="349">
        <f>'1市町製造品出荷額'!Q41</f>
        <v>7994566</v>
      </c>
      <c r="R33" s="349">
        <f>'1市町製造品出荷額'!R41</f>
        <v>8357326</v>
      </c>
      <c r="S33" s="349">
        <f>'1市町製造品出荷額'!S41</f>
        <v>9715283</v>
      </c>
      <c r="T33" s="349">
        <f>'1市町製造品出荷額'!T41</f>
        <v>8916927</v>
      </c>
      <c r="U33" s="349">
        <f>'1市町製造品出荷額'!U41</f>
        <v>10247559</v>
      </c>
      <c r="V33" s="349">
        <f>'1市町製造品出荷額'!V41</f>
        <v>10719167</v>
      </c>
      <c r="W33" s="349">
        <f>'1市町製造品出荷額'!W41</f>
        <v>11297931</v>
      </c>
      <c r="X33" s="349">
        <f>'1市町製造品出荷額'!X41</f>
        <v>12050252</v>
      </c>
      <c r="Y33" s="349">
        <f>'1市町製造品出荷額'!Y41</f>
        <v>10385917</v>
      </c>
      <c r="Z33" s="349">
        <f>'1市町製造品出荷額'!Z41</f>
        <v>9184772</v>
      </c>
      <c r="AA33" s="349">
        <f>'1市町製造品出荷額'!AA41</f>
        <v>9425452</v>
      </c>
      <c r="AB33" s="349">
        <f>'1市町製造品出荷額'!AB41</f>
        <v>8822514</v>
      </c>
      <c r="AC33" s="349">
        <f>'1市町製造品出荷額'!AC41</f>
        <v>9301772</v>
      </c>
      <c r="AD33" s="349">
        <f>'1市町製造品出荷額'!AD41</f>
        <v>10339265</v>
      </c>
      <c r="AE33" s="349">
        <f>'1市町製造品出荷額'!AE41</f>
        <v>9485371</v>
      </c>
      <c r="AF33" s="349">
        <f>'1市町製造品出荷額'!AF41</f>
        <v>7550685</v>
      </c>
      <c r="AG33" s="349">
        <f>'1市町製造品出荷額'!AG41</f>
        <v>7704014</v>
      </c>
      <c r="AH33" s="349">
        <f>'1市町製造品出荷額'!AH41</f>
        <v>7217515</v>
      </c>
      <c r="AI33" s="349">
        <f>'1市町製造品出荷額'!AI41</f>
        <v>6444827</v>
      </c>
      <c r="AJ33" s="349">
        <f>'1市町製造品出荷額'!AJ41</f>
        <v>6591134</v>
      </c>
      <c r="AK33" s="349">
        <f>'1市町製造品出荷額'!AK41</f>
        <v>6651017</v>
      </c>
      <c r="AL33" s="349">
        <f>'1市町製造品出荷額'!AL41</f>
        <v>6259898</v>
      </c>
      <c r="AM33" s="349">
        <f>'1市町製造品出荷額'!AM41</f>
        <v>6863731</v>
      </c>
      <c r="AN33" s="349">
        <f>'1市町製造品出荷額'!AN41</f>
        <v>8385912</v>
      </c>
      <c r="AO33" s="349">
        <f>'1市町製造品出荷額'!AO41</f>
        <v>8122140</v>
      </c>
      <c r="AP33" s="349">
        <f>'1市町製造品出荷額'!AP41</f>
        <v>6698032</v>
      </c>
      <c r="AQ33" s="349">
        <f>'1市町製造品出荷額'!AQ41</f>
        <v>5504765</v>
      </c>
      <c r="AR33" s="349">
        <f>'1市町製造品出荷額'!AR41</f>
        <v>5680822</v>
      </c>
      <c r="AS33" s="349">
        <f>'1市町製造品出荷額'!AS41</f>
        <v>6653810</v>
      </c>
      <c r="AT33" s="349">
        <f>'1市町製造品出荷額'!AT41</f>
        <v>6151570</v>
      </c>
      <c r="AU33" s="349">
        <f>'1市町製造品出荷額'!AU41</f>
        <v>6796666</v>
      </c>
      <c r="AV33" s="349">
        <f>'1市町製造品出荷額'!AV41</f>
        <v>6896961</v>
      </c>
      <c r="AW33" s="349">
        <f>'1市町製造品出荷額'!AW41</f>
        <v>6458006</v>
      </c>
      <c r="AX33" s="349">
        <f>'1市町製造品出荷額'!AX41</f>
        <v>7361726</v>
      </c>
      <c r="AY33" s="349">
        <f>'1市町製造品出荷額'!AY41</f>
        <v>7745736</v>
      </c>
      <c r="AZ33" s="349">
        <f>'1市町製造品出荷額'!AZ41</f>
        <v>6657230</v>
      </c>
      <c r="BA33" s="349">
        <f>'1市町製造品出荷額'!BA41</f>
        <v>4779748</v>
      </c>
      <c r="BB33" s="349">
        <f>'1市町製造品出荷額'!BB41</f>
        <v>6555394</v>
      </c>
      <c r="BC33" s="349">
        <f>'1市町製造品出荷額'!BC41</f>
        <v>0</v>
      </c>
    </row>
    <row r="34" spans="1:55">
      <c r="A34" s="329">
        <v>219</v>
      </c>
      <c r="B34" s="332" t="s">
        <v>72</v>
      </c>
      <c r="C34" s="349">
        <f>'1市町製造品出荷額'!C43</f>
        <v>1583300</v>
      </c>
      <c r="D34" s="349">
        <f>'1市町製造品出荷額'!D43</f>
        <v>1663715</v>
      </c>
      <c r="E34" s="349">
        <f>'1市町製造品出荷額'!E43</f>
        <v>1994458</v>
      </c>
      <c r="F34" s="349">
        <f>'1市町製造品出荷額'!F43</f>
        <v>2645826</v>
      </c>
      <c r="G34" s="349">
        <f>'1市町製造品出荷額'!G43</f>
        <v>3275658</v>
      </c>
      <c r="H34" s="349">
        <f>'1市町製造品出荷額'!H43</f>
        <v>3595201</v>
      </c>
      <c r="I34" s="349">
        <f>'1市町製造品出荷額'!I43</f>
        <v>3708528</v>
      </c>
      <c r="J34" s="349">
        <f>'1市町製造品出荷額'!J43</f>
        <v>3779370</v>
      </c>
      <c r="K34" s="349">
        <f>'1市町製造品出荷額'!K43</f>
        <v>4444913</v>
      </c>
      <c r="L34" s="349">
        <f>'1市町製造品出荷額'!L43</f>
        <v>4466439</v>
      </c>
      <c r="M34" s="349">
        <f>'1市町製造品出荷額'!M43</f>
        <v>5180122</v>
      </c>
      <c r="N34" s="349">
        <f>'1市町製造品出荷額'!N43</f>
        <v>5570160</v>
      </c>
      <c r="O34" s="349">
        <f>'1市町製造品出荷額'!O43</f>
        <v>5565986</v>
      </c>
      <c r="P34" s="349">
        <f>'1市町製造品出荷額'!P43</f>
        <v>5536332</v>
      </c>
      <c r="Q34" s="349">
        <f>'1市町製造品出荷額'!Q43</f>
        <v>6316172</v>
      </c>
      <c r="R34" s="349">
        <f>'1市町製造品出荷額'!R43</f>
        <v>6311936</v>
      </c>
      <c r="S34" s="349">
        <f>'1市町製造品出荷額'!S43</f>
        <v>6711610</v>
      </c>
      <c r="T34" s="349">
        <f>'1市町製造品出荷額'!T43</f>
        <v>9925297</v>
      </c>
      <c r="U34" s="349">
        <f>'1市町製造品出荷額'!U43</f>
        <v>12080758</v>
      </c>
      <c r="V34" s="349">
        <f>'1市町製造品出荷額'!V43</f>
        <v>17129366</v>
      </c>
      <c r="W34" s="349">
        <f>'1市町製造品出荷額'!W43</f>
        <v>20473679</v>
      </c>
      <c r="X34" s="349">
        <f>'1市町製造品出荷額'!X43</f>
        <v>22091033</v>
      </c>
      <c r="Y34" s="349">
        <f>'1市町製造品出荷額'!Y43</f>
        <v>22581379</v>
      </c>
      <c r="Z34" s="349">
        <f>'1市町製造品出荷額'!Z43</f>
        <v>24006091</v>
      </c>
      <c r="AA34" s="349">
        <f>'1市町製造品出荷額'!AA43</f>
        <v>24317603</v>
      </c>
      <c r="AB34" s="349">
        <f>'1市町製造品出荷額'!AB43</f>
        <v>29236143</v>
      </c>
      <c r="AC34" s="349">
        <f>'1市町製造品出荷額'!AC43</f>
        <v>31009411</v>
      </c>
      <c r="AD34" s="349">
        <f>'1市町製造品出荷額'!AD43</f>
        <v>35864087</v>
      </c>
      <c r="AE34" s="349">
        <f>'1市町製造品出荷額'!AE43</f>
        <v>36611388</v>
      </c>
      <c r="AF34" s="349">
        <f>'1市町製造品出荷額'!AF43</f>
        <v>36805253</v>
      </c>
      <c r="AG34" s="349">
        <f>'1市町製造品出荷額'!AG43</f>
        <v>39070509</v>
      </c>
      <c r="AH34" s="349">
        <f>'1市町製造品出荷額'!AH43</f>
        <v>35169486</v>
      </c>
      <c r="AI34" s="349">
        <f>'1市町製造品出荷額'!AI43</f>
        <v>36812963</v>
      </c>
      <c r="AJ34" s="349">
        <f>'1市町製造品出荷額'!AJ43</f>
        <v>34828983</v>
      </c>
      <c r="AK34" s="349">
        <f>'1市町製造品出荷額'!AK43</f>
        <v>38883643</v>
      </c>
      <c r="AL34" s="349">
        <f>'1市町製造品出荷額'!AL43</f>
        <v>36962196</v>
      </c>
      <c r="AM34" s="349">
        <f>'1市町製造品出荷額'!AM43</f>
        <v>38611718</v>
      </c>
      <c r="AN34" s="349">
        <f>'1市町製造品出荷額'!AN43</f>
        <v>44904591</v>
      </c>
      <c r="AO34" s="349">
        <f>'1市町製造品出荷額'!AO43</f>
        <v>43237462</v>
      </c>
      <c r="AP34" s="349">
        <f>'1市町製造品出荷額'!AP43</f>
        <v>36709932</v>
      </c>
      <c r="AQ34" s="349">
        <f>'1市町製造品出荷額'!AQ43</f>
        <v>44250169</v>
      </c>
      <c r="AR34" s="349">
        <f>'1市町製造品出荷額'!AR43</f>
        <v>52357497</v>
      </c>
      <c r="AS34" s="349">
        <f>'1市町製造品出荷額'!AS43</f>
        <v>51959770</v>
      </c>
      <c r="AT34" s="349">
        <f>'1市町製造品出荷額'!AT43</f>
        <v>46350670</v>
      </c>
      <c r="AU34" s="349">
        <f>'1市町製造品出荷額'!AU43</f>
        <v>53412913</v>
      </c>
      <c r="AV34" s="349">
        <f>'1市町製造品出荷額'!AV43</f>
        <v>57260212</v>
      </c>
      <c r="AW34" s="349">
        <f>'1市町製造品出荷額'!AW43</f>
        <v>59427896</v>
      </c>
      <c r="AX34" s="349">
        <f>'1市町製造品出荷額'!AX43</f>
        <v>61744009</v>
      </c>
      <c r="AY34" s="349">
        <f>'1市町製造品出荷額'!AY43</f>
        <v>65753086</v>
      </c>
      <c r="AZ34" s="349">
        <f>'1市町製造品出荷額'!AZ43</f>
        <v>59930423</v>
      </c>
      <c r="BA34" s="349">
        <f>'1市町製造品出荷額'!BA43</f>
        <v>53512105</v>
      </c>
      <c r="BB34" s="349">
        <f>'1市町製造品出荷額'!BB43</f>
        <v>53341605</v>
      </c>
      <c r="BC34" s="349">
        <f>'1市町製造品出荷額'!BC43</f>
        <v>0</v>
      </c>
    </row>
    <row r="35" spans="1:55">
      <c r="A35" s="329">
        <v>301</v>
      </c>
      <c r="B35" s="332" t="s">
        <v>83</v>
      </c>
      <c r="C35" s="408">
        <f>'1市町製造品出荷額'!C54</f>
        <v>0</v>
      </c>
      <c r="D35" s="408">
        <f>'1市町製造品出荷額'!D54</f>
        <v>0</v>
      </c>
      <c r="E35" s="408">
        <f>'1市町製造品出荷額'!E54</f>
        <v>0</v>
      </c>
      <c r="F35" s="408">
        <f>'1市町製造品出荷額'!F54</f>
        <v>0</v>
      </c>
      <c r="G35" s="408">
        <f>'1市町製造品出荷額'!G54</f>
        <v>0</v>
      </c>
      <c r="H35" s="349">
        <f>'1市町製造品出荷額'!H54</f>
        <v>93475</v>
      </c>
      <c r="I35" s="349">
        <f>'1市町製造品出荷額'!I54</f>
        <v>107779</v>
      </c>
      <c r="J35" s="349">
        <f>'1市町製造品出荷額'!J54</f>
        <v>118982</v>
      </c>
      <c r="K35" s="349">
        <f>'1市町製造品出荷額'!K54</f>
        <v>121899</v>
      </c>
      <c r="L35" s="349">
        <f>'1市町製造品出荷額'!L54</f>
        <v>322679</v>
      </c>
      <c r="M35" s="349">
        <f>'1市町製造品出荷額'!M54</f>
        <v>415935</v>
      </c>
      <c r="N35" s="349">
        <f>'1市町製造品出荷額'!N54</f>
        <v>441045</v>
      </c>
      <c r="O35" s="349">
        <f>'1市町製造品出荷額'!O54</f>
        <v>408578</v>
      </c>
      <c r="P35" s="349">
        <f>'1市町製造品出荷額'!P54</f>
        <v>495692</v>
      </c>
      <c r="Q35" s="349">
        <f>'1市町製造品出荷額'!Q54</f>
        <v>485893</v>
      </c>
      <c r="R35" s="349">
        <f>'1市町製造品出荷額'!R54</f>
        <v>504989</v>
      </c>
      <c r="S35" s="349">
        <f>'1市町製造品出荷額'!S54</f>
        <v>494591</v>
      </c>
      <c r="T35" s="349">
        <f>'1市町製造品出荷額'!T54</f>
        <v>504101</v>
      </c>
      <c r="U35" s="349">
        <f>'1市町製造品出荷額'!U54</f>
        <v>711123</v>
      </c>
      <c r="V35" s="349">
        <f>'1市町製造品出荷額'!V54</f>
        <v>800259</v>
      </c>
      <c r="W35" s="349">
        <f>'1市町製造品出荷額'!W54</f>
        <v>840067</v>
      </c>
      <c r="X35" s="349">
        <f>'1市町製造品出荷額'!X54</f>
        <v>975592</v>
      </c>
      <c r="Y35" s="349">
        <f>'1市町製造品出荷額'!Y54</f>
        <v>868669</v>
      </c>
      <c r="Z35" s="349">
        <f>'1市町製造品出荷額'!Z54</f>
        <v>802657</v>
      </c>
      <c r="AA35" s="349">
        <f>'1市町製造品出荷額'!AA54</f>
        <v>846121</v>
      </c>
      <c r="AB35" s="349">
        <f>'1市町製造品出荷額'!AB54</f>
        <v>952139</v>
      </c>
      <c r="AC35" s="349">
        <f>'1市町製造品出荷額'!AC54</f>
        <v>1041516</v>
      </c>
      <c r="AD35" s="349">
        <f>'1市町製造品出荷額'!AD54</f>
        <v>1158843</v>
      </c>
      <c r="AE35" s="349">
        <f>'1市町製造品出荷額'!AE54</f>
        <v>950326</v>
      </c>
      <c r="AF35" s="349">
        <f>'1市町製造品出荷額'!AF54</f>
        <v>853426</v>
      </c>
      <c r="AG35" s="349">
        <f>'1市町製造品出荷額'!AG54</f>
        <v>995866</v>
      </c>
      <c r="AH35" s="349">
        <f>'1市町製造品出荷額'!AH54</f>
        <v>821854</v>
      </c>
      <c r="AI35" s="349">
        <f>'1市町製造品出荷額'!AI54</f>
        <v>755445</v>
      </c>
      <c r="AJ35" s="349">
        <f>'1市町製造品出荷額'!AJ54</f>
        <v>829948</v>
      </c>
      <c r="AK35" s="349">
        <f>'1市町製造品出荷額'!AK54</f>
        <v>902332</v>
      </c>
      <c r="AL35" s="349">
        <f>'1市町製造品出荷額'!AL54</f>
        <v>946638</v>
      </c>
      <c r="AM35" s="349">
        <f>'1市町製造品出荷額'!AM54</f>
        <v>983699</v>
      </c>
      <c r="AN35" s="349">
        <f>'1市町製造品出荷額'!AN54</f>
        <v>1031174</v>
      </c>
      <c r="AO35" s="349">
        <f>'1市町製造品出荷額'!AO54</f>
        <v>911203</v>
      </c>
      <c r="AP35" s="349">
        <f>'1市町製造品出荷額'!AP54</f>
        <v>611436</v>
      </c>
      <c r="AQ35" s="349">
        <f>'1市町製造品出荷額'!AQ54</f>
        <v>639964</v>
      </c>
      <c r="AR35" s="349">
        <f>'1市町製造品出荷額'!AR54</f>
        <v>608560</v>
      </c>
      <c r="AS35" s="349">
        <f>'1市町製造品出荷額'!AS54</f>
        <v>582022</v>
      </c>
      <c r="AT35" s="349">
        <f>'1市町製造品出荷額'!AT54</f>
        <v>596729</v>
      </c>
      <c r="AU35" s="349">
        <f>'1市町製造品出荷額'!AU54</f>
        <v>675667</v>
      </c>
      <c r="AV35" s="349">
        <f>'1市町製造品出荷額'!AV54</f>
        <v>695067</v>
      </c>
      <c r="AW35" s="349">
        <f>'1市町製造品出荷額'!AW54</f>
        <v>775069</v>
      </c>
      <c r="AX35" s="349">
        <f>'1市町製造品出荷額'!AX54</f>
        <v>774456</v>
      </c>
      <c r="AY35" s="349">
        <f>'1市町製造品出荷額'!AY54</f>
        <v>805478</v>
      </c>
      <c r="AZ35" s="349">
        <f>'1市町製造品出荷額'!AZ54</f>
        <v>778582</v>
      </c>
      <c r="BA35" s="349">
        <f>'1市町製造品出荷額'!BA54</f>
        <v>798269</v>
      </c>
      <c r="BB35" s="349">
        <f>'1市町製造品出荷額'!BB54</f>
        <v>1106613</v>
      </c>
      <c r="BC35" s="349">
        <f>'1市町製造品出荷額'!BC54</f>
        <v>0</v>
      </c>
    </row>
    <row r="36" spans="1:55">
      <c r="A36" s="338"/>
      <c r="B36" s="342" t="s">
        <v>38</v>
      </c>
      <c r="C36" s="348">
        <f t="shared" ref="C36:G36" si="84">SUM(C37:C41)</f>
        <v>63004402</v>
      </c>
      <c r="D36" s="348">
        <f t="shared" si="84"/>
        <v>71857865</v>
      </c>
      <c r="E36" s="348">
        <f t="shared" si="84"/>
        <v>75524555</v>
      </c>
      <c r="F36" s="348">
        <f t="shared" si="84"/>
        <v>97091965</v>
      </c>
      <c r="G36" s="348">
        <f t="shared" si="84"/>
        <v>129726591</v>
      </c>
      <c r="H36" s="348">
        <f t="shared" ref="H36:L36" si="85">SUM(H37:H41)</f>
        <v>134163870</v>
      </c>
      <c r="I36" s="348">
        <f t="shared" si="85"/>
        <v>150184961</v>
      </c>
      <c r="J36" s="348">
        <f t="shared" si="85"/>
        <v>159800749</v>
      </c>
      <c r="K36" s="348">
        <f t="shared" si="85"/>
        <v>170352018</v>
      </c>
      <c r="L36" s="348">
        <f t="shared" si="85"/>
        <v>194218032</v>
      </c>
      <c r="M36" s="348">
        <f>SUM(M37:M41)</f>
        <v>220755600</v>
      </c>
      <c r="N36" s="348">
        <f t="shared" ref="N36:AX36" si="86">SUM(N37:N41)</f>
        <v>229777709</v>
      </c>
      <c r="O36" s="348">
        <f t="shared" si="86"/>
        <v>241897304</v>
      </c>
      <c r="P36" s="348">
        <f t="shared" si="86"/>
        <v>236179654</v>
      </c>
      <c r="Q36" s="348">
        <f t="shared" si="86"/>
        <v>242956681</v>
      </c>
      <c r="R36" s="348">
        <f t="shared" si="86"/>
        <v>256912211</v>
      </c>
      <c r="S36" s="348">
        <f t="shared" si="86"/>
        <v>228489350</v>
      </c>
      <c r="T36" s="348">
        <f t="shared" si="86"/>
        <v>226045163</v>
      </c>
      <c r="U36" s="348">
        <f t="shared" si="86"/>
        <v>256286811</v>
      </c>
      <c r="V36" s="348">
        <f t="shared" si="86"/>
        <v>285186143</v>
      </c>
      <c r="W36" s="348">
        <f t="shared" si="86"/>
        <v>307200162</v>
      </c>
      <c r="X36" s="348">
        <f t="shared" si="86"/>
        <v>319188814</v>
      </c>
      <c r="Y36" s="348">
        <f t="shared" si="86"/>
        <v>312912851</v>
      </c>
      <c r="Z36" s="348">
        <f t="shared" si="86"/>
        <v>292411000</v>
      </c>
      <c r="AA36" s="348">
        <f t="shared" si="86"/>
        <v>277564331</v>
      </c>
      <c r="AB36" s="348">
        <f t="shared" si="86"/>
        <v>289168414</v>
      </c>
      <c r="AC36" s="348">
        <f t="shared" si="86"/>
        <v>290774657</v>
      </c>
      <c r="AD36" s="348">
        <f t="shared" si="86"/>
        <v>300764454</v>
      </c>
      <c r="AE36" s="348">
        <f t="shared" si="86"/>
        <v>280218944</v>
      </c>
      <c r="AF36" s="348">
        <f t="shared" si="86"/>
        <v>259702849</v>
      </c>
      <c r="AG36" s="348">
        <f t="shared" si="86"/>
        <v>275541227</v>
      </c>
      <c r="AH36" s="348">
        <f t="shared" si="86"/>
        <v>252496996</v>
      </c>
      <c r="AI36" s="348">
        <f t="shared" si="86"/>
        <v>244664321</v>
      </c>
      <c r="AJ36" s="348">
        <f t="shared" si="86"/>
        <v>247600779</v>
      </c>
      <c r="AK36" s="348">
        <f t="shared" si="86"/>
        <v>264350800</v>
      </c>
      <c r="AL36" s="348">
        <f t="shared" si="86"/>
        <v>290446849</v>
      </c>
      <c r="AM36" s="348">
        <f t="shared" si="86"/>
        <v>322224967</v>
      </c>
      <c r="AN36" s="348">
        <f t="shared" si="86"/>
        <v>351485348</v>
      </c>
      <c r="AO36" s="348">
        <f t="shared" si="86"/>
        <v>379744248</v>
      </c>
      <c r="AP36" s="348">
        <f t="shared" si="86"/>
        <v>306051409</v>
      </c>
      <c r="AQ36" s="348">
        <f t="shared" si="86"/>
        <v>310413797</v>
      </c>
      <c r="AR36" s="348">
        <f t="shared" si="86"/>
        <v>316986641</v>
      </c>
      <c r="AS36" s="348">
        <f t="shared" si="86"/>
        <v>335811489</v>
      </c>
      <c r="AT36" s="348">
        <f t="shared" si="86"/>
        <v>323478845</v>
      </c>
      <c r="AU36" s="348">
        <f t="shared" si="86"/>
        <v>335448664</v>
      </c>
      <c r="AV36" s="348">
        <f t="shared" si="86"/>
        <v>325543691</v>
      </c>
      <c r="AW36" s="348">
        <f t="shared" si="86"/>
        <v>313035467</v>
      </c>
      <c r="AX36" s="348">
        <f t="shared" si="86"/>
        <v>334234886</v>
      </c>
      <c r="AY36" s="348">
        <f t="shared" ref="AY36:AZ36" si="87">SUM(AY37:AY41)</f>
        <v>362031002</v>
      </c>
      <c r="AZ36" s="348">
        <f t="shared" si="87"/>
        <v>368079275</v>
      </c>
      <c r="BA36" s="348">
        <f t="shared" ref="BA36:BB36" si="88">SUM(BA37:BA41)</f>
        <v>332018441</v>
      </c>
      <c r="BB36" s="348">
        <f t="shared" si="88"/>
        <v>367464168</v>
      </c>
      <c r="BC36" s="348">
        <f t="shared" ref="BC36" si="89">SUM(BC37:BC41)</f>
        <v>0</v>
      </c>
    </row>
    <row r="37" spans="1:55">
      <c r="A37" s="329">
        <v>203</v>
      </c>
      <c r="B37" s="332" t="s">
        <v>57</v>
      </c>
      <c r="C37" s="349">
        <f>'1市町製造品出荷額'!C28</f>
        <v>23727973</v>
      </c>
      <c r="D37" s="349">
        <f>'1市町製造品出荷額'!D28</f>
        <v>24409146</v>
      </c>
      <c r="E37" s="349">
        <f>'1市町製造品出荷額'!E28</f>
        <v>25890581</v>
      </c>
      <c r="F37" s="349">
        <f>'1市町製造品出荷額'!F28</f>
        <v>30907410</v>
      </c>
      <c r="G37" s="349">
        <f>'1市町製造品出荷額'!G28</f>
        <v>37388705</v>
      </c>
      <c r="H37" s="349">
        <f>'1市町製造品出荷額'!H28</f>
        <v>37275086</v>
      </c>
      <c r="I37" s="349">
        <f>'1市町製造品出荷額'!I28</f>
        <v>39600427</v>
      </c>
      <c r="J37" s="349">
        <f>'1市町製造品出荷額'!J28</f>
        <v>44242896</v>
      </c>
      <c r="K37" s="349">
        <f>'1市町製造品出荷額'!K28</f>
        <v>52014576</v>
      </c>
      <c r="L37" s="349">
        <f>'1市町製造品出荷額'!L28</f>
        <v>60241543</v>
      </c>
      <c r="M37" s="349">
        <f>'1市町製造品出荷額'!M28</f>
        <v>71504740</v>
      </c>
      <c r="N37" s="349">
        <f>'1市町製造品出荷額'!N28</f>
        <v>73967170</v>
      </c>
      <c r="O37" s="349">
        <f>'1市町製造品出荷額'!O28</f>
        <v>75461847</v>
      </c>
      <c r="P37" s="349">
        <f>'1市町製造品出荷額'!P28</f>
        <v>76227143</v>
      </c>
      <c r="Q37" s="349">
        <f>'1市町製造品出荷額'!Q28</f>
        <v>79009203</v>
      </c>
      <c r="R37" s="349">
        <f>'1市町製造品出荷額'!R28</f>
        <v>86277762</v>
      </c>
      <c r="S37" s="349">
        <f>'1市町製造品出荷額'!S28</f>
        <v>77511115</v>
      </c>
      <c r="T37" s="349">
        <f>'1市町製造品出荷額'!T28</f>
        <v>82466034</v>
      </c>
      <c r="U37" s="349">
        <f>'1市町製造品出荷額'!U28</f>
        <v>97815761</v>
      </c>
      <c r="V37" s="349">
        <f>'1市町製造品出荷額'!V28</f>
        <v>111752794</v>
      </c>
      <c r="W37" s="349">
        <f>'1市町製造品出荷額'!W28</f>
        <v>125268935</v>
      </c>
      <c r="X37" s="349">
        <f>'1市町製造品出荷額'!X28</f>
        <v>124754841</v>
      </c>
      <c r="Y37" s="349">
        <f>'1市町製造品出荷額'!Y28</f>
        <v>117484935</v>
      </c>
      <c r="Z37" s="349">
        <f>'1市町製造品出荷額'!Z28</f>
        <v>109868939</v>
      </c>
      <c r="AA37" s="349">
        <f>'1市町製造品出荷額'!AA28</f>
        <v>106478355</v>
      </c>
      <c r="AB37" s="349">
        <f>'1市町製造品出荷額'!AB28</f>
        <v>107525806</v>
      </c>
      <c r="AC37" s="349">
        <f>'1市町製造品出荷額'!AC28</f>
        <v>111145455</v>
      </c>
      <c r="AD37" s="349">
        <f>'1市町製造品出荷額'!AD28</f>
        <v>109885186</v>
      </c>
      <c r="AE37" s="349">
        <f>'1市町製造品出荷額'!AE28</f>
        <v>102386364</v>
      </c>
      <c r="AF37" s="349">
        <f>'1市町製造品出荷額'!AF28</f>
        <v>96022081</v>
      </c>
      <c r="AG37" s="349">
        <f>'1市町製造品出荷額'!AG28</f>
        <v>102978137</v>
      </c>
      <c r="AH37" s="349">
        <f>'1市町製造品出荷額'!AH28</f>
        <v>91120579</v>
      </c>
      <c r="AI37" s="349">
        <f>'1市町製造品出荷額'!AI28</f>
        <v>87788966</v>
      </c>
      <c r="AJ37" s="349">
        <f>'1市町製造品出荷額'!AJ28</f>
        <v>95021881</v>
      </c>
      <c r="AK37" s="349">
        <f>'1市町製造品出荷額'!AK28</f>
        <v>98931756</v>
      </c>
      <c r="AL37" s="349">
        <f>'1市町製造品出荷額'!AL28</f>
        <v>103882377</v>
      </c>
      <c r="AM37" s="349">
        <f>'1市町製造品出荷額'!AM28</f>
        <v>118379413</v>
      </c>
      <c r="AN37" s="349">
        <f>'1市町製造品出荷額'!AN28</f>
        <v>127689559</v>
      </c>
      <c r="AO37" s="349">
        <f>'1市町製造品出荷額'!AO28</f>
        <v>130078394</v>
      </c>
      <c r="AP37" s="349">
        <f>'1市町製造品出荷額'!AP28</f>
        <v>92680498</v>
      </c>
      <c r="AQ37" s="349">
        <f>'1市町製造品出荷額'!AQ28</f>
        <v>100486766</v>
      </c>
      <c r="AR37" s="349">
        <f>'1市町製造品出荷額'!AR28</f>
        <v>104215385</v>
      </c>
      <c r="AS37" s="349">
        <f>'1市町製造品出荷額'!AS28</f>
        <v>113273398</v>
      </c>
      <c r="AT37" s="349">
        <f>'1市町製造品出荷額'!AT28</f>
        <v>105788259</v>
      </c>
      <c r="AU37" s="349">
        <f>'1市町製造品出荷額'!AU28</f>
        <v>112335945</v>
      </c>
      <c r="AV37" s="349">
        <f>'1市町製造品出荷額'!AV28</f>
        <v>111168503</v>
      </c>
      <c r="AW37" s="349">
        <f>'1市町製造品出荷額'!AW28</f>
        <v>114968003</v>
      </c>
      <c r="AX37" s="349">
        <f>'1市町製造品出荷額'!AX28</f>
        <v>119719286</v>
      </c>
      <c r="AY37" s="349">
        <f>'1市町製造品出荷額'!AY28</f>
        <v>131899419</v>
      </c>
      <c r="AZ37" s="349">
        <f>'1市町製造品出荷額'!AZ28</f>
        <v>138532844</v>
      </c>
      <c r="BA37" s="349">
        <f>'1市町製造品出荷額'!BA28</f>
        <v>122732268</v>
      </c>
      <c r="BB37" s="349">
        <f>'1市町製造品出荷額'!BB28</f>
        <v>134681506</v>
      </c>
      <c r="BC37" s="349">
        <f>'1市町製造品出荷額'!BC28</f>
        <v>0</v>
      </c>
    </row>
    <row r="38" spans="1:55">
      <c r="A38" s="329">
        <v>210</v>
      </c>
      <c r="B38" s="332" t="s">
        <v>64</v>
      </c>
      <c r="C38" s="349">
        <f>'1市町製造品出荷額'!C35</f>
        <v>13609827</v>
      </c>
      <c r="D38" s="349">
        <f>'1市町製造品出荷額'!D35</f>
        <v>17274740</v>
      </c>
      <c r="E38" s="349">
        <f>'1市町製造品出荷額'!E35</f>
        <v>19855771</v>
      </c>
      <c r="F38" s="349">
        <f>'1市町製造品出荷額'!F35</f>
        <v>32227936</v>
      </c>
      <c r="G38" s="349">
        <f>'1市町製造品出荷額'!G35</f>
        <v>47244029</v>
      </c>
      <c r="H38" s="349">
        <f>'1市町製造品出荷額'!H35</f>
        <v>50551415</v>
      </c>
      <c r="I38" s="349">
        <f>'1市町製造品出荷額'!I35</f>
        <v>60056230</v>
      </c>
      <c r="J38" s="349">
        <f>'1市町製造品出荷額'!J35</f>
        <v>60104422</v>
      </c>
      <c r="K38" s="349">
        <f>'1市町製造品出荷額'!K35</f>
        <v>62754700</v>
      </c>
      <c r="L38" s="349">
        <f>'1市町製造品出荷額'!L35</f>
        <v>71183929</v>
      </c>
      <c r="M38" s="349">
        <f>'1市町製造品出荷額'!M35</f>
        <v>77754839</v>
      </c>
      <c r="N38" s="349">
        <f>'1市町製造品出荷額'!N35</f>
        <v>78104697</v>
      </c>
      <c r="O38" s="349">
        <f>'1市町製造品出荷額'!O35</f>
        <v>82036439</v>
      </c>
      <c r="P38" s="349">
        <f>'1市町製造品出荷額'!P35</f>
        <v>78849743</v>
      </c>
      <c r="Q38" s="349">
        <f>'1市町製造品出荷額'!Q35</f>
        <v>81948702</v>
      </c>
      <c r="R38" s="349">
        <f>'1市町製造品出荷額'!R35</f>
        <v>82587742</v>
      </c>
      <c r="S38" s="349">
        <f>'1市町製造品出荷額'!S35</f>
        <v>71701087</v>
      </c>
      <c r="T38" s="349">
        <f>'1市町製造品出荷額'!T35</f>
        <v>66886936</v>
      </c>
      <c r="U38" s="349">
        <f>'1市町製造品出荷額'!U35</f>
        <v>73598204</v>
      </c>
      <c r="V38" s="349">
        <f>'1市町製造品出荷額'!V35</f>
        <v>80448828</v>
      </c>
      <c r="W38" s="349">
        <f>'1市町製造品出荷額'!W35</f>
        <v>84168383</v>
      </c>
      <c r="X38" s="349">
        <f>'1市町製造品出荷額'!X35</f>
        <v>87159513</v>
      </c>
      <c r="Y38" s="349">
        <f>'1市町製造品出荷額'!Y35</f>
        <v>83018043</v>
      </c>
      <c r="Z38" s="349">
        <f>'1市町製造品出荷額'!Z35</f>
        <v>74857431</v>
      </c>
      <c r="AA38" s="349">
        <f>'1市町製造品出荷額'!AA35</f>
        <v>66953823</v>
      </c>
      <c r="AB38" s="349">
        <f>'1市町製造品出荷額'!AB35</f>
        <v>69965578</v>
      </c>
      <c r="AC38" s="349">
        <f>'1市町製造品出荷額'!AC35</f>
        <v>70459052</v>
      </c>
      <c r="AD38" s="349">
        <f>'1市町製造品出荷額'!AD35</f>
        <v>74337400</v>
      </c>
      <c r="AE38" s="349">
        <f>'1市町製造品出荷額'!AE35</f>
        <v>71260723</v>
      </c>
      <c r="AF38" s="349">
        <f>'1市町製造品出荷額'!AF35</f>
        <v>63377898</v>
      </c>
      <c r="AG38" s="349">
        <f>'1市町製造品出荷額'!AG35</f>
        <v>63935691</v>
      </c>
      <c r="AH38" s="349">
        <f>'1市町製造品出荷額'!AH35</f>
        <v>58541723</v>
      </c>
      <c r="AI38" s="349">
        <f>'1市町製造品出荷額'!AI35</f>
        <v>55964779</v>
      </c>
      <c r="AJ38" s="349">
        <f>'1市町製造品出荷額'!AJ35</f>
        <v>59157243</v>
      </c>
      <c r="AK38" s="349">
        <f>'1市町製造品出荷額'!AK35</f>
        <v>66999201</v>
      </c>
      <c r="AL38" s="349">
        <f>'1市町製造品出荷額'!AL35</f>
        <v>80836795</v>
      </c>
      <c r="AM38" s="349">
        <f>'1市町製造品出荷額'!AM35</f>
        <v>84914585</v>
      </c>
      <c r="AN38" s="349">
        <f>'1市町製造品出荷額'!AN35</f>
        <v>92148407</v>
      </c>
      <c r="AO38" s="349">
        <f>'1市町製造品出荷額'!AO35</f>
        <v>112206476</v>
      </c>
      <c r="AP38" s="349">
        <f>'1市町製造品出荷額'!AP35</f>
        <v>87940461</v>
      </c>
      <c r="AQ38" s="349">
        <f>'1市町製造品出荷額'!AQ35</f>
        <v>88246698</v>
      </c>
      <c r="AR38" s="349">
        <f>'1市町製造品出荷額'!AR35</f>
        <v>92469545</v>
      </c>
      <c r="AS38" s="349">
        <f>'1市町製造品出荷額'!AS35</f>
        <v>86327454</v>
      </c>
      <c r="AT38" s="349">
        <f>'1市町製造品出荷額'!AT35</f>
        <v>87225677</v>
      </c>
      <c r="AU38" s="349">
        <f>'1市町製造品出荷額'!AU35</f>
        <v>92087057</v>
      </c>
      <c r="AV38" s="349">
        <f>'1市町製造品出荷額'!AV35</f>
        <v>85871915</v>
      </c>
      <c r="AW38" s="349">
        <f>'1市町製造品出荷額'!AW35</f>
        <v>80086793</v>
      </c>
      <c r="AX38" s="349">
        <f>'1市町製造品出荷額'!AX35</f>
        <v>94679319</v>
      </c>
      <c r="AY38" s="349">
        <f>'1市町製造品出荷額'!AY35</f>
        <v>102452960</v>
      </c>
      <c r="AZ38" s="349">
        <f>'1市町製造品出荷額'!AZ35</f>
        <v>102080157</v>
      </c>
      <c r="BA38" s="349">
        <f>'1市町製造品出荷額'!BA35</f>
        <v>87571988</v>
      </c>
      <c r="BB38" s="349">
        <f>'1市町製造品出荷額'!BB35</f>
        <v>101750583</v>
      </c>
      <c r="BC38" s="349">
        <f>'1市町製造品出荷額'!BC35</f>
        <v>0</v>
      </c>
    </row>
    <row r="39" spans="1:55">
      <c r="A39" s="329">
        <v>216</v>
      </c>
      <c r="B39" s="332" t="s">
        <v>69</v>
      </c>
      <c r="C39" s="349">
        <f>'1市町製造品出荷額'!C40</f>
        <v>19416202</v>
      </c>
      <c r="D39" s="349">
        <f>'1市町製造品出荷額'!D40</f>
        <v>22043765</v>
      </c>
      <c r="E39" s="349">
        <f>'1市町製造品出荷額'!E40</f>
        <v>20450578</v>
      </c>
      <c r="F39" s="349">
        <f>'1市町製造品出荷額'!F40</f>
        <v>23381590</v>
      </c>
      <c r="G39" s="349">
        <f>'1市町製造品出荷額'!G40</f>
        <v>28963404</v>
      </c>
      <c r="H39" s="349">
        <f>'1市町製造品出荷額'!H40</f>
        <v>29823127</v>
      </c>
      <c r="I39" s="349">
        <f>'1市町製造品出荷額'!I40</f>
        <v>34077909</v>
      </c>
      <c r="J39" s="349">
        <f>'1市町製造品出荷額'!J40</f>
        <v>38188882</v>
      </c>
      <c r="K39" s="349">
        <f>'1市町製造品出荷額'!K40</f>
        <v>36762031</v>
      </c>
      <c r="L39" s="349">
        <f>'1市町製造品出荷額'!L40</f>
        <v>42609986</v>
      </c>
      <c r="M39" s="349">
        <f>'1市町製造品出荷額'!M40</f>
        <v>46308619</v>
      </c>
      <c r="N39" s="349">
        <f>'1市町製造品出荷額'!N40</f>
        <v>51741403</v>
      </c>
      <c r="O39" s="349">
        <f>'1市町製造品出荷額'!O40</f>
        <v>55505834</v>
      </c>
      <c r="P39" s="349">
        <f>'1市町製造品出荷額'!P40</f>
        <v>54738184</v>
      </c>
      <c r="Q39" s="349">
        <f>'1市町製造品出荷額'!Q40</f>
        <v>54467814</v>
      </c>
      <c r="R39" s="349">
        <f>'1市町製造品出荷額'!R40</f>
        <v>57596887</v>
      </c>
      <c r="S39" s="349">
        <f>'1市町製造品出荷額'!S40</f>
        <v>51446290</v>
      </c>
      <c r="T39" s="349">
        <f>'1市町製造品出荷額'!T40</f>
        <v>47664309</v>
      </c>
      <c r="U39" s="349">
        <f>'1市町製造品出荷額'!U40</f>
        <v>52789785</v>
      </c>
      <c r="V39" s="349">
        <f>'1市町製造品出荷額'!V40</f>
        <v>58793501</v>
      </c>
      <c r="W39" s="349">
        <f>'1市町製造品出荷額'!W40</f>
        <v>59805958</v>
      </c>
      <c r="X39" s="349">
        <f>'1市町製造品出荷額'!X40</f>
        <v>67826571</v>
      </c>
      <c r="Y39" s="349">
        <f>'1市町製造品出荷額'!Y40</f>
        <v>72035188</v>
      </c>
      <c r="Z39" s="349">
        <f>'1市町製造品出荷額'!Z40</f>
        <v>69875883</v>
      </c>
      <c r="AA39" s="349">
        <f>'1市町製造品出荷額'!AA40</f>
        <v>66412099</v>
      </c>
      <c r="AB39" s="349">
        <f>'1市町製造品出荷額'!AB40</f>
        <v>71016305</v>
      </c>
      <c r="AC39" s="349">
        <f>'1市町製造品出荷額'!AC40</f>
        <v>64112924</v>
      </c>
      <c r="AD39" s="349">
        <f>'1市町製造品出荷額'!AD40</f>
        <v>74085508</v>
      </c>
      <c r="AE39" s="349">
        <f>'1市町製造品出荷額'!AE40</f>
        <v>66490144</v>
      </c>
      <c r="AF39" s="349">
        <f>'1市町製造品出荷額'!AF40</f>
        <v>61909985</v>
      </c>
      <c r="AG39" s="349">
        <f>'1市町製造品出荷額'!AG40</f>
        <v>70020430</v>
      </c>
      <c r="AH39" s="349">
        <f>'1市町製造品出荷額'!AH40</f>
        <v>67304394</v>
      </c>
      <c r="AI39" s="349">
        <f>'1市町製造品出荷額'!AI40</f>
        <v>68369244</v>
      </c>
      <c r="AJ39" s="349">
        <f>'1市町製造品出荷額'!AJ40</f>
        <v>60960399</v>
      </c>
      <c r="AK39" s="349">
        <f>'1市町製造品出荷額'!AK40</f>
        <v>64037778</v>
      </c>
      <c r="AL39" s="349">
        <f>'1市町製造品出荷額'!AL40</f>
        <v>70122200</v>
      </c>
      <c r="AM39" s="349">
        <f>'1市町製造品出荷額'!AM40</f>
        <v>79128972</v>
      </c>
      <c r="AN39" s="349">
        <f>'1市町製造品出荷額'!AN40</f>
        <v>91319855</v>
      </c>
      <c r="AO39" s="349">
        <f>'1市町製造品出荷額'!AO40</f>
        <v>95971467</v>
      </c>
      <c r="AP39" s="349">
        <f>'1市町製造品出荷額'!AP40</f>
        <v>93947120</v>
      </c>
      <c r="AQ39" s="349">
        <f>'1市町製造品出荷額'!AQ40</f>
        <v>92150310</v>
      </c>
      <c r="AR39" s="349">
        <f>'1市町製造品出荷額'!AR40</f>
        <v>88266697</v>
      </c>
      <c r="AS39" s="349">
        <f>'1市町製造品出荷額'!AS40</f>
        <v>99716867</v>
      </c>
      <c r="AT39" s="349">
        <f>'1市町製造品出荷額'!AT40</f>
        <v>97314088</v>
      </c>
      <c r="AU39" s="349">
        <f>'1市町製造品出荷額'!AU40</f>
        <v>91313229</v>
      </c>
      <c r="AV39" s="349">
        <f>'1市町製造品出荷額'!AV40</f>
        <v>86403499</v>
      </c>
      <c r="AW39" s="349">
        <f>'1市町製造品出荷額'!AW40</f>
        <v>79600710</v>
      </c>
      <c r="AX39" s="349">
        <f>'1市町製造品出荷額'!AX40</f>
        <v>78749132</v>
      </c>
      <c r="AY39" s="349">
        <f>'1市町製造品出荷額'!AY40</f>
        <v>85959886</v>
      </c>
      <c r="AZ39" s="349">
        <f>'1市町製造品出荷額'!AZ40</f>
        <v>83527204</v>
      </c>
      <c r="BA39" s="349">
        <f>'1市町製造品出荷額'!BA40</f>
        <v>85050276</v>
      </c>
      <c r="BB39" s="349">
        <f>'1市町製造品出荷額'!BB40</f>
        <v>87327453</v>
      </c>
      <c r="BC39" s="349">
        <f>'1市町製造品出荷額'!BC40</f>
        <v>0</v>
      </c>
    </row>
    <row r="40" spans="1:55">
      <c r="A40" s="329">
        <v>381</v>
      </c>
      <c r="B40" s="332" t="s">
        <v>85</v>
      </c>
      <c r="C40" s="349">
        <f>'1市町製造品出荷額'!C56</f>
        <v>2620179</v>
      </c>
      <c r="D40" s="349">
        <f>'1市町製造品出荷額'!D56</f>
        <v>2671532</v>
      </c>
      <c r="E40" s="349">
        <f>'1市町製造品出荷額'!E56</f>
        <v>3066938</v>
      </c>
      <c r="F40" s="349">
        <f>'1市町製造品出荷額'!F56</f>
        <v>3907306</v>
      </c>
      <c r="G40" s="349">
        <f>'1市町製造品出荷額'!G56</f>
        <v>5246375</v>
      </c>
      <c r="H40" s="349">
        <f>'1市町製造品出荷額'!H56</f>
        <v>5916162</v>
      </c>
      <c r="I40" s="349">
        <f>'1市町製造品出荷額'!I56</f>
        <v>6675294</v>
      </c>
      <c r="J40" s="349">
        <f>'1市町製造品出荷額'!J56</f>
        <v>6960166</v>
      </c>
      <c r="K40" s="349">
        <f>'1市町製造品出荷額'!K56</f>
        <v>7949698</v>
      </c>
      <c r="L40" s="349">
        <f>'1市町製造品出荷額'!L56</f>
        <v>8989607</v>
      </c>
      <c r="M40" s="349">
        <f>'1市町製造品出荷額'!M56</f>
        <v>10811131</v>
      </c>
      <c r="N40" s="349">
        <f>'1市町製造品出荷額'!N56</f>
        <v>11471976</v>
      </c>
      <c r="O40" s="349">
        <f>'1市町製造品出荷額'!O56</f>
        <v>12600611</v>
      </c>
      <c r="P40" s="349">
        <f>'1市町製造品出荷額'!P56</f>
        <v>10622383</v>
      </c>
      <c r="Q40" s="349">
        <f>'1市町製造品出荷額'!Q56</f>
        <v>11243889</v>
      </c>
      <c r="R40" s="349">
        <f>'1市町製造品出荷額'!R56</f>
        <v>12345145</v>
      </c>
      <c r="S40" s="349">
        <f>'1市町製造品出荷額'!S56</f>
        <v>12337748</v>
      </c>
      <c r="T40" s="349">
        <f>'1市町製造品出荷額'!T56</f>
        <v>12323201</v>
      </c>
      <c r="U40" s="349">
        <f>'1市町製造品出荷額'!U56</f>
        <v>12685765</v>
      </c>
      <c r="V40" s="349">
        <f>'1市町製造品出荷額'!V56</f>
        <v>13495783</v>
      </c>
      <c r="W40" s="349">
        <f>'1市町製造品出荷額'!W56</f>
        <v>15257936</v>
      </c>
      <c r="X40" s="349">
        <f>'1市町製造品出荷額'!X56</f>
        <v>15178000</v>
      </c>
      <c r="Y40" s="349">
        <f>'1市町製造品出荷額'!Y56</f>
        <v>14999577</v>
      </c>
      <c r="Z40" s="349">
        <f>'1市町製造品出荷額'!Z56</f>
        <v>14326130</v>
      </c>
      <c r="AA40" s="349">
        <f>'1市町製造品出荷額'!AA56</f>
        <v>15055377</v>
      </c>
      <c r="AB40" s="349">
        <f>'1市町製造品出荷額'!AB56</f>
        <v>16076933</v>
      </c>
      <c r="AC40" s="349">
        <f>'1市町製造品出荷額'!AC56</f>
        <v>17091393</v>
      </c>
      <c r="AD40" s="349">
        <f>'1市町製造品出荷額'!AD56</f>
        <v>17130320</v>
      </c>
      <c r="AE40" s="349">
        <f>'1市町製造品出荷額'!AE56</f>
        <v>16548628</v>
      </c>
      <c r="AF40" s="349">
        <f>'1市町製造品出荷額'!AF56</f>
        <v>16029701</v>
      </c>
      <c r="AG40" s="349">
        <f>'1市町製造品出荷額'!AG56</f>
        <v>16520443</v>
      </c>
      <c r="AH40" s="349">
        <f>'1市町製造品出荷額'!AH56</f>
        <v>15011237</v>
      </c>
      <c r="AI40" s="349">
        <f>'1市町製造品出荷額'!AI56</f>
        <v>13802500</v>
      </c>
      <c r="AJ40" s="349">
        <f>'1市町製造品出荷額'!AJ56</f>
        <v>13914408</v>
      </c>
      <c r="AK40" s="349">
        <f>'1市町製造品出荷額'!AK56</f>
        <v>14895170</v>
      </c>
      <c r="AL40" s="349">
        <f>'1市町製造品出荷額'!AL56</f>
        <v>15684566</v>
      </c>
      <c r="AM40" s="349">
        <f>'1市町製造品出荷額'!AM56</f>
        <v>17455635</v>
      </c>
      <c r="AN40" s="349">
        <f>'1市町製造品出荷額'!AN56</f>
        <v>17995962</v>
      </c>
      <c r="AO40" s="349">
        <f>'1市町製造品出荷額'!AO56</f>
        <v>17706358</v>
      </c>
      <c r="AP40" s="349">
        <f>'1市町製造品出荷額'!AP56</f>
        <v>11278043</v>
      </c>
      <c r="AQ40" s="349">
        <f>'1市町製造品出荷額'!AQ56</f>
        <v>11494643</v>
      </c>
      <c r="AR40" s="349">
        <f>'1市町製造品出荷額'!AR56</f>
        <v>13250243</v>
      </c>
      <c r="AS40" s="349">
        <f>'1市町製造品出荷額'!AS56</f>
        <v>15084575</v>
      </c>
      <c r="AT40" s="349">
        <f>'1市町製造品出荷額'!AT56</f>
        <v>14741367</v>
      </c>
      <c r="AU40" s="349">
        <f>'1市町製造品出荷額'!AU56</f>
        <v>17447215</v>
      </c>
      <c r="AV40" s="349">
        <f>'1市町製造品出荷額'!AV56</f>
        <v>19915750</v>
      </c>
      <c r="AW40" s="349">
        <f>'1市町製造品出荷額'!AW56</f>
        <v>17115449</v>
      </c>
      <c r="AX40" s="349">
        <f>'1市町製造品出荷額'!AX56</f>
        <v>18234849</v>
      </c>
      <c r="AY40" s="349">
        <f>'1市町製造品出荷額'!AY56</f>
        <v>18200959</v>
      </c>
      <c r="AZ40" s="349">
        <f>'1市町製造品出荷額'!AZ56</f>
        <v>18781297</v>
      </c>
      <c r="BA40" s="349">
        <f>'1市町製造品出荷額'!BA56</f>
        <v>11939295</v>
      </c>
      <c r="BB40" s="349">
        <f>'1市町製造品出荷額'!BB56</f>
        <v>13537178</v>
      </c>
      <c r="BC40" s="349">
        <f>'1市町製造品出荷額'!BC56</f>
        <v>0</v>
      </c>
    </row>
    <row r="41" spans="1:55">
      <c r="A41" s="329">
        <v>382</v>
      </c>
      <c r="B41" s="332" t="s">
        <v>86</v>
      </c>
      <c r="C41" s="349">
        <f>'1市町製造品出荷額'!C57</f>
        <v>3630221</v>
      </c>
      <c r="D41" s="349">
        <f>'1市町製造品出荷額'!D57</f>
        <v>5458682</v>
      </c>
      <c r="E41" s="349">
        <f>'1市町製造品出荷額'!E57</f>
        <v>6260687</v>
      </c>
      <c r="F41" s="349">
        <f>'1市町製造品出荷額'!F57</f>
        <v>6667723</v>
      </c>
      <c r="G41" s="349">
        <f>'1市町製造品出荷額'!G57</f>
        <v>10884078</v>
      </c>
      <c r="H41" s="349">
        <f>'1市町製造品出荷額'!H57</f>
        <v>10598080</v>
      </c>
      <c r="I41" s="349">
        <f>'1市町製造品出荷額'!I57</f>
        <v>9775101</v>
      </c>
      <c r="J41" s="349">
        <f>'1市町製造品出荷額'!J57</f>
        <v>10304383</v>
      </c>
      <c r="K41" s="349">
        <f>'1市町製造品出荷額'!K57</f>
        <v>10871013</v>
      </c>
      <c r="L41" s="349">
        <f>'1市町製造品出荷額'!L57</f>
        <v>11192967</v>
      </c>
      <c r="M41" s="349">
        <f>'1市町製造品出荷額'!M57</f>
        <v>14376271</v>
      </c>
      <c r="N41" s="349">
        <f>'1市町製造品出荷額'!N57</f>
        <v>14492463</v>
      </c>
      <c r="O41" s="349">
        <f>'1市町製造品出荷額'!O57</f>
        <v>16292573</v>
      </c>
      <c r="P41" s="349">
        <f>'1市町製造品出荷額'!P57</f>
        <v>15742201</v>
      </c>
      <c r="Q41" s="349">
        <f>'1市町製造品出荷額'!Q57</f>
        <v>16287073</v>
      </c>
      <c r="R41" s="349">
        <f>'1市町製造品出荷額'!R57</f>
        <v>18104675</v>
      </c>
      <c r="S41" s="349">
        <f>'1市町製造品出荷額'!S57</f>
        <v>15493110</v>
      </c>
      <c r="T41" s="349">
        <f>'1市町製造品出荷額'!T57</f>
        <v>16704683</v>
      </c>
      <c r="U41" s="349">
        <f>'1市町製造品出荷額'!U57</f>
        <v>19397296</v>
      </c>
      <c r="V41" s="349">
        <f>'1市町製造品出荷額'!V57</f>
        <v>20695237</v>
      </c>
      <c r="W41" s="349">
        <f>'1市町製造品出荷額'!W57</f>
        <v>22698950</v>
      </c>
      <c r="X41" s="349">
        <f>'1市町製造品出荷額'!X57</f>
        <v>24269889</v>
      </c>
      <c r="Y41" s="349">
        <f>'1市町製造品出荷額'!Y57</f>
        <v>25375108</v>
      </c>
      <c r="Z41" s="349">
        <f>'1市町製造品出荷額'!Z57</f>
        <v>23482617</v>
      </c>
      <c r="AA41" s="349">
        <f>'1市町製造品出荷額'!AA57</f>
        <v>22664677</v>
      </c>
      <c r="AB41" s="349">
        <f>'1市町製造品出荷額'!AB57</f>
        <v>24583792</v>
      </c>
      <c r="AC41" s="349">
        <f>'1市町製造品出荷額'!AC57</f>
        <v>27965833</v>
      </c>
      <c r="AD41" s="349">
        <f>'1市町製造品出荷額'!AD57</f>
        <v>25326040</v>
      </c>
      <c r="AE41" s="349">
        <f>'1市町製造品出荷額'!AE57</f>
        <v>23533085</v>
      </c>
      <c r="AF41" s="349">
        <f>'1市町製造品出荷額'!AF57</f>
        <v>22363184</v>
      </c>
      <c r="AG41" s="349">
        <f>'1市町製造品出荷額'!AG57</f>
        <v>22086526</v>
      </c>
      <c r="AH41" s="349">
        <f>'1市町製造品出荷額'!AH57</f>
        <v>20519063</v>
      </c>
      <c r="AI41" s="349">
        <f>'1市町製造品出荷額'!AI57</f>
        <v>18738832</v>
      </c>
      <c r="AJ41" s="349">
        <f>'1市町製造品出荷額'!AJ57</f>
        <v>18546848</v>
      </c>
      <c r="AK41" s="349">
        <f>'1市町製造品出荷額'!AK57</f>
        <v>19486895</v>
      </c>
      <c r="AL41" s="349">
        <f>'1市町製造品出荷額'!AL57</f>
        <v>19920911</v>
      </c>
      <c r="AM41" s="349">
        <f>'1市町製造品出荷額'!AM57</f>
        <v>22346362</v>
      </c>
      <c r="AN41" s="349">
        <f>'1市町製造品出荷額'!AN57</f>
        <v>22331565</v>
      </c>
      <c r="AO41" s="349">
        <f>'1市町製造品出荷額'!AO57</f>
        <v>23781553</v>
      </c>
      <c r="AP41" s="349">
        <f>'1市町製造品出荷額'!AP57</f>
        <v>20205287</v>
      </c>
      <c r="AQ41" s="349">
        <f>'1市町製造品出荷額'!AQ57</f>
        <v>18035380</v>
      </c>
      <c r="AR41" s="349">
        <f>'1市町製造品出荷額'!AR57</f>
        <v>18784771</v>
      </c>
      <c r="AS41" s="349">
        <f>'1市町製造品出荷額'!AS57</f>
        <v>21409195</v>
      </c>
      <c r="AT41" s="349">
        <f>'1市町製造品出荷額'!AT57</f>
        <v>18409454</v>
      </c>
      <c r="AU41" s="349">
        <f>'1市町製造品出荷額'!AU57</f>
        <v>22265218</v>
      </c>
      <c r="AV41" s="349">
        <f>'1市町製造品出荷額'!AV57</f>
        <v>22184024</v>
      </c>
      <c r="AW41" s="349">
        <f>'1市町製造品出荷額'!AW57</f>
        <v>21264512</v>
      </c>
      <c r="AX41" s="349">
        <f>'1市町製造品出荷額'!AX57</f>
        <v>22852300</v>
      </c>
      <c r="AY41" s="349">
        <f>'1市町製造品出荷額'!AY57</f>
        <v>23517778</v>
      </c>
      <c r="AZ41" s="349">
        <f>'1市町製造品出荷額'!AZ57</f>
        <v>25157773</v>
      </c>
      <c r="BA41" s="349">
        <f>'1市町製造品出荷額'!BA57</f>
        <v>24724614</v>
      </c>
      <c r="BB41" s="349">
        <f>'1市町製造品出荷額'!BB57</f>
        <v>30167448</v>
      </c>
      <c r="BC41" s="349">
        <f>'1市町製造品出荷額'!BC57</f>
        <v>0</v>
      </c>
    </row>
    <row r="42" spans="1:55">
      <c r="A42" s="338"/>
      <c r="B42" s="343" t="s">
        <v>39</v>
      </c>
      <c r="C42" s="348">
        <f t="shared" ref="C42:G42" si="90">SUM(C43:C48)</f>
        <v>10038634</v>
      </c>
      <c r="D42" s="348">
        <f t="shared" si="90"/>
        <v>11153116</v>
      </c>
      <c r="E42" s="348">
        <f t="shared" si="90"/>
        <v>12589336</v>
      </c>
      <c r="F42" s="348">
        <f t="shared" si="90"/>
        <v>17006758</v>
      </c>
      <c r="G42" s="348">
        <f t="shared" si="90"/>
        <v>19666421</v>
      </c>
      <c r="H42" s="348">
        <f t="shared" ref="H42:L42" si="91">SUM(H43:H48)</f>
        <v>24538016</v>
      </c>
      <c r="I42" s="348">
        <f t="shared" si="91"/>
        <v>28872810</v>
      </c>
      <c r="J42" s="348">
        <f t="shared" si="91"/>
        <v>32093860</v>
      </c>
      <c r="K42" s="348">
        <f t="shared" si="91"/>
        <v>33770212</v>
      </c>
      <c r="L42" s="348">
        <f t="shared" si="91"/>
        <v>37907227</v>
      </c>
      <c r="M42" s="348">
        <f>SUM(M43:M48)</f>
        <v>45419501</v>
      </c>
      <c r="N42" s="348">
        <f t="shared" ref="N42:AX42" si="92">SUM(N43:N48)</f>
        <v>47423122</v>
      </c>
      <c r="O42" s="348">
        <f t="shared" si="92"/>
        <v>49463334</v>
      </c>
      <c r="P42" s="348">
        <f t="shared" si="92"/>
        <v>50798160</v>
      </c>
      <c r="Q42" s="348">
        <f t="shared" si="92"/>
        <v>56785635</v>
      </c>
      <c r="R42" s="348">
        <f t="shared" si="92"/>
        <v>62069762</v>
      </c>
      <c r="S42" s="348">
        <f t="shared" si="92"/>
        <v>65831245</v>
      </c>
      <c r="T42" s="348">
        <f t="shared" si="92"/>
        <v>65643712</v>
      </c>
      <c r="U42" s="348">
        <f t="shared" si="92"/>
        <v>71581456</v>
      </c>
      <c r="V42" s="348">
        <f t="shared" si="92"/>
        <v>78555262</v>
      </c>
      <c r="W42" s="348">
        <f t="shared" si="92"/>
        <v>88463573</v>
      </c>
      <c r="X42" s="348">
        <f t="shared" si="92"/>
        <v>99002632</v>
      </c>
      <c r="Y42" s="348">
        <f t="shared" si="92"/>
        <v>96566459</v>
      </c>
      <c r="Z42" s="348">
        <f t="shared" si="92"/>
        <v>92042666</v>
      </c>
      <c r="AA42" s="348">
        <f t="shared" si="92"/>
        <v>92110685</v>
      </c>
      <c r="AB42" s="348">
        <f t="shared" si="92"/>
        <v>98154010</v>
      </c>
      <c r="AC42" s="348">
        <f t="shared" si="92"/>
        <v>98608325</v>
      </c>
      <c r="AD42" s="348">
        <f t="shared" si="92"/>
        <v>100415323</v>
      </c>
      <c r="AE42" s="348">
        <f t="shared" si="92"/>
        <v>98167828</v>
      </c>
      <c r="AF42" s="348">
        <f t="shared" si="92"/>
        <v>99071661</v>
      </c>
      <c r="AG42" s="348">
        <f t="shared" si="92"/>
        <v>104249792</v>
      </c>
      <c r="AH42" s="348">
        <f t="shared" si="92"/>
        <v>100142656</v>
      </c>
      <c r="AI42" s="348">
        <f t="shared" si="92"/>
        <v>93853172</v>
      </c>
      <c r="AJ42" s="348">
        <f t="shared" si="92"/>
        <v>93010998</v>
      </c>
      <c r="AK42" s="348">
        <f t="shared" si="92"/>
        <v>96966833</v>
      </c>
      <c r="AL42" s="348">
        <f t="shared" si="92"/>
        <v>100983212</v>
      </c>
      <c r="AM42" s="348">
        <f t="shared" si="92"/>
        <v>105339572</v>
      </c>
      <c r="AN42" s="348">
        <f t="shared" si="92"/>
        <v>116579168</v>
      </c>
      <c r="AO42" s="348">
        <f t="shared" si="92"/>
        <v>121015004</v>
      </c>
      <c r="AP42" s="348">
        <f t="shared" si="92"/>
        <v>105938644</v>
      </c>
      <c r="AQ42" s="348">
        <f t="shared" si="92"/>
        <v>107721587</v>
      </c>
      <c r="AR42" s="348">
        <f t="shared" si="92"/>
        <v>106070644</v>
      </c>
      <c r="AS42" s="348">
        <f t="shared" si="92"/>
        <v>104794979</v>
      </c>
      <c r="AT42" s="348">
        <f t="shared" si="92"/>
        <v>107475741</v>
      </c>
      <c r="AU42" s="348">
        <f t="shared" si="92"/>
        <v>118567738</v>
      </c>
      <c r="AV42" s="348">
        <f t="shared" si="92"/>
        <v>116197336</v>
      </c>
      <c r="AW42" s="348">
        <f t="shared" si="92"/>
        <v>118777601</v>
      </c>
      <c r="AX42" s="348">
        <f t="shared" si="92"/>
        <v>126139198</v>
      </c>
      <c r="AY42" s="348">
        <f t="shared" ref="AY42:AZ42" si="93">SUM(AY43:AY48)</f>
        <v>125702417</v>
      </c>
      <c r="AZ42" s="348">
        <f t="shared" si="93"/>
        <v>131298699</v>
      </c>
      <c r="BA42" s="348">
        <f t="shared" ref="BA42:BB42" si="94">SUM(BA43:BA48)</f>
        <v>128660931</v>
      </c>
      <c r="BB42" s="348">
        <f t="shared" si="94"/>
        <v>139819614</v>
      </c>
      <c r="BC42" s="348">
        <f t="shared" ref="BC42" si="95">SUM(BC43:BC48)</f>
        <v>0</v>
      </c>
    </row>
    <row r="43" spans="1:55">
      <c r="A43" s="333">
        <v>213</v>
      </c>
      <c r="B43" s="334" t="s">
        <v>539</v>
      </c>
      <c r="C43" s="349">
        <f>'1市町製造品出荷額'!C37</f>
        <v>1930349</v>
      </c>
      <c r="D43" s="349">
        <f>'1市町製造品出荷額'!D37</f>
        <v>2133978</v>
      </c>
      <c r="E43" s="349">
        <f>'1市町製造品出荷額'!E37</f>
        <v>2310843</v>
      </c>
      <c r="F43" s="349">
        <f>'1市町製造品出荷額'!F37</f>
        <v>3276130</v>
      </c>
      <c r="G43" s="349">
        <f>'1市町製造品出荷額'!G37</f>
        <v>3109878</v>
      </c>
      <c r="H43" s="349">
        <f>'1市町製造品出荷額'!H37</f>
        <v>4056421</v>
      </c>
      <c r="I43" s="349">
        <f>'1市町製造品出荷額'!I37</f>
        <v>5320827</v>
      </c>
      <c r="J43" s="349">
        <f>'1市町製造品出荷額'!J37</f>
        <v>5741663</v>
      </c>
      <c r="K43" s="349">
        <f>'1市町製造品出荷額'!K37</f>
        <v>5265084</v>
      </c>
      <c r="L43" s="349">
        <f>'1市町製造品出荷額'!L37</f>
        <v>5897970</v>
      </c>
      <c r="M43" s="349">
        <f>'1市町製造品出荷額'!M37</f>
        <v>6862934</v>
      </c>
      <c r="N43" s="349">
        <f>'1市町製造品出荷額'!N37</f>
        <v>7333938</v>
      </c>
      <c r="O43" s="349">
        <f>'1市町製造品出荷額'!O37</f>
        <v>6711456</v>
      </c>
      <c r="P43" s="349">
        <f>'1市町製造品出荷額'!P37</f>
        <v>7688310</v>
      </c>
      <c r="Q43" s="349">
        <f>'1市町製造品出荷額'!Q37</f>
        <v>8025883</v>
      </c>
      <c r="R43" s="349">
        <f>'1市町製造品出荷額'!R37</f>
        <v>8171716</v>
      </c>
      <c r="S43" s="349">
        <f>'1市町製造品出荷額'!S37</f>
        <v>7497675</v>
      </c>
      <c r="T43" s="349">
        <f>'1市町製造品出荷額'!T37</f>
        <v>7548193</v>
      </c>
      <c r="U43" s="349">
        <f>'1市町製造品出荷額'!U37</f>
        <v>7904118</v>
      </c>
      <c r="V43" s="349">
        <f>'1市町製造品出荷額'!V37</f>
        <v>7829809</v>
      </c>
      <c r="W43" s="349">
        <f>'1市町製造品出荷額'!W37</f>
        <v>8204265</v>
      </c>
      <c r="X43" s="349">
        <f>'1市町製造品出荷額'!X37</f>
        <v>9053032</v>
      </c>
      <c r="Y43" s="349">
        <f>'1市町製造品出荷額'!Y37</f>
        <v>8658874</v>
      </c>
      <c r="Z43" s="349">
        <f>'1市町製造品出荷額'!Z37</f>
        <v>9054123</v>
      </c>
      <c r="AA43" s="349">
        <f>'1市町製造品出荷額'!AA37</f>
        <v>10765108</v>
      </c>
      <c r="AB43" s="349">
        <f>'1市町製造品出荷額'!AB37</f>
        <v>12531344</v>
      </c>
      <c r="AC43" s="349">
        <f>'1市町製造品出荷額'!AC37</f>
        <v>10818388</v>
      </c>
      <c r="AD43" s="349">
        <f>'1市町製造品出荷額'!AD37</f>
        <v>9129682</v>
      </c>
      <c r="AE43" s="349">
        <f>'1市町製造品出荷額'!AE37</f>
        <v>11225637</v>
      </c>
      <c r="AF43" s="349">
        <f>'1市町製造品出荷額'!AF37</f>
        <v>12017222</v>
      </c>
      <c r="AG43" s="349">
        <f>'1市町製造品出荷額'!AG37</f>
        <v>15383169</v>
      </c>
      <c r="AH43" s="349">
        <f>'1市町製造品出荷額'!AH37</f>
        <v>12672234</v>
      </c>
      <c r="AI43" s="349">
        <f>'1市町製造品出荷額'!AI37</f>
        <v>10568387</v>
      </c>
      <c r="AJ43" s="349">
        <f>'1市町製造品出荷額'!AJ37</f>
        <v>11354857</v>
      </c>
      <c r="AK43" s="349">
        <f>'1市町製造品出荷額'!AK37</f>
        <v>12035277</v>
      </c>
      <c r="AL43" s="349">
        <f>'1市町製造品出荷額'!AL37</f>
        <v>11349111</v>
      </c>
      <c r="AM43" s="349">
        <f>'1市町製造品出荷額'!AM37</f>
        <v>10552027</v>
      </c>
      <c r="AN43" s="349">
        <f>'1市町製造品出荷額'!AN37</f>
        <v>17153447</v>
      </c>
      <c r="AO43" s="349">
        <f>'1市町製造品出荷額'!AO37</f>
        <v>16163694</v>
      </c>
      <c r="AP43" s="349">
        <f>'1市町製造品出荷額'!AP37</f>
        <v>11679531</v>
      </c>
      <c r="AQ43" s="349">
        <f>'1市町製造品出荷額'!AQ37</f>
        <v>12650390</v>
      </c>
      <c r="AR43" s="349">
        <f>'1市町製造品出荷額'!AR37</f>
        <v>6571916</v>
      </c>
      <c r="AS43" s="349">
        <f>'1市町製造品出荷額'!AS37</f>
        <v>5987867</v>
      </c>
      <c r="AT43" s="349">
        <f>'1市町製造品出荷額'!AT37</f>
        <v>8233293</v>
      </c>
      <c r="AU43" s="349">
        <f>'1市町製造品出荷額'!AU37</f>
        <v>7133148</v>
      </c>
      <c r="AV43" s="349">
        <f>'1市町製造品出荷額'!AV37</f>
        <v>8979772</v>
      </c>
      <c r="AW43" s="349">
        <f>'1市町製造品出荷額'!AW37</f>
        <v>8111118</v>
      </c>
      <c r="AX43" s="349">
        <f>'1市町製造品出荷額'!AX37</f>
        <v>8045167</v>
      </c>
      <c r="AY43" s="349">
        <f>'1市町製造品出荷額'!AY37</f>
        <v>8102792</v>
      </c>
      <c r="AZ43" s="349">
        <f>'1市町製造品出荷額'!AZ37</f>
        <v>8308573</v>
      </c>
      <c r="BA43" s="349">
        <f>'1市町製造品出荷額'!BA37</f>
        <v>8129526</v>
      </c>
      <c r="BB43" s="349">
        <f>'1市町製造品出荷額'!BB37</f>
        <v>8661406</v>
      </c>
      <c r="BC43" s="349">
        <f>'1市町製造品出荷額'!BC37</f>
        <v>0</v>
      </c>
    </row>
    <row r="44" spans="1:55">
      <c r="A44" s="329">
        <v>215</v>
      </c>
      <c r="B44" s="332" t="s">
        <v>540</v>
      </c>
      <c r="C44" s="349">
        <f>'1市町製造品出荷額'!C39</f>
        <v>1672965</v>
      </c>
      <c r="D44" s="349">
        <f>'1市町製造品出荷額'!D39</f>
        <v>1979252</v>
      </c>
      <c r="E44" s="349">
        <f>'1市町製造品出荷額'!E39</f>
        <v>2427385</v>
      </c>
      <c r="F44" s="349">
        <f>'1市町製造品出荷額'!F39</f>
        <v>3013879</v>
      </c>
      <c r="G44" s="349">
        <f>'1市町製造品出荷額'!G39</f>
        <v>3684278</v>
      </c>
      <c r="H44" s="349">
        <f>'1市町製造品出荷額'!H39</f>
        <v>4637060</v>
      </c>
      <c r="I44" s="349">
        <f>'1市町製造品出荷額'!I39</f>
        <v>5242145</v>
      </c>
      <c r="J44" s="349">
        <f>'1市町製造品出荷額'!J39</f>
        <v>5995898</v>
      </c>
      <c r="K44" s="349">
        <f>'1市町製造品出荷額'!K39</f>
        <v>6452508</v>
      </c>
      <c r="L44" s="349">
        <f>'1市町製造品出荷額'!L39</f>
        <v>7232613</v>
      </c>
      <c r="M44" s="349">
        <f>'1市町製造品出荷額'!M39</f>
        <v>9371957</v>
      </c>
      <c r="N44" s="349">
        <f>'1市町製造品出荷額'!N39</f>
        <v>9537119</v>
      </c>
      <c r="O44" s="349">
        <f>'1市町製造品出荷額'!O39</f>
        <v>10937033</v>
      </c>
      <c r="P44" s="349">
        <f>'1市町製造品出荷額'!P39</f>
        <v>10645497</v>
      </c>
      <c r="Q44" s="349">
        <f>'1市町製造品出荷額'!Q39</f>
        <v>11498820</v>
      </c>
      <c r="R44" s="349">
        <f>'1市町製造品出荷額'!R39</f>
        <v>12057624</v>
      </c>
      <c r="S44" s="349">
        <f>'1市町製造品出荷額'!S39</f>
        <v>12308300</v>
      </c>
      <c r="T44" s="349">
        <f>'1市町製造品出荷額'!T39</f>
        <v>12991266</v>
      </c>
      <c r="U44" s="349">
        <f>'1市町製造品出荷額'!U39</f>
        <v>14026356</v>
      </c>
      <c r="V44" s="349">
        <f>'1市町製造品出荷額'!V39</f>
        <v>14755326</v>
      </c>
      <c r="W44" s="349">
        <f>'1市町製造品出荷額'!W39</f>
        <v>16123048</v>
      </c>
      <c r="X44" s="349">
        <f>'1市町製造品出荷額'!X39</f>
        <v>17006883</v>
      </c>
      <c r="Y44" s="349">
        <f>'1市町製造品出荷額'!Y39</f>
        <v>17583869</v>
      </c>
      <c r="Z44" s="349">
        <f>'1市町製造品出荷額'!Z39</f>
        <v>15830489</v>
      </c>
      <c r="AA44" s="349">
        <f>'1市町製造品出荷額'!AA39</f>
        <v>15308085</v>
      </c>
      <c r="AB44" s="349">
        <f>'1市町製造品出荷額'!AB39</f>
        <v>16331348</v>
      </c>
      <c r="AC44" s="349">
        <f>'1市町製造品出荷額'!AC39</f>
        <v>17144975</v>
      </c>
      <c r="AD44" s="349">
        <f>'1市町製造品出荷額'!AD39</f>
        <v>16635679</v>
      </c>
      <c r="AE44" s="349">
        <f>'1市町製造品出荷額'!AE39</f>
        <v>15960150</v>
      </c>
      <c r="AF44" s="349">
        <f>'1市町製造品出荷額'!AF39</f>
        <v>15240631</v>
      </c>
      <c r="AG44" s="349">
        <f>'1市町製造品出荷額'!AG39</f>
        <v>15546765</v>
      </c>
      <c r="AH44" s="349">
        <f>'1市町製造品出荷額'!AH39</f>
        <v>14745377</v>
      </c>
      <c r="AI44" s="349">
        <f>'1市町製造品出荷額'!AI39</f>
        <v>14291554</v>
      </c>
      <c r="AJ44" s="349">
        <f>'1市町製造品出荷額'!AJ39</f>
        <v>14115798</v>
      </c>
      <c r="AK44" s="349">
        <f>'1市町製造品出荷額'!AK39</f>
        <v>14423658</v>
      </c>
      <c r="AL44" s="349">
        <f>'1市町製造品出荷額'!AL39</f>
        <v>15556807</v>
      </c>
      <c r="AM44" s="349">
        <f>'1市町製造品出荷額'!AM39</f>
        <v>15718884</v>
      </c>
      <c r="AN44" s="349">
        <f>'1市町製造品出荷額'!AN39</f>
        <v>16102995</v>
      </c>
      <c r="AO44" s="349">
        <f>'1市町製造品出荷額'!AO39</f>
        <v>17065124</v>
      </c>
      <c r="AP44" s="349">
        <f>'1市町製造品出荷額'!AP39</f>
        <v>14662066</v>
      </c>
      <c r="AQ44" s="349">
        <f>'1市町製造品出荷額'!AQ39</f>
        <v>13504209</v>
      </c>
      <c r="AR44" s="349">
        <f>'1市町製造品出荷額'!AR39</f>
        <v>13460749</v>
      </c>
      <c r="AS44" s="349">
        <f>'1市町製造品出荷額'!AS39</f>
        <v>14558290</v>
      </c>
      <c r="AT44" s="349">
        <f>'1市町製造品出荷額'!AT39</f>
        <v>16504898</v>
      </c>
      <c r="AU44" s="349">
        <f>'1市町製造品出荷額'!AU39</f>
        <v>17513759</v>
      </c>
      <c r="AV44" s="349">
        <f>'1市町製造品出荷額'!AV39</f>
        <v>18835369</v>
      </c>
      <c r="AW44" s="349">
        <f>'1市町製造品出荷額'!AW39</f>
        <v>17802097</v>
      </c>
      <c r="AX44" s="349">
        <f>'1市町製造品出荷額'!AX39</f>
        <v>19488216</v>
      </c>
      <c r="AY44" s="349">
        <f>'1市町製造品出荷額'!AY39</f>
        <v>20175238</v>
      </c>
      <c r="AZ44" s="349">
        <f>'1市町製造品出荷額'!AZ39</f>
        <v>19449454</v>
      </c>
      <c r="BA44" s="349">
        <f>'1市町製造品出荷額'!BA39</f>
        <v>22336596</v>
      </c>
      <c r="BB44" s="349">
        <f>'1市町製造品出荷額'!BB39</f>
        <v>23876642</v>
      </c>
      <c r="BC44" s="349">
        <f>'1市町製造品出荷額'!BC39</f>
        <v>0</v>
      </c>
    </row>
    <row r="45" spans="1:55">
      <c r="A45" s="329">
        <v>218</v>
      </c>
      <c r="B45" s="332" t="s">
        <v>71</v>
      </c>
      <c r="C45" s="349">
        <f>'1市町製造品出荷額'!C42</f>
        <v>1556427</v>
      </c>
      <c r="D45" s="349">
        <f>'1市町製造品出荷額'!D42</f>
        <v>1720770</v>
      </c>
      <c r="E45" s="349">
        <f>'1市町製造品出荷額'!E42</f>
        <v>1921158</v>
      </c>
      <c r="F45" s="349">
        <f>'1市町製造品出荷額'!F42</f>
        <v>2973525</v>
      </c>
      <c r="G45" s="349">
        <f>'1市町製造品出荷額'!G42</f>
        <v>3621678</v>
      </c>
      <c r="H45" s="349">
        <f>'1市町製造品出荷額'!H42</f>
        <v>5104624</v>
      </c>
      <c r="I45" s="349">
        <f>'1市町製造品出荷額'!I42</f>
        <v>5717786</v>
      </c>
      <c r="J45" s="349">
        <f>'1市町製造品出荷額'!J42</f>
        <v>6242041</v>
      </c>
      <c r="K45" s="349">
        <f>'1市町製造品出荷額'!K42</f>
        <v>6778448</v>
      </c>
      <c r="L45" s="349">
        <f>'1市町製造品出荷額'!L42</f>
        <v>7686862</v>
      </c>
      <c r="M45" s="349">
        <f>'1市町製造品出荷額'!M42</f>
        <v>8493858</v>
      </c>
      <c r="N45" s="349">
        <f>'1市町製造品出荷額'!N42</f>
        <v>8901420</v>
      </c>
      <c r="O45" s="349">
        <f>'1市町製造品出荷額'!O42</f>
        <v>9424082</v>
      </c>
      <c r="P45" s="349">
        <f>'1市町製造品出荷額'!P42</f>
        <v>8935928</v>
      </c>
      <c r="Q45" s="349">
        <f>'1市町製造品出荷額'!Q42</f>
        <v>10515734</v>
      </c>
      <c r="R45" s="349">
        <f>'1市町製造品出荷額'!R42</f>
        <v>11108625</v>
      </c>
      <c r="S45" s="349">
        <f>'1市町製造品出荷額'!S42</f>
        <v>14740645</v>
      </c>
      <c r="T45" s="349">
        <f>'1市町製造品出荷額'!T42</f>
        <v>13679425</v>
      </c>
      <c r="U45" s="349">
        <f>'1市町製造品出荷額'!U42</f>
        <v>14608276</v>
      </c>
      <c r="V45" s="349">
        <f>'1市町製造品出荷額'!V42</f>
        <v>16390532</v>
      </c>
      <c r="W45" s="349">
        <f>'1市町製造品出荷額'!W42</f>
        <v>17237575</v>
      </c>
      <c r="X45" s="349">
        <f>'1市町製造品出荷額'!X42</f>
        <v>18981080</v>
      </c>
      <c r="Y45" s="349">
        <f>'1市町製造品出荷額'!Y42</f>
        <v>18339445</v>
      </c>
      <c r="Z45" s="349">
        <f>'1市町製造品出荷額'!Z42</f>
        <v>17115994</v>
      </c>
      <c r="AA45" s="349">
        <f>'1市町製造品出荷額'!AA42</f>
        <v>17206044</v>
      </c>
      <c r="AB45" s="349">
        <f>'1市町製造品出荷額'!AB42</f>
        <v>18876257</v>
      </c>
      <c r="AC45" s="349">
        <f>'1市町製造品出荷額'!AC42</f>
        <v>18666486</v>
      </c>
      <c r="AD45" s="349">
        <f>'1市町製造品出荷額'!AD42</f>
        <v>21766881</v>
      </c>
      <c r="AE45" s="349">
        <f>'1市町製造品出荷額'!AE42</f>
        <v>20018181</v>
      </c>
      <c r="AF45" s="349">
        <f>'1市町製造品出荷額'!AF42</f>
        <v>20965511</v>
      </c>
      <c r="AG45" s="349">
        <f>'1市町製造品出荷額'!AG42</f>
        <v>21117879</v>
      </c>
      <c r="AH45" s="349">
        <f>'1市町製造品出荷額'!AH42</f>
        <v>21397030</v>
      </c>
      <c r="AI45" s="349">
        <f>'1市町製造品出荷額'!AI42</f>
        <v>20281015</v>
      </c>
      <c r="AJ45" s="349">
        <f>'1市町製造品出荷額'!AJ42</f>
        <v>20532654</v>
      </c>
      <c r="AK45" s="349">
        <f>'1市町製造品出荷額'!AK42</f>
        <v>21210843</v>
      </c>
      <c r="AL45" s="349">
        <f>'1市町製造品出荷額'!AL42</f>
        <v>22152767</v>
      </c>
      <c r="AM45" s="349">
        <f>'1市町製造品出荷額'!AM42</f>
        <v>23847735</v>
      </c>
      <c r="AN45" s="349">
        <f>'1市町製造品出荷額'!AN42</f>
        <v>25557717</v>
      </c>
      <c r="AO45" s="349">
        <f>'1市町製造品出荷額'!AO42</f>
        <v>26332246</v>
      </c>
      <c r="AP45" s="349">
        <f>'1市町製造品出荷額'!AP42</f>
        <v>23239773</v>
      </c>
      <c r="AQ45" s="349">
        <f>'1市町製造品出荷額'!AQ42</f>
        <v>23357721</v>
      </c>
      <c r="AR45" s="349">
        <f>'1市町製造品出荷額'!AR42</f>
        <v>20953729</v>
      </c>
      <c r="AS45" s="349">
        <f>'1市町製造品出荷額'!AS42</f>
        <v>20043653</v>
      </c>
      <c r="AT45" s="349">
        <f>'1市町製造品出荷額'!AT42</f>
        <v>22844238</v>
      </c>
      <c r="AU45" s="349">
        <f>'1市町製造品出荷額'!AU42</f>
        <v>24840460</v>
      </c>
      <c r="AV45" s="349">
        <f>'1市町製造品出荷額'!AV42</f>
        <v>26910201</v>
      </c>
      <c r="AW45" s="349">
        <f>'1市町製造品出荷額'!AW42</f>
        <v>26449478</v>
      </c>
      <c r="AX45" s="349">
        <f>'1市町製造品出荷額'!AX42</f>
        <v>28672575</v>
      </c>
      <c r="AY45" s="349">
        <f>'1市町製造品出荷額'!AY42</f>
        <v>29795873</v>
      </c>
      <c r="AZ45" s="349">
        <f>'1市町製造品出荷額'!AZ42</f>
        <v>29728851</v>
      </c>
      <c r="BA45" s="349">
        <f>'1市町製造品出荷額'!BA42</f>
        <v>28095811</v>
      </c>
      <c r="BB45" s="349">
        <f>'1市町製造品出荷額'!BB42</f>
        <v>31872384</v>
      </c>
      <c r="BC45" s="349">
        <f>'1市町製造品出荷額'!BC42</f>
        <v>0</v>
      </c>
    </row>
    <row r="46" spans="1:55">
      <c r="A46" s="329">
        <v>220</v>
      </c>
      <c r="B46" s="332" t="s">
        <v>73</v>
      </c>
      <c r="C46" s="349">
        <f>'1市町製造品出荷額'!C44</f>
        <v>3327423</v>
      </c>
      <c r="D46" s="349">
        <f>'1市町製造品出荷額'!D44</f>
        <v>3653437</v>
      </c>
      <c r="E46" s="349">
        <f>'1市町製造品出荷額'!E44</f>
        <v>3951989</v>
      </c>
      <c r="F46" s="349">
        <f>'1市町製造品出荷額'!F44</f>
        <v>4993280</v>
      </c>
      <c r="G46" s="349">
        <f>'1市町製造品出荷額'!G44</f>
        <v>5963382</v>
      </c>
      <c r="H46" s="349">
        <f>'1市町製造品出荷額'!H44</f>
        <v>6066325</v>
      </c>
      <c r="I46" s="349">
        <f>'1市町製造品出荷額'!I44</f>
        <v>7046425</v>
      </c>
      <c r="J46" s="349">
        <f>'1市町製造品出荷額'!J44</f>
        <v>7989058</v>
      </c>
      <c r="K46" s="349">
        <f>'1市町製造品出荷額'!K44</f>
        <v>8440701</v>
      </c>
      <c r="L46" s="349">
        <f>'1市町製造品出荷額'!L44</f>
        <v>9504374</v>
      </c>
      <c r="M46" s="349">
        <f>'1市町製造品出荷額'!M44</f>
        <v>10977617</v>
      </c>
      <c r="N46" s="349">
        <f>'1市町製造品出荷額'!N44</f>
        <v>10874984</v>
      </c>
      <c r="O46" s="349">
        <f>'1市町製造品出荷額'!O44</f>
        <v>11382352</v>
      </c>
      <c r="P46" s="349">
        <f>'1市町製造品出荷額'!P44</f>
        <v>12192649</v>
      </c>
      <c r="Q46" s="349">
        <f>'1市町製造品出荷額'!Q44</f>
        <v>14239531</v>
      </c>
      <c r="R46" s="349">
        <f>'1市町製造品出荷額'!R44</f>
        <v>16074561</v>
      </c>
      <c r="S46" s="349">
        <f>'1市町製造品出荷額'!S44</f>
        <v>15129734</v>
      </c>
      <c r="T46" s="349">
        <f>'1市町製造品出荷額'!T44</f>
        <v>15027984</v>
      </c>
      <c r="U46" s="349">
        <f>'1市町製造品出荷額'!U44</f>
        <v>16508691</v>
      </c>
      <c r="V46" s="349">
        <f>'1市町製造品出荷額'!V44</f>
        <v>18646253</v>
      </c>
      <c r="W46" s="349">
        <f>'1市町製造品出荷額'!W44</f>
        <v>20485719</v>
      </c>
      <c r="X46" s="349">
        <f>'1市町製造品出荷額'!X44</f>
        <v>22146840</v>
      </c>
      <c r="Y46" s="349">
        <f>'1市町製造品出荷額'!Y44</f>
        <v>20906417</v>
      </c>
      <c r="Z46" s="349">
        <f>'1市町製造品出荷額'!Z44</f>
        <v>20154795</v>
      </c>
      <c r="AA46" s="349">
        <f>'1市町製造品出荷額'!AA44</f>
        <v>19786884</v>
      </c>
      <c r="AB46" s="349">
        <f>'1市町製造品出荷額'!AB44</f>
        <v>19113418</v>
      </c>
      <c r="AC46" s="349">
        <f>'1市町製造品出荷額'!AC44</f>
        <v>19725573</v>
      </c>
      <c r="AD46" s="349">
        <f>'1市町製造品出荷額'!AD44</f>
        <v>19582425</v>
      </c>
      <c r="AE46" s="349">
        <f>'1市町製造品出荷額'!AE44</f>
        <v>18870709</v>
      </c>
      <c r="AF46" s="349">
        <f>'1市町製造品出荷額'!AF44</f>
        <v>17881812</v>
      </c>
      <c r="AG46" s="349">
        <f>'1市町製造品出荷額'!AG44</f>
        <v>18119269</v>
      </c>
      <c r="AH46" s="349">
        <f>'1市町製造品出荷額'!AH44</f>
        <v>17959075</v>
      </c>
      <c r="AI46" s="349">
        <f>'1市町製造品出荷額'!AI44</f>
        <v>16885391</v>
      </c>
      <c r="AJ46" s="349">
        <f>'1市町製造品出荷額'!AJ44</f>
        <v>18142020</v>
      </c>
      <c r="AK46" s="349">
        <f>'1市町製造品出荷額'!AK44</f>
        <v>18996139</v>
      </c>
      <c r="AL46" s="349">
        <f>'1市町製造品出荷額'!AL44</f>
        <v>21267668</v>
      </c>
      <c r="AM46" s="349">
        <f>'1市町製造品出荷額'!AM44</f>
        <v>21868948</v>
      </c>
      <c r="AN46" s="349">
        <f>'1市町製造品出荷額'!AN44</f>
        <v>23646786</v>
      </c>
      <c r="AO46" s="349">
        <f>'1市町製造品出荷額'!AO44</f>
        <v>25379872</v>
      </c>
      <c r="AP46" s="349">
        <f>'1市町製造品出荷額'!AP44</f>
        <v>20421995</v>
      </c>
      <c r="AQ46" s="349">
        <f>'1市町製造品出荷額'!AQ44</f>
        <v>22377656</v>
      </c>
      <c r="AR46" s="349">
        <f>'1市町製造品出荷額'!AR44</f>
        <v>23245579</v>
      </c>
      <c r="AS46" s="349">
        <f>'1市町製造品出荷額'!AS44</f>
        <v>23721909</v>
      </c>
      <c r="AT46" s="349">
        <f>'1市町製造品出荷額'!AT44</f>
        <v>24204359</v>
      </c>
      <c r="AU46" s="349">
        <f>'1市町製造品出荷額'!AU44</f>
        <v>25142204</v>
      </c>
      <c r="AV46" s="349">
        <f>'1市町製造品出荷額'!AV44</f>
        <v>20002466</v>
      </c>
      <c r="AW46" s="349">
        <f>'1市町製造品出荷額'!AW44</f>
        <v>25865500</v>
      </c>
      <c r="AX46" s="349">
        <f>'1市町製造品出荷額'!AX44</f>
        <v>29481679</v>
      </c>
      <c r="AY46" s="349">
        <f>'1市町製造品出荷額'!AY44</f>
        <v>33208576</v>
      </c>
      <c r="AZ46" s="349">
        <f>'1市町製造品出荷額'!AZ44</f>
        <v>32136031</v>
      </c>
      <c r="BA46" s="349">
        <f>'1市町製造品出荷額'!BA44</f>
        <v>24802198</v>
      </c>
      <c r="BB46" s="349">
        <f>'1市町製造品出荷額'!BB44</f>
        <v>31145252</v>
      </c>
      <c r="BC46" s="349">
        <f>'1市町製造品出荷額'!BC44</f>
        <v>0</v>
      </c>
    </row>
    <row r="47" spans="1:55">
      <c r="A47" s="329">
        <v>228</v>
      </c>
      <c r="B47" s="332" t="s">
        <v>541</v>
      </c>
      <c r="C47" s="349">
        <f>'1市町製造品出荷額'!C52</f>
        <v>913574</v>
      </c>
      <c r="D47" s="349">
        <f>'1市町製造品出荷額'!D52</f>
        <v>938443</v>
      </c>
      <c r="E47" s="349">
        <f>'1市町製造品出荷額'!E52</f>
        <v>1116284</v>
      </c>
      <c r="F47" s="349">
        <f>'1市町製造品出荷額'!F52</f>
        <v>1454440</v>
      </c>
      <c r="G47" s="349">
        <f>'1市町製造品出荷額'!G52</f>
        <v>1857507</v>
      </c>
      <c r="H47" s="349">
        <f>'1市町製造品出荷額'!H52</f>
        <v>2743374</v>
      </c>
      <c r="I47" s="349">
        <f>'1市町製造品出荷額'!I52</f>
        <v>3242955</v>
      </c>
      <c r="J47" s="349">
        <f>'1市町製造品出荷額'!J52</f>
        <v>3760444</v>
      </c>
      <c r="K47" s="349">
        <f>'1市町製造品出荷額'!K52</f>
        <v>4278504</v>
      </c>
      <c r="L47" s="349">
        <f>'1市町製造品出荷額'!L52</f>
        <v>4699871</v>
      </c>
      <c r="M47" s="349">
        <f>'1市町製造品出荷額'!M52</f>
        <v>6459801</v>
      </c>
      <c r="N47" s="349">
        <f>'1市町製造品出荷額'!N52</f>
        <v>7097480</v>
      </c>
      <c r="O47" s="349">
        <f>'1市町製造品出荷額'!O52</f>
        <v>7134989</v>
      </c>
      <c r="P47" s="349">
        <f>'1市町製造品出荷額'!P52</f>
        <v>7043114</v>
      </c>
      <c r="Q47" s="349">
        <f>'1市町製造品出荷額'!Q52</f>
        <v>7869037</v>
      </c>
      <c r="R47" s="349">
        <f>'1市町製造品出荷額'!R52</f>
        <v>9699067</v>
      </c>
      <c r="S47" s="349">
        <f>'1市町製造品出荷額'!S52</f>
        <v>10910866</v>
      </c>
      <c r="T47" s="349">
        <f>'1市町製造品出荷額'!T52</f>
        <v>11242423</v>
      </c>
      <c r="U47" s="349">
        <f>'1市町製造品出荷額'!U52</f>
        <v>13543574</v>
      </c>
      <c r="V47" s="349">
        <f>'1市町製造品出荷額'!V52</f>
        <v>15489514</v>
      </c>
      <c r="W47" s="349">
        <f>'1市町製造品出荷額'!W52</f>
        <v>20665174</v>
      </c>
      <c r="X47" s="349">
        <f>'1市町製造品出荷額'!X52</f>
        <v>25285888</v>
      </c>
      <c r="Y47" s="349">
        <f>'1市町製造品出荷額'!Y52</f>
        <v>25020350</v>
      </c>
      <c r="Z47" s="349">
        <f>'1市町製造品出荷額'!Z52</f>
        <v>24714029</v>
      </c>
      <c r="AA47" s="349">
        <f>'1市町製造品出荷額'!AA52</f>
        <v>23727126</v>
      </c>
      <c r="AB47" s="349">
        <f>'1市町製造品出荷額'!AB52</f>
        <v>25512925</v>
      </c>
      <c r="AC47" s="349">
        <f>'1市町製造品出荷額'!AC52</f>
        <v>27913672</v>
      </c>
      <c r="AD47" s="349">
        <f>'1市町製造品出荷額'!AD52</f>
        <v>28909247</v>
      </c>
      <c r="AE47" s="349">
        <f>'1市町製造品出荷額'!AE52</f>
        <v>27436115</v>
      </c>
      <c r="AF47" s="349">
        <f>'1市町製造品出荷額'!AF52</f>
        <v>28794107</v>
      </c>
      <c r="AG47" s="349">
        <f>'1市町製造品出荷額'!AG52</f>
        <v>29888032</v>
      </c>
      <c r="AH47" s="349">
        <f>'1市町製造品出荷額'!AH52</f>
        <v>29236343</v>
      </c>
      <c r="AI47" s="349">
        <f>'1市町製造品出荷額'!AI52</f>
        <v>27940691</v>
      </c>
      <c r="AJ47" s="349">
        <f>'1市町製造品出荷額'!AJ52</f>
        <v>24577630</v>
      </c>
      <c r="AK47" s="349">
        <f>'1市町製造品出荷額'!AK52</f>
        <v>26123859</v>
      </c>
      <c r="AL47" s="349">
        <f>'1市町製造品出荷額'!AL52</f>
        <v>25909308</v>
      </c>
      <c r="AM47" s="349">
        <f>'1市町製造品出荷額'!AM52</f>
        <v>28885494</v>
      </c>
      <c r="AN47" s="349">
        <f>'1市町製造品出荷額'!AN52</f>
        <v>29602987</v>
      </c>
      <c r="AO47" s="349">
        <f>'1市町製造品出荷額'!AO52</f>
        <v>31114866</v>
      </c>
      <c r="AP47" s="349">
        <f>'1市町製造品出荷額'!AP52</f>
        <v>32670026</v>
      </c>
      <c r="AQ47" s="349">
        <f>'1市町製造品出荷額'!AQ52</f>
        <v>32325737</v>
      </c>
      <c r="AR47" s="349">
        <f>'1市町製造品出荷額'!AR52</f>
        <v>37102916</v>
      </c>
      <c r="AS47" s="349">
        <f>'1市町製造品出荷額'!AS52</f>
        <v>36208434</v>
      </c>
      <c r="AT47" s="349">
        <f>'1市町製造品出荷額'!AT52</f>
        <v>31626745</v>
      </c>
      <c r="AU47" s="349">
        <f>'1市町製造品出荷額'!AU52</f>
        <v>39564061</v>
      </c>
      <c r="AV47" s="349">
        <f>'1市町製造品出荷額'!AV52</f>
        <v>36570355</v>
      </c>
      <c r="AW47" s="349">
        <f>'1市町製造品出荷額'!AW52</f>
        <v>36037262</v>
      </c>
      <c r="AX47" s="349">
        <f>'1市町製造品出荷額'!AX52</f>
        <v>35631116</v>
      </c>
      <c r="AY47" s="349">
        <f>'1市町製造品出荷額'!AY52</f>
        <v>29091865</v>
      </c>
      <c r="AZ47" s="349">
        <f>'1市町製造品出荷額'!AZ52</f>
        <v>36791443</v>
      </c>
      <c r="BA47" s="349">
        <f>'1市町製造品出荷額'!BA52</f>
        <v>40488540</v>
      </c>
      <c r="BB47" s="349">
        <f>'1市町製造品出荷額'!BB52</f>
        <v>38493836</v>
      </c>
      <c r="BC47" s="349">
        <f>'1市町製造品出荷額'!BC52</f>
        <v>0</v>
      </c>
    </row>
    <row r="48" spans="1:55">
      <c r="A48" s="329">
        <v>365</v>
      </c>
      <c r="B48" s="332" t="s">
        <v>542</v>
      </c>
      <c r="C48" s="349">
        <f>'1市町製造品出荷額'!C55</f>
        <v>637896</v>
      </c>
      <c r="D48" s="349">
        <f>'1市町製造品出荷額'!D55</f>
        <v>727236</v>
      </c>
      <c r="E48" s="349">
        <f>'1市町製造品出荷額'!E55</f>
        <v>861677</v>
      </c>
      <c r="F48" s="349">
        <f>'1市町製造品出荷額'!F55</f>
        <v>1295504</v>
      </c>
      <c r="G48" s="349">
        <f>'1市町製造品出荷額'!G55</f>
        <v>1429698</v>
      </c>
      <c r="H48" s="349">
        <f>'1市町製造品出荷額'!H55</f>
        <v>1930212</v>
      </c>
      <c r="I48" s="349">
        <f>'1市町製造品出荷額'!I55</f>
        <v>2302672</v>
      </c>
      <c r="J48" s="349">
        <f>'1市町製造品出荷額'!J55</f>
        <v>2364756</v>
      </c>
      <c r="K48" s="349">
        <f>'1市町製造品出荷額'!K55</f>
        <v>2554967</v>
      </c>
      <c r="L48" s="349">
        <f>'1市町製造品出荷額'!L55</f>
        <v>2885537</v>
      </c>
      <c r="M48" s="349">
        <f>'1市町製造品出荷額'!M55</f>
        <v>3253334</v>
      </c>
      <c r="N48" s="349">
        <f>'1市町製造品出荷額'!N55</f>
        <v>3678181</v>
      </c>
      <c r="O48" s="349">
        <f>'1市町製造品出荷額'!O55</f>
        <v>3873422</v>
      </c>
      <c r="P48" s="349">
        <f>'1市町製造品出荷額'!P55</f>
        <v>4292662</v>
      </c>
      <c r="Q48" s="349">
        <f>'1市町製造品出荷額'!Q55</f>
        <v>4636630</v>
      </c>
      <c r="R48" s="349">
        <f>'1市町製造品出荷額'!R55</f>
        <v>4958169</v>
      </c>
      <c r="S48" s="349">
        <f>'1市町製造品出荷額'!S55</f>
        <v>5244025</v>
      </c>
      <c r="T48" s="349">
        <f>'1市町製造品出荷額'!T55</f>
        <v>5154421</v>
      </c>
      <c r="U48" s="349">
        <f>'1市町製造品出荷額'!U55</f>
        <v>4990441</v>
      </c>
      <c r="V48" s="349">
        <f>'1市町製造品出荷額'!V55</f>
        <v>5443828</v>
      </c>
      <c r="W48" s="349">
        <f>'1市町製造品出荷額'!W55</f>
        <v>5747792</v>
      </c>
      <c r="X48" s="349">
        <f>'1市町製造品出荷額'!X55</f>
        <v>6528909</v>
      </c>
      <c r="Y48" s="349">
        <f>'1市町製造品出荷額'!Y55</f>
        <v>6057504</v>
      </c>
      <c r="Z48" s="349">
        <f>'1市町製造品出荷額'!Z55</f>
        <v>5173236</v>
      </c>
      <c r="AA48" s="349">
        <f>'1市町製造品出荷額'!AA55</f>
        <v>5317438</v>
      </c>
      <c r="AB48" s="349">
        <f>'1市町製造品出荷額'!AB55</f>
        <v>5788718</v>
      </c>
      <c r="AC48" s="349">
        <f>'1市町製造品出荷額'!AC55</f>
        <v>4339231</v>
      </c>
      <c r="AD48" s="349">
        <f>'1市町製造品出荷額'!AD55</f>
        <v>4391409</v>
      </c>
      <c r="AE48" s="349">
        <f>'1市町製造品出荷額'!AE55</f>
        <v>4657036</v>
      </c>
      <c r="AF48" s="349">
        <f>'1市町製造品出荷額'!AF55</f>
        <v>4172378</v>
      </c>
      <c r="AG48" s="349">
        <f>'1市町製造品出荷額'!AG55</f>
        <v>4194678</v>
      </c>
      <c r="AH48" s="349">
        <f>'1市町製造品出荷額'!AH55</f>
        <v>4132597</v>
      </c>
      <c r="AI48" s="349">
        <f>'1市町製造品出荷額'!AI55</f>
        <v>3886134</v>
      </c>
      <c r="AJ48" s="349">
        <f>'1市町製造品出荷額'!AJ55</f>
        <v>4288039</v>
      </c>
      <c r="AK48" s="349">
        <f>'1市町製造品出荷額'!AK55</f>
        <v>4177057</v>
      </c>
      <c r="AL48" s="349">
        <f>'1市町製造品出荷額'!AL55</f>
        <v>4747551</v>
      </c>
      <c r="AM48" s="349">
        <f>'1市町製造品出荷額'!AM55</f>
        <v>4466484</v>
      </c>
      <c r="AN48" s="349">
        <f>'1市町製造品出荷額'!AN55</f>
        <v>4515236</v>
      </c>
      <c r="AO48" s="349">
        <f>'1市町製造品出荷額'!AO55</f>
        <v>4959202</v>
      </c>
      <c r="AP48" s="349">
        <f>'1市町製造品出荷額'!AP55</f>
        <v>3265253</v>
      </c>
      <c r="AQ48" s="349">
        <f>'1市町製造品出荷額'!AQ55</f>
        <v>3505874</v>
      </c>
      <c r="AR48" s="349">
        <f>'1市町製造品出荷額'!AR55</f>
        <v>4735755</v>
      </c>
      <c r="AS48" s="349">
        <f>'1市町製造品出荷額'!AS55</f>
        <v>4274826</v>
      </c>
      <c r="AT48" s="349">
        <f>'1市町製造品出荷額'!AT55</f>
        <v>4062208</v>
      </c>
      <c r="AU48" s="349">
        <f>'1市町製造品出荷額'!AU55</f>
        <v>4374106</v>
      </c>
      <c r="AV48" s="349">
        <f>'1市町製造品出荷額'!AV55</f>
        <v>4899173</v>
      </c>
      <c r="AW48" s="349">
        <f>'1市町製造品出荷額'!AW55</f>
        <v>4512146</v>
      </c>
      <c r="AX48" s="349">
        <f>'1市町製造品出荷額'!AX55</f>
        <v>4820445</v>
      </c>
      <c r="AY48" s="349">
        <f>'1市町製造品出荷額'!AY55</f>
        <v>5328073</v>
      </c>
      <c r="AZ48" s="349">
        <f>'1市町製造品出荷額'!AZ55</f>
        <v>4884347</v>
      </c>
      <c r="BA48" s="349">
        <f>'1市町製造品出荷額'!BA55</f>
        <v>4808260</v>
      </c>
      <c r="BB48" s="349">
        <f>'1市町製造品出荷額'!BB55</f>
        <v>5770094</v>
      </c>
      <c r="BC48" s="349">
        <f>'1市町製造品出荷額'!BC55</f>
        <v>0</v>
      </c>
    </row>
    <row r="49" spans="1:55">
      <c r="A49" s="338"/>
      <c r="B49" s="343" t="s">
        <v>40</v>
      </c>
      <c r="C49" s="348">
        <f t="shared" ref="C49:G49" si="96">SUM(C50:C53)</f>
        <v>47539525</v>
      </c>
      <c r="D49" s="348">
        <f t="shared" si="96"/>
        <v>51613380</v>
      </c>
      <c r="E49" s="348">
        <f t="shared" si="96"/>
        <v>54620796</v>
      </c>
      <c r="F49" s="348">
        <f t="shared" si="96"/>
        <v>68956994</v>
      </c>
      <c r="G49" s="348">
        <f t="shared" si="96"/>
        <v>96716911</v>
      </c>
      <c r="H49" s="348">
        <f t="shared" ref="H49:L49" si="97">SUM(H50:H53)</f>
        <v>101269924</v>
      </c>
      <c r="I49" s="348">
        <f t="shared" si="97"/>
        <v>112142995</v>
      </c>
      <c r="J49" s="348">
        <f t="shared" si="97"/>
        <v>118782330</v>
      </c>
      <c r="K49" s="348">
        <f t="shared" si="97"/>
        <v>116622482</v>
      </c>
      <c r="L49" s="348">
        <f t="shared" si="97"/>
        <v>135594693</v>
      </c>
      <c r="M49" s="348">
        <f>SUM(M50:M53)</f>
        <v>169099892</v>
      </c>
      <c r="N49" s="348">
        <f t="shared" ref="N49:AX49" si="98">SUM(N50:N53)</f>
        <v>172106327</v>
      </c>
      <c r="O49" s="348">
        <f t="shared" si="98"/>
        <v>181218242</v>
      </c>
      <c r="P49" s="348">
        <f t="shared" si="98"/>
        <v>179141728</v>
      </c>
      <c r="Q49" s="348">
        <f t="shared" si="98"/>
        <v>195025595</v>
      </c>
      <c r="R49" s="348">
        <f t="shared" si="98"/>
        <v>193385633</v>
      </c>
      <c r="S49" s="348">
        <f t="shared" si="98"/>
        <v>173270236</v>
      </c>
      <c r="T49" s="348">
        <f t="shared" si="98"/>
        <v>166626971</v>
      </c>
      <c r="U49" s="348">
        <f t="shared" si="98"/>
        <v>184025878</v>
      </c>
      <c r="V49" s="348">
        <f t="shared" si="98"/>
        <v>209807050</v>
      </c>
      <c r="W49" s="348">
        <f t="shared" si="98"/>
        <v>222858256</v>
      </c>
      <c r="X49" s="348">
        <f t="shared" si="98"/>
        <v>236240662</v>
      </c>
      <c r="Y49" s="348">
        <f t="shared" si="98"/>
        <v>224357935</v>
      </c>
      <c r="Z49" s="348">
        <f t="shared" si="98"/>
        <v>210449855</v>
      </c>
      <c r="AA49" s="348">
        <f t="shared" si="98"/>
        <v>206521919</v>
      </c>
      <c r="AB49" s="348">
        <f t="shared" si="98"/>
        <v>214580812</v>
      </c>
      <c r="AC49" s="348">
        <f t="shared" si="98"/>
        <v>219672935</v>
      </c>
      <c r="AD49" s="348">
        <f t="shared" si="98"/>
        <v>229368683</v>
      </c>
      <c r="AE49" s="348">
        <f t="shared" si="98"/>
        <v>213513148</v>
      </c>
      <c r="AF49" s="348">
        <f t="shared" si="98"/>
        <v>199137252</v>
      </c>
      <c r="AG49" s="348">
        <f t="shared" si="98"/>
        <v>209777448</v>
      </c>
      <c r="AH49" s="348">
        <f t="shared" si="98"/>
        <v>195041244</v>
      </c>
      <c r="AI49" s="348">
        <f t="shared" si="98"/>
        <v>192635790</v>
      </c>
      <c r="AJ49" s="348">
        <f t="shared" si="98"/>
        <v>195964281</v>
      </c>
      <c r="AK49" s="348">
        <f t="shared" si="98"/>
        <v>215810274</v>
      </c>
      <c r="AL49" s="348">
        <f t="shared" si="98"/>
        <v>232097536</v>
      </c>
      <c r="AM49" s="348">
        <f t="shared" si="98"/>
        <v>242425571</v>
      </c>
      <c r="AN49" s="348">
        <f t="shared" si="98"/>
        <v>263996732</v>
      </c>
      <c r="AO49" s="348">
        <f t="shared" si="98"/>
        <v>291486102</v>
      </c>
      <c r="AP49" s="348">
        <f t="shared" si="98"/>
        <v>183637801</v>
      </c>
      <c r="AQ49" s="348">
        <f t="shared" si="98"/>
        <v>214871730</v>
      </c>
      <c r="AR49" s="348">
        <f t="shared" si="98"/>
        <v>231187453</v>
      </c>
      <c r="AS49" s="348">
        <f t="shared" si="98"/>
        <v>223889331</v>
      </c>
      <c r="AT49" s="348">
        <f t="shared" si="98"/>
        <v>236972306</v>
      </c>
      <c r="AU49" s="348">
        <f t="shared" si="98"/>
        <v>265131085</v>
      </c>
      <c r="AV49" s="348">
        <f t="shared" si="98"/>
        <v>260837146</v>
      </c>
      <c r="AW49" s="348">
        <f t="shared" si="98"/>
        <v>250225071</v>
      </c>
      <c r="AX49" s="348">
        <f t="shared" si="98"/>
        <v>263466489</v>
      </c>
      <c r="AY49" s="348">
        <f t="shared" ref="AY49:AZ49" si="99">SUM(AY50:AY53)</f>
        <v>277535807</v>
      </c>
      <c r="AZ49" s="348">
        <f t="shared" si="99"/>
        <v>260308383</v>
      </c>
      <c r="BA49" s="348">
        <f t="shared" ref="BA49:BB49" si="100">SUM(BA50:BA53)</f>
        <v>224935799</v>
      </c>
      <c r="BB49" s="348">
        <f t="shared" si="100"/>
        <v>270861046</v>
      </c>
      <c r="BC49" s="348">
        <f t="shared" ref="BC49" si="101">SUM(BC50:BC53)</f>
        <v>0</v>
      </c>
    </row>
    <row r="50" spans="1:55">
      <c r="A50" s="333">
        <v>201</v>
      </c>
      <c r="B50" s="334" t="s">
        <v>543</v>
      </c>
      <c r="C50" s="349">
        <f>'1市町製造品出荷額'!C26</f>
        <v>46980053</v>
      </c>
      <c r="D50" s="349">
        <f>'1市町製造品出荷額'!D26</f>
        <v>50960655</v>
      </c>
      <c r="E50" s="349">
        <f>'1市町製造品出荷額'!E26</f>
        <v>53796331</v>
      </c>
      <c r="F50" s="349">
        <f>'1市町製造品出荷額'!F26</f>
        <v>68032544</v>
      </c>
      <c r="G50" s="349">
        <f>'1市町製造品出荷額'!G26</f>
        <v>95366317</v>
      </c>
      <c r="H50" s="349">
        <f>'1市町製造品出荷額'!H26</f>
        <v>98889067</v>
      </c>
      <c r="I50" s="349">
        <f>'1市町製造品出荷額'!I26</f>
        <v>109171843</v>
      </c>
      <c r="J50" s="349">
        <f>'1市町製造品出荷額'!J26</f>
        <v>114612823</v>
      </c>
      <c r="K50" s="349">
        <f>'1市町製造品出荷額'!K26</f>
        <v>111998278</v>
      </c>
      <c r="L50" s="349">
        <f>'1市町製造品出荷額'!L26</f>
        <v>130307826</v>
      </c>
      <c r="M50" s="349">
        <f>'1市町製造品出荷額'!M26</f>
        <v>161893006</v>
      </c>
      <c r="N50" s="349">
        <f>'1市町製造品出荷額'!N26</f>
        <v>163624759</v>
      </c>
      <c r="O50" s="349">
        <f>'1市町製造品出荷額'!O26</f>
        <v>171817114</v>
      </c>
      <c r="P50" s="349">
        <f>'1市町製造品出荷額'!P26</f>
        <v>169123093</v>
      </c>
      <c r="Q50" s="349">
        <f>'1市町製造品出荷額'!Q26</f>
        <v>184199310</v>
      </c>
      <c r="R50" s="349">
        <f>'1市町製造品出荷額'!R26</f>
        <v>180658213</v>
      </c>
      <c r="S50" s="349">
        <f>'1市町製造品出荷額'!S26</f>
        <v>160661596</v>
      </c>
      <c r="T50" s="349">
        <f>'1市町製造品出荷額'!T26</f>
        <v>153071258</v>
      </c>
      <c r="U50" s="349">
        <f>'1市町製造品出荷額'!U26</f>
        <v>168927718</v>
      </c>
      <c r="V50" s="349">
        <f>'1市町製造品出荷額'!V26</f>
        <v>192732293</v>
      </c>
      <c r="W50" s="349">
        <f>'1市町製造品出荷額'!W26</f>
        <v>203074601</v>
      </c>
      <c r="X50" s="349">
        <f>'1市町製造品出荷額'!X26</f>
        <v>214767485</v>
      </c>
      <c r="Y50" s="349">
        <f>'1市町製造品出荷額'!Y26</f>
        <v>202618164</v>
      </c>
      <c r="Z50" s="349">
        <f>'1市町製造品出荷額'!Z26</f>
        <v>189256073</v>
      </c>
      <c r="AA50" s="349">
        <f>'1市町製造品出荷額'!AA26</f>
        <v>190478121</v>
      </c>
      <c r="AB50" s="349">
        <f>'1市町製造品出荷額'!AB26</f>
        <v>191834788</v>
      </c>
      <c r="AC50" s="349">
        <f>'1市町製造品出荷額'!AC26</f>
        <v>197904964</v>
      </c>
      <c r="AD50" s="349">
        <f>'1市町製造品出荷額'!AD26</f>
        <v>207655264</v>
      </c>
      <c r="AE50" s="349">
        <f>'1市町製造品出荷額'!AE26</f>
        <v>191452481</v>
      </c>
      <c r="AF50" s="349">
        <f>'1市町製造品出荷額'!AF26</f>
        <v>178635028</v>
      </c>
      <c r="AG50" s="349">
        <f>'1市町製造品出荷額'!AG26</f>
        <v>189125401</v>
      </c>
      <c r="AH50" s="349">
        <f>'1市町製造品出荷額'!AH26</f>
        <v>174349513</v>
      </c>
      <c r="AI50" s="349">
        <f>'1市町製造品出荷額'!AI26</f>
        <v>173075959</v>
      </c>
      <c r="AJ50" s="349">
        <f>'1市町製造品出荷額'!AJ26</f>
        <v>175396670</v>
      </c>
      <c r="AK50" s="349">
        <f>'1市町製造品出荷額'!AK26</f>
        <v>193521854</v>
      </c>
      <c r="AL50" s="349">
        <f>'1市町製造品出荷額'!AL26</f>
        <v>209365842</v>
      </c>
      <c r="AM50" s="349">
        <f>'1市町製造品出荷額'!AM26</f>
        <v>218856094</v>
      </c>
      <c r="AN50" s="349">
        <f>'1市町製造品出荷額'!AN26</f>
        <v>238546989</v>
      </c>
      <c r="AO50" s="349">
        <f>'1市町製造品出荷額'!AO26</f>
        <v>265213737</v>
      </c>
      <c r="AP50" s="349">
        <f>'1市町製造品出荷額'!AP26</f>
        <v>161615056</v>
      </c>
      <c r="AQ50" s="349">
        <f>'1市町製造品出荷額'!AQ26</f>
        <v>190357733</v>
      </c>
      <c r="AR50" s="349">
        <f>'1市町製造品出荷額'!AR26</f>
        <v>207772600</v>
      </c>
      <c r="AS50" s="349">
        <f>'1市町製造品出荷額'!AS26</f>
        <v>202813472</v>
      </c>
      <c r="AT50" s="349">
        <f>'1市町製造品出荷額'!AT26</f>
        <v>213760733</v>
      </c>
      <c r="AU50" s="349">
        <f>'1市町製造品出荷額'!AU26</f>
        <v>240874041</v>
      </c>
      <c r="AV50" s="349">
        <f>'1市町製造品出荷額'!AV26</f>
        <v>234955804</v>
      </c>
      <c r="AW50" s="349">
        <f>'1市町製造品出荷額'!AW26</f>
        <v>223319948</v>
      </c>
      <c r="AX50" s="349">
        <f>'1市町製造品出荷額'!AX26</f>
        <v>235733208</v>
      </c>
      <c r="AY50" s="349">
        <f>'1市町製造品出荷額'!AY26</f>
        <v>248695117</v>
      </c>
      <c r="AZ50" s="349">
        <f>'1市町製造品出荷額'!AZ26</f>
        <v>233391158</v>
      </c>
      <c r="BA50" s="349">
        <f>'1市町製造品出荷額'!BA26</f>
        <v>199109038</v>
      </c>
      <c r="BB50" s="349">
        <f>'1市町製造品出荷額'!BB26</f>
        <v>243463496</v>
      </c>
      <c r="BC50" s="349">
        <f>'1市町製造品出荷額'!BC26</f>
        <v>0</v>
      </c>
    </row>
    <row r="51" spans="1:55">
      <c r="A51" s="329">
        <v>442</v>
      </c>
      <c r="B51" s="332" t="s">
        <v>87</v>
      </c>
      <c r="C51" s="349">
        <f>'1市町製造品出荷額'!C58</f>
        <v>69825</v>
      </c>
      <c r="D51" s="349">
        <f>'1市町製造品出荷額'!D58</f>
        <v>94717</v>
      </c>
      <c r="E51" s="349">
        <f>'1市町製造品出荷額'!E58</f>
        <v>69431</v>
      </c>
      <c r="F51" s="349">
        <f>'1市町製造品出荷額'!F58</f>
        <v>44947</v>
      </c>
      <c r="G51" s="349">
        <f>'1市町製造品出荷額'!G58</f>
        <v>276735</v>
      </c>
      <c r="H51" s="349">
        <f>'1市町製造品出荷額'!H58</f>
        <v>515883</v>
      </c>
      <c r="I51" s="349">
        <f>'1市町製造品出荷額'!I58</f>
        <v>824747</v>
      </c>
      <c r="J51" s="349">
        <f>'1市町製造品出荷額'!J58</f>
        <v>826644</v>
      </c>
      <c r="K51" s="349">
        <f>'1市町製造品出荷額'!K58</f>
        <v>1011056</v>
      </c>
      <c r="L51" s="349">
        <f>'1市町製造品出荷額'!L58</f>
        <v>1058288</v>
      </c>
      <c r="M51" s="349">
        <f>'1市町製造品出荷額'!M58</f>
        <v>1587873</v>
      </c>
      <c r="N51" s="349">
        <f>'1市町製造品出荷額'!N58</f>
        <v>1817878</v>
      </c>
      <c r="O51" s="349">
        <f>'1市町製造品出荷額'!O58</f>
        <v>1748817</v>
      </c>
      <c r="P51" s="349">
        <f>'1市町製造品出荷額'!P58</f>
        <v>1665757</v>
      </c>
      <c r="Q51" s="349">
        <f>'1市町製造品出荷額'!Q58</f>
        <v>1937415</v>
      </c>
      <c r="R51" s="349">
        <f>'1市町製造品出荷額'!R58</f>
        <v>2439811</v>
      </c>
      <c r="S51" s="349">
        <f>'1市町製造品出荷額'!S58</f>
        <v>2237332</v>
      </c>
      <c r="T51" s="349">
        <f>'1市町製造品出荷額'!T58</f>
        <v>2533168</v>
      </c>
      <c r="U51" s="349">
        <f>'1市町製造品出荷額'!U58</f>
        <v>2847606</v>
      </c>
      <c r="V51" s="349">
        <f>'1市町製造品出荷額'!V58</f>
        <v>3207038</v>
      </c>
      <c r="W51" s="349">
        <f>'1市町製造品出荷額'!W58</f>
        <v>3425604</v>
      </c>
      <c r="X51" s="349">
        <f>'1市町製造品出荷額'!X58</f>
        <v>3292598</v>
      </c>
      <c r="Y51" s="349">
        <f>'1市町製造品出荷額'!Y58</f>
        <v>2784687</v>
      </c>
      <c r="Z51" s="349">
        <f>'1市町製造品出荷額'!Z58</f>
        <v>2425732</v>
      </c>
      <c r="AA51" s="349">
        <f>'1市町製造品出荷額'!AA58</f>
        <v>2293039</v>
      </c>
      <c r="AB51" s="349">
        <f>'1市町製造品出荷額'!AB58</f>
        <v>2580673</v>
      </c>
      <c r="AC51" s="349">
        <f>'1市町製造品出荷額'!AC58</f>
        <v>2834126</v>
      </c>
      <c r="AD51" s="349">
        <f>'1市町製造品出荷額'!AD58</f>
        <v>2919420</v>
      </c>
      <c r="AE51" s="349">
        <f>'1市町製造品出荷額'!AE58</f>
        <v>2618693</v>
      </c>
      <c r="AF51" s="349">
        <f>'1市町製造品出荷額'!AF58</f>
        <v>2372868</v>
      </c>
      <c r="AG51" s="349">
        <f>'1市町製造品出荷額'!AG58</f>
        <v>2523520</v>
      </c>
      <c r="AH51" s="349">
        <f>'1市町製造品出荷額'!AH58</f>
        <v>2344455</v>
      </c>
      <c r="AI51" s="349">
        <f>'1市町製造品出荷額'!AI58</f>
        <v>2122359</v>
      </c>
      <c r="AJ51" s="349">
        <f>'1市町製造品出荷額'!AJ58</f>
        <v>2111420</v>
      </c>
      <c r="AK51" s="349">
        <f>'1市町製造品出荷額'!AK58</f>
        <v>2749419</v>
      </c>
      <c r="AL51" s="349">
        <f>'1市町製造品出荷額'!AL58</f>
        <v>2994885</v>
      </c>
      <c r="AM51" s="349">
        <f>'1市町製造品出荷額'!AM58</f>
        <v>3362272</v>
      </c>
      <c r="AN51" s="349">
        <f>'1市町製造品出荷額'!AN58</f>
        <v>3348434</v>
      </c>
      <c r="AO51" s="349">
        <f>'1市町製造品出荷額'!AO58</f>
        <v>3492882</v>
      </c>
      <c r="AP51" s="349">
        <f>'1市町製造品出荷額'!AP58</f>
        <v>2985399</v>
      </c>
      <c r="AQ51" s="349">
        <f>'1市町製造品出荷額'!AQ58</f>
        <v>2812938</v>
      </c>
      <c r="AR51" s="349">
        <f>'1市町製造品出荷額'!AR58</f>
        <v>2462849</v>
      </c>
      <c r="AS51" s="349">
        <f>'1市町製造品出荷額'!AS58</f>
        <v>2840218</v>
      </c>
      <c r="AT51" s="349">
        <f>'1市町製造品出荷額'!AT58</f>
        <v>2807767</v>
      </c>
      <c r="AU51" s="349">
        <f>'1市町製造品出荷額'!AU58</f>
        <v>2828299</v>
      </c>
      <c r="AV51" s="349">
        <f>'1市町製造品出荷額'!AV58</f>
        <v>2695622</v>
      </c>
      <c r="AW51" s="349">
        <f>'1市町製造品出荷額'!AW58</f>
        <v>2906177</v>
      </c>
      <c r="AX51" s="349">
        <f>'1市町製造品出荷額'!AX58</f>
        <v>3119814</v>
      </c>
      <c r="AY51" s="349">
        <f>'1市町製造品出荷額'!AY58</f>
        <v>3282648</v>
      </c>
      <c r="AZ51" s="349">
        <f>'1市町製造品出荷額'!AZ58</f>
        <v>3290922</v>
      </c>
      <c r="BA51" s="349">
        <f>'1市町製造品出荷額'!BA58</f>
        <v>3106378</v>
      </c>
      <c r="BB51" s="349">
        <f>'1市町製造品出荷額'!BB58</f>
        <v>3509132</v>
      </c>
      <c r="BC51" s="349">
        <f>'1市町製造品出荷額'!BC58</f>
        <v>0</v>
      </c>
    </row>
    <row r="52" spans="1:55">
      <c r="A52" s="329">
        <v>443</v>
      </c>
      <c r="B52" s="332" t="s">
        <v>88</v>
      </c>
      <c r="C52" s="349">
        <f>'1市町製造品出荷額'!C59</f>
        <v>325702</v>
      </c>
      <c r="D52" s="349">
        <f>'1市町製造品出荷額'!D59</f>
        <v>369212</v>
      </c>
      <c r="E52" s="349">
        <f>'1市町製造品出荷額'!E59</f>
        <v>499445</v>
      </c>
      <c r="F52" s="349">
        <f>'1市町製造品出荷額'!F59</f>
        <v>627218</v>
      </c>
      <c r="G52" s="349">
        <f>'1市町製造品出荷額'!G59</f>
        <v>772348</v>
      </c>
      <c r="H52" s="349">
        <f>'1市町製造品出荷額'!H59</f>
        <v>1319441</v>
      </c>
      <c r="I52" s="349">
        <f>'1市町製造品出荷額'!I59</f>
        <v>1568251</v>
      </c>
      <c r="J52" s="349">
        <f>'1市町製造品出荷額'!J59</f>
        <v>2570075</v>
      </c>
      <c r="K52" s="349">
        <f>'1市町製造品出荷額'!K59</f>
        <v>2903541</v>
      </c>
      <c r="L52" s="349">
        <f>'1市町製造品出荷額'!L59</f>
        <v>3507316</v>
      </c>
      <c r="M52" s="349">
        <f>'1市町製造品出荷額'!M59</f>
        <v>4862410</v>
      </c>
      <c r="N52" s="349">
        <f>'1市町製造品出荷額'!N59</f>
        <v>5875316</v>
      </c>
      <c r="O52" s="349">
        <f>'1市町製造品出荷額'!O59</f>
        <v>6817355</v>
      </c>
      <c r="P52" s="349">
        <f>'1市町製造品出荷額'!P59</f>
        <v>7523263</v>
      </c>
      <c r="Q52" s="349">
        <f>'1市町製造品出荷額'!Q59</f>
        <v>8021201</v>
      </c>
      <c r="R52" s="349">
        <f>'1市町製造品出荷額'!R59</f>
        <v>9400809</v>
      </c>
      <c r="S52" s="349">
        <f>'1市町製造品出荷額'!S59</f>
        <v>9429119</v>
      </c>
      <c r="T52" s="349">
        <f>'1市町製造品出荷額'!T59</f>
        <v>10202408</v>
      </c>
      <c r="U52" s="349">
        <f>'1市町製造品出荷額'!U59</f>
        <v>11379327</v>
      </c>
      <c r="V52" s="349">
        <f>'1市町製造品出荷額'!V59</f>
        <v>12876857</v>
      </c>
      <c r="W52" s="349">
        <f>'1市町製造品出荷額'!W59</f>
        <v>15382715</v>
      </c>
      <c r="X52" s="349">
        <f>'1市町製造品出荷額'!X59</f>
        <v>17183582</v>
      </c>
      <c r="Y52" s="349">
        <f>'1市町製造品出荷額'!Y59</f>
        <v>17881507</v>
      </c>
      <c r="Z52" s="349">
        <f>'1市町製造品出荷額'!Z59</f>
        <v>17613152</v>
      </c>
      <c r="AA52" s="349">
        <f>'1市町製造品出荷額'!AA59</f>
        <v>12778845</v>
      </c>
      <c r="AB52" s="349">
        <f>'1市町製造品出荷額'!AB59</f>
        <v>19080840</v>
      </c>
      <c r="AC52" s="349">
        <f>'1市町製造品出荷額'!AC59</f>
        <v>17834827</v>
      </c>
      <c r="AD52" s="349">
        <f>'1市町製造品出荷額'!AD59</f>
        <v>17647049</v>
      </c>
      <c r="AE52" s="349">
        <f>'1市町製造品出荷額'!AE59</f>
        <v>18271785</v>
      </c>
      <c r="AF52" s="349">
        <f>'1市町製造品出荷額'!AF59</f>
        <v>16916055</v>
      </c>
      <c r="AG52" s="349">
        <f>'1市町製造品出荷額'!AG59</f>
        <v>16956761</v>
      </c>
      <c r="AH52" s="349">
        <f>'1市町製造品出荷額'!AH59</f>
        <v>17260654</v>
      </c>
      <c r="AI52" s="349">
        <f>'1市町製造品出荷額'!AI59</f>
        <v>16392855</v>
      </c>
      <c r="AJ52" s="349">
        <f>'1市町製造品出荷額'!AJ59</f>
        <v>17104523</v>
      </c>
      <c r="AK52" s="349">
        <f>'1市町製造品出荷額'!AK59</f>
        <v>18234457</v>
      </c>
      <c r="AL52" s="349">
        <f>'1市町製造品出荷額'!AL59</f>
        <v>17887349</v>
      </c>
      <c r="AM52" s="349">
        <f>'1市町製造品出荷額'!AM59</f>
        <v>18497653</v>
      </c>
      <c r="AN52" s="349">
        <f>'1市町製造品出荷額'!AN59</f>
        <v>20382905</v>
      </c>
      <c r="AO52" s="349">
        <f>'1市町製造品出荷額'!AO59</f>
        <v>20877417</v>
      </c>
      <c r="AP52" s="349">
        <f>'1市町製造品出荷額'!AP59</f>
        <v>16897645</v>
      </c>
      <c r="AQ52" s="349">
        <f>'1市町製造品出荷額'!AQ59</f>
        <v>19649680</v>
      </c>
      <c r="AR52" s="349">
        <f>'1市町製造品出荷額'!AR59</f>
        <v>18809364</v>
      </c>
      <c r="AS52" s="349">
        <f>'1市町製造品出荷額'!AS59</f>
        <v>16271834</v>
      </c>
      <c r="AT52" s="349">
        <f>'1市町製造品出荷額'!AT59</f>
        <v>18436072</v>
      </c>
      <c r="AU52" s="349">
        <f>'1市町製造品出荷額'!AU59</f>
        <v>19496247</v>
      </c>
      <c r="AV52" s="349">
        <f>'1市町製造品出荷額'!AV59</f>
        <v>20880237</v>
      </c>
      <c r="AW52" s="349">
        <f>'1市町製造品出荷額'!AW59</f>
        <v>21838913</v>
      </c>
      <c r="AX52" s="349">
        <f>'1市町製造品出荷額'!AX59</f>
        <v>22380954</v>
      </c>
      <c r="AY52" s="349">
        <f>'1市町製造品出荷額'!AY59</f>
        <v>23237444</v>
      </c>
      <c r="AZ52" s="349">
        <f>'1市町製造品出荷額'!AZ59</f>
        <v>20977033</v>
      </c>
      <c r="BA52" s="349">
        <f>'1市町製造品出荷額'!BA59</f>
        <v>19994461</v>
      </c>
      <c r="BB52" s="349">
        <f>'1市町製造品出荷額'!BB59</f>
        <v>20990906</v>
      </c>
      <c r="BC52" s="349">
        <f>'1市町製造品出荷額'!BC59</f>
        <v>0</v>
      </c>
    </row>
    <row r="53" spans="1:55">
      <c r="A53" s="329">
        <v>446</v>
      </c>
      <c r="B53" s="332" t="s">
        <v>544</v>
      </c>
      <c r="C53" s="349">
        <f>'1市町製造品出荷額'!C60</f>
        <v>163945</v>
      </c>
      <c r="D53" s="349">
        <f>'1市町製造品出荷額'!D60</f>
        <v>188796</v>
      </c>
      <c r="E53" s="349">
        <f>'1市町製造品出荷額'!E60</f>
        <v>255589</v>
      </c>
      <c r="F53" s="349">
        <f>'1市町製造品出荷額'!F60</f>
        <v>252285</v>
      </c>
      <c r="G53" s="349">
        <f>'1市町製造品出荷額'!G60</f>
        <v>301511</v>
      </c>
      <c r="H53" s="349">
        <f>'1市町製造品出荷額'!H60</f>
        <v>545533</v>
      </c>
      <c r="I53" s="349">
        <f>'1市町製造品出荷額'!I60</f>
        <v>578154</v>
      </c>
      <c r="J53" s="349">
        <f>'1市町製造品出荷額'!J60</f>
        <v>772788</v>
      </c>
      <c r="K53" s="349">
        <f>'1市町製造品出荷額'!K60</f>
        <v>709607</v>
      </c>
      <c r="L53" s="349">
        <f>'1市町製造品出荷額'!L60</f>
        <v>721263</v>
      </c>
      <c r="M53" s="349">
        <f>'1市町製造品出荷額'!M60</f>
        <v>756603</v>
      </c>
      <c r="N53" s="349">
        <f>'1市町製造品出荷額'!N60</f>
        <v>788374</v>
      </c>
      <c r="O53" s="349">
        <f>'1市町製造品出荷額'!O60</f>
        <v>834956</v>
      </c>
      <c r="P53" s="349">
        <f>'1市町製造品出荷額'!P60</f>
        <v>829615</v>
      </c>
      <c r="Q53" s="349">
        <f>'1市町製造品出荷額'!Q60</f>
        <v>867669</v>
      </c>
      <c r="R53" s="349">
        <f>'1市町製造品出荷額'!R60</f>
        <v>886800</v>
      </c>
      <c r="S53" s="349">
        <f>'1市町製造品出荷額'!S60</f>
        <v>942189</v>
      </c>
      <c r="T53" s="349">
        <f>'1市町製造品出荷額'!T60</f>
        <v>820137</v>
      </c>
      <c r="U53" s="349">
        <f>'1市町製造品出荷額'!U60</f>
        <v>871227</v>
      </c>
      <c r="V53" s="349">
        <f>'1市町製造品出荷額'!V60</f>
        <v>990862</v>
      </c>
      <c r="W53" s="349">
        <f>'1市町製造品出荷額'!W60</f>
        <v>975336</v>
      </c>
      <c r="X53" s="349">
        <f>'1市町製造品出荷額'!X60</f>
        <v>996997</v>
      </c>
      <c r="Y53" s="349">
        <f>'1市町製造品出荷額'!Y60</f>
        <v>1073577</v>
      </c>
      <c r="Z53" s="349">
        <f>'1市町製造品出荷額'!Z60</f>
        <v>1154898</v>
      </c>
      <c r="AA53" s="349">
        <f>'1市町製造品出荷額'!AA60</f>
        <v>971914</v>
      </c>
      <c r="AB53" s="349">
        <f>'1市町製造品出荷額'!AB60</f>
        <v>1084511</v>
      </c>
      <c r="AC53" s="349">
        <f>'1市町製造品出荷額'!AC60</f>
        <v>1099018</v>
      </c>
      <c r="AD53" s="349">
        <f>'1市町製造品出荷額'!AD60</f>
        <v>1146950</v>
      </c>
      <c r="AE53" s="349">
        <f>'1市町製造品出荷額'!AE60</f>
        <v>1170189</v>
      </c>
      <c r="AF53" s="349">
        <f>'1市町製造品出荷額'!AF60</f>
        <v>1213301</v>
      </c>
      <c r="AG53" s="349">
        <f>'1市町製造品出荷額'!AG60</f>
        <v>1171766</v>
      </c>
      <c r="AH53" s="349">
        <f>'1市町製造品出荷額'!AH60</f>
        <v>1086622</v>
      </c>
      <c r="AI53" s="349">
        <f>'1市町製造品出荷額'!AI60</f>
        <v>1044617</v>
      </c>
      <c r="AJ53" s="349">
        <f>'1市町製造品出荷額'!AJ60</f>
        <v>1351668</v>
      </c>
      <c r="AK53" s="349">
        <f>'1市町製造品出荷額'!AK60</f>
        <v>1304544</v>
      </c>
      <c r="AL53" s="349">
        <f>'1市町製造品出荷額'!AL60</f>
        <v>1849460</v>
      </c>
      <c r="AM53" s="349">
        <f>'1市町製造品出荷額'!AM60</f>
        <v>1709552</v>
      </c>
      <c r="AN53" s="349">
        <f>'1市町製造品出荷額'!AN60</f>
        <v>1718404</v>
      </c>
      <c r="AO53" s="349">
        <f>'1市町製造品出荷額'!AO60</f>
        <v>1902066</v>
      </c>
      <c r="AP53" s="349">
        <f>'1市町製造品出荷額'!AP60</f>
        <v>2139701</v>
      </c>
      <c r="AQ53" s="349">
        <f>'1市町製造品出荷額'!AQ60</f>
        <v>2051379</v>
      </c>
      <c r="AR53" s="349">
        <f>'1市町製造品出荷額'!AR60</f>
        <v>2142640</v>
      </c>
      <c r="AS53" s="349">
        <f>'1市町製造品出荷額'!AS60</f>
        <v>1963807</v>
      </c>
      <c r="AT53" s="349">
        <f>'1市町製造品出荷額'!AT60</f>
        <v>1967734</v>
      </c>
      <c r="AU53" s="349">
        <f>'1市町製造品出荷額'!AU60</f>
        <v>1932498</v>
      </c>
      <c r="AV53" s="349">
        <f>'1市町製造品出荷額'!AV60</f>
        <v>2305483</v>
      </c>
      <c r="AW53" s="349">
        <f>'1市町製造品出荷額'!AW60</f>
        <v>2160033</v>
      </c>
      <c r="AX53" s="349">
        <f>'1市町製造品出荷額'!AX60</f>
        <v>2232513</v>
      </c>
      <c r="AY53" s="349">
        <f>'1市町製造品出荷額'!AY60</f>
        <v>2320598</v>
      </c>
      <c r="AZ53" s="349">
        <f>'1市町製造品出荷額'!AZ60</f>
        <v>2649270</v>
      </c>
      <c r="BA53" s="349">
        <f>'1市町製造品出荷額'!BA60</f>
        <v>2725922</v>
      </c>
      <c r="BB53" s="349">
        <f>'1市町製造品出荷額'!BB60</f>
        <v>2897512</v>
      </c>
      <c r="BC53" s="349">
        <f>'1市町製造品出荷額'!BC60</f>
        <v>0</v>
      </c>
    </row>
    <row r="54" spans="1:55">
      <c r="A54" s="338"/>
      <c r="B54" s="343" t="s">
        <v>41</v>
      </c>
      <c r="C54" s="348">
        <f t="shared" ref="C54:G54" si="102">SUM(C55:C61)</f>
        <v>20802416</v>
      </c>
      <c r="D54" s="348">
        <f t="shared" si="102"/>
        <v>22303530</v>
      </c>
      <c r="E54" s="348">
        <f t="shared" si="102"/>
        <v>24330951</v>
      </c>
      <c r="F54" s="348">
        <f t="shared" si="102"/>
        <v>31337464</v>
      </c>
      <c r="G54" s="348">
        <f t="shared" si="102"/>
        <v>37867459</v>
      </c>
      <c r="H54" s="348">
        <f t="shared" ref="H54:L54" si="103">SUM(H55:H61)</f>
        <v>44917181</v>
      </c>
      <c r="I54" s="348">
        <f t="shared" si="103"/>
        <v>52891333</v>
      </c>
      <c r="J54" s="348">
        <f t="shared" si="103"/>
        <v>52571474</v>
      </c>
      <c r="K54" s="348">
        <f t="shared" si="103"/>
        <v>53072205</v>
      </c>
      <c r="L54" s="348">
        <f t="shared" si="103"/>
        <v>58325351</v>
      </c>
      <c r="M54" s="348">
        <f>SUM(M55:M61)</f>
        <v>67318749</v>
      </c>
      <c r="N54" s="348">
        <f t="shared" ref="N54:AX54" si="104">SUM(N55:N61)</f>
        <v>70827752</v>
      </c>
      <c r="O54" s="348">
        <f t="shared" si="104"/>
        <v>69045948</v>
      </c>
      <c r="P54" s="348">
        <f t="shared" si="104"/>
        <v>72199996</v>
      </c>
      <c r="Q54" s="348">
        <f t="shared" si="104"/>
        <v>74858340</v>
      </c>
      <c r="R54" s="348">
        <f t="shared" si="104"/>
        <v>75662332</v>
      </c>
      <c r="S54" s="348">
        <f t="shared" si="104"/>
        <v>76112587</v>
      </c>
      <c r="T54" s="348">
        <f t="shared" si="104"/>
        <v>79022828</v>
      </c>
      <c r="U54" s="348">
        <f t="shared" si="104"/>
        <v>80898703</v>
      </c>
      <c r="V54" s="348">
        <f t="shared" si="104"/>
        <v>87102847</v>
      </c>
      <c r="W54" s="348">
        <f t="shared" si="104"/>
        <v>90754628</v>
      </c>
      <c r="X54" s="348">
        <f t="shared" si="104"/>
        <v>99566867</v>
      </c>
      <c r="Y54" s="348">
        <f t="shared" si="104"/>
        <v>99203655</v>
      </c>
      <c r="Z54" s="348">
        <f t="shared" si="104"/>
        <v>97958270</v>
      </c>
      <c r="AA54" s="348">
        <f t="shared" si="104"/>
        <v>92814610</v>
      </c>
      <c r="AB54" s="348">
        <f t="shared" si="104"/>
        <v>103406184</v>
      </c>
      <c r="AC54" s="348">
        <f t="shared" si="104"/>
        <v>101149999</v>
      </c>
      <c r="AD54" s="348">
        <f t="shared" si="104"/>
        <v>108656933</v>
      </c>
      <c r="AE54" s="348">
        <f t="shared" si="104"/>
        <v>99062899</v>
      </c>
      <c r="AF54" s="348">
        <f t="shared" si="104"/>
        <v>108115624</v>
      </c>
      <c r="AG54" s="348">
        <f t="shared" si="104"/>
        <v>106616306</v>
      </c>
      <c r="AH54" s="348">
        <f t="shared" si="104"/>
        <v>92377789</v>
      </c>
      <c r="AI54" s="348">
        <f t="shared" si="104"/>
        <v>94179752</v>
      </c>
      <c r="AJ54" s="348">
        <f t="shared" si="104"/>
        <v>92235105</v>
      </c>
      <c r="AK54" s="348">
        <f t="shared" si="104"/>
        <v>91987547</v>
      </c>
      <c r="AL54" s="348">
        <f t="shared" si="104"/>
        <v>90699570</v>
      </c>
      <c r="AM54" s="348">
        <f t="shared" si="104"/>
        <v>97828325</v>
      </c>
      <c r="AN54" s="348">
        <f t="shared" si="104"/>
        <v>106657159</v>
      </c>
      <c r="AO54" s="348">
        <f t="shared" si="104"/>
        <v>106800361</v>
      </c>
      <c r="AP54" s="348">
        <f t="shared" si="104"/>
        <v>91641408</v>
      </c>
      <c r="AQ54" s="348">
        <f t="shared" si="104"/>
        <v>92894920</v>
      </c>
      <c r="AR54" s="348">
        <f t="shared" si="104"/>
        <v>89937788</v>
      </c>
      <c r="AS54" s="348">
        <f t="shared" si="104"/>
        <v>94007651</v>
      </c>
      <c r="AT54" s="348">
        <f t="shared" si="104"/>
        <v>94821566</v>
      </c>
      <c r="AU54" s="348">
        <f t="shared" si="104"/>
        <v>102149879</v>
      </c>
      <c r="AV54" s="348">
        <f t="shared" si="104"/>
        <v>113158601</v>
      </c>
      <c r="AW54" s="348">
        <f t="shared" si="104"/>
        <v>107805632</v>
      </c>
      <c r="AX54" s="348">
        <f t="shared" si="104"/>
        <v>111551625</v>
      </c>
      <c r="AY54" s="348">
        <f t="shared" ref="AY54:AZ54" si="105">SUM(AY55:AY61)</f>
        <v>118350629</v>
      </c>
      <c r="AZ54" s="348">
        <f t="shared" si="105"/>
        <v>109975614</v>
      </c>
      <c r="BA54" s="348">
        <f t="shared" ref="BA54:BB54" si="106">SUM(BA55:BA61)</f>
        <v>113644914</v>
      </c>
      <c r="BB54" s="348">
        <f t="shared" si="106"/>
        <v>113473198</v>
      </c>
      <c r="BC54" s="348">
        <f t="shared" ref="BC54" si="107">SUM(BC55:BC61)</f>
        <v>0</v>
      </c>
    </row>
    <row r="55" spans="1:55">
      <c r="A55" s="329">
        <v>208</v>
      </c>
      <c r="B55" s="332" t="s">
        <v>62</v>
      </c>
      <c r="C55" s="349">
        <f>'1市町製造品出荷額'!C33</f>
        <v>7612339</v>
      </c>
      <c r="D55" s="349">
        <f>'1市町製造品出荷額'!D33</f>
        <v>8452973</v>
      </c>
      <c r="E55" s="349">
        <f>'1市町製造品出荷額'!E33</f>
        <v>8041469</v>
      </c>
      <c r="F55" s="349">
        <f>'1市町製造品出荷額'!F33</f>
        <v>9846012</v>
      </c>
      <c r="G55" s="349">
        <f>'1市町製造品出荷額'!G33</f>
        <v>11655135</v>
      </c>
      <c r="H55" s="349">
        <f>'1市町製造品出荷額'!H33</f>
        <v>11913767</v>
      </c>
      <c r="I55" s="349">
        <f>'1市町製造品出荷額'!I33</f>
        <v>15313598</v>
      </c>
      <c r="J55" s="349">
        <f>'1市町製造品出荷額'!J33</f>
        <v>13570776</v>
      </c>
      <c r="K55" s="349">
        <f>'1市町製造品出荷額'!K33</f>
        <v>10264833</v>
      </c>
      <c r="L55" s="349">
        <f>'1市町製造品出荷額'!L33</f>
        <v>10784721</v>
      </c>
      <c r="M55" s="349">
        <f>'1市町製造品出荷額'!M33</f>
        <v>12936586</v>
      </c>
      <c r="N55" s="349">
        <f>'1市町製造品出荷額'!N33</f>
        <v>13347923</v>
      </c>
      <c r="O55" s="349">
        <f>'1市町製造品出荷額'!O33</f>
        <v>12997307</v>
      </c>
      <c r="P55" s="349">
        <f>'1市町製造品出荷額'!P33</f>
        <v>16785930</v>
      </c>
      <c r="Q55" s="349">
        <f>'1市町製造品出荷額'!Q33</f>
        <v>13601097</v>
      </c>
      <c r="R55" s="349">
        <f>'1市町製造品出荷額'!R33</f>
        <v>12459029</v>
      </c>
      <c r="S55" s="349">
        <f>'1市町製造品出荷額'!S33</f>
        <v>13011184</v>
      </c>
      <c r="T55" s="349">
        <f>'1市町製造品出荷額'!T33</f>
        <v>12991759</v>
      </c>
      <c r="U55" s="349">
        <f>'1市町製造品出荷額'!U33</f>
        <v>7740281</v>
      </c>
      <c r="V55" s="349">
        <f>'1市町製造品出荷額'!V33</f>
        <v>9297984</v>
      </c>
      <c r="W55" s="349">
        <f>'1市町製造品出荷額'!W33</f>
        <v>11425927</v>
      </c>
      <c r="X55" s="349">
        <f>'1市町製造品出荷額'!X33</f>
        <v>14751351</v>
      </c>
      <c r="Y55" s="349">
        <f>'1市町製造品出荷額'!Y33</f>
        <v>14556283</v>
      </c>
      <c r="Z55" s="349">
        <f>'1市町製造品出荷額'!Z33</f>
        <v>13922883</v>
      </c>
      <c r="AA55" s="349">
        <f>'1市町製造品出荷額'!AA33</f>
        <v>12616255</v>
      </c>
      <c r="AB55" s="349">
        <f>'1市町製造品出荷額'!AB33</f>
        <v>16057303</v>
      </c>
      <c r="AC55" s="349">
        <f>'1市町製造品出荷額'!AC33</f>
        <v>14606036</v>
      </c>
      <c r="AD55" s="349">
        <f>'1市町製造品出荷額'!AD33</f>
        <v>16217999</v>
      </c>
      <c r="AE55" s="349">
        <f>'1市町製造品出荷額'!AE33</f>
        <v>12239718</v>
      </c>
      <c r="AF55" s="349">
        <f>'1市町製造品出荷額'!AF33</f>
        <v>21116050</v>
      </c>
      <c r="AG55" s="349">
        <f>'1市町製造品出荷額'!AG33</f>
        <v>14994583</v>
      </c>
      <c r="AH55" s="349">
        <f>'1市町製造品出荷額'!AH33</f>
        <v>12374736</v>
      </c>
      <c r="AI55" s="349">
        <f>'1市町製造品出荷額'!AI33</f>
        <v>10874999</v>
      </c>
      <c r="AJ55" s="349">
        <f>'1市町製造品出荷額'!AJ33</f>
        <v>8256271</v>
      </c>
      <c r="AK55" s="349">
        <f>'1市町製造品出荷額'!AK33</f>
        <v>8850633</v>
      </c>
      <c r="AL55" s="349">
        <f>'1市町製造品出荷額'!AL33</f>
        <v>8907902</v>
      </c>
      <c r="AM55" s="349">
        <f>'1市町製造品出荷額'!AM33</f>
        <v>10844146</v>
      </c>
      <c r="AN55" s="349">
        <f>'1市町製造品出荷額'!AN33</f>
        <v>12844417</v>
      </c>
      <c r="AO55" s="349">
        <f>'1市町製造品出荷額'!AO33</f>
        <v>11920261</v>
      </c>
      <c r="AP55" s="349">
        <f>'1市町製造品出荷額'!AP33</f>
        <v>11186061</v>
      </c>
      <c r="AQ55" s="349">
        <f>'1市町製造品出荷額'!AQ33</f>
        <v>8827217</v>
      </c>
      <c r="AR55" s="349">
        <f>'1市町製造品出荷額'!AR33</f>
        <v>7425552</v>
      </c>
      <c r="AS55" s="349">
        <f>'1市町製造品出荷額'!AS33</f>
        <v>9041993</v>
      </c>
      <c r="AT55" s="349">
        <f>'1市町製造品出荷額'!AT33</f>
        <v>7396930</v>
      </c>
      <c r="AU55" s="349">
        <f>'1市町製造品出荷額'!AU33</f>
        <v>9256769</v>
      </c>
      <c r="AV55" s="349">
        <f>'1市町製造品出荷額'!AV33</f>
        <v>21536235</v>
      </c>
      <c r="AW55" s="349">
        <f>'1市町製造品出荷額'!AW33</f>
        <v>9878118</v>
      </c>
      <c r="AX55" s="349">
        <f>'1市町製造品出荷額'!AX33</f>
        <v>9700108</v>
      </c>
      <c r="AY55" s="349">
        <f>'1市町製造品出荷額'!AY33</f>
        <v>13813233</v>
      </c>
      <c r="AZ55" s="349">
        <f>'1市町製造品出荷額'!AZ33</f>
        <v>11348114</v>
      </c>
      <c r="BA55" s="349">
        <f>'1市町製造品出荷額'!BA33</f>
        <v>15728627</v>
      </c>
      <c r="BB55" s="349">
        <f>'1市町製造品出荷額'!BB33</f>
        <v>16411631</v>
      </c>
      <c r="BC55" s="349">
        <f>'1市町製造品出荷額'!BC33</f>
        <v>0</v>
      </c>
    </row>
    <row r="56" spans="1:55">
      <c r="A56" s="329">
        <v>212</v>
      </c>
      <c r="B56" s="332" t="s">
        <v>65</v>
      </c>
      <c r="C56" s="349">
        <f>'1市町製造品出荷額'!C36</f>
        <v>4152314</v>
      </c>
      <c r="D56" s="349">
        <f>'1市町製造品出荷額'!D36</f>
        <v>4390484</v>
      </c>
      <c r="E56" s="349">
        <f>'1市町製造品出荷額'!E36</f>
        <v>5097643</v>
      </c>
      <c r="F56" s="349">
        <f>'1市町製造品出荷額'!F36</f>
        <v>6839282</v>
      </c>
      <c r="G56" s="349">
        <f>'1市町製造品出荷額'!G36</f>
        <v>9006143</v>
      </c>
      <c r="H56" s="349">
        <f>'1市町製造品出荷額'!H36</f>
        <v>9677115</v>
      </c>
      <c r="I56" s="349">
        <f>'1市町製造品出荷額'!I36</f>
        <v>10758587</v>
      </c>
      <c r="J56" s="349">
        <f>'1市町製造品出荷額'!J36</f>
        <v>12646010</v>
      </c>
      <c r="K56" s="349">
        <f>'1市町製造品出荷額'!K36</f>
        <v>14013232</v>
      </c>
      <c r="L56" s="349">
        <f>'1市町製造品出荷額'!L36</f>
        <v>16526916</v>
      </c>
      <c r="M56" s="349">
        <f>'1市町製造品出荷額'!M36</f>
        <v>18943826</v>
      </c>
      <c r="N56" s="349">
        <f>'1市町製造品出荷額'!N36</f>
        <v>18597465</v>
      </c>
      <c r="O56" s="349">
        <f>'1市町製造品出荷額'!O36</f>
        <v>18023842</v>
      </c>
      <c r="P56" s="349">
        <f>'1市町製造品出荷額'!P36</f>
        <v>16891509</v>
      </c>
      <c r="Q56" s="349">
        <f>'1市町製造品出荷額'!Q36</f>
        <v>17819466</v>
      </c>
      <c r="R56" s="349">
        <f>'1市町製造品出荷額'!R36</f>
        <v>17286792</v>
      </c>
      <c r="S56" s="349">
        <f>'1市町製造品出荷額'!S36</f>
        <v>17516495</v>
      </c>
      <c r="T56" s="349">
        <f>'1市町製造品出荷額'!T36</f>
        <v>17308625</v>
      </c>
      <c r="U56" s="349">
        <f>'1市町製造品出荷額'!U36</f>
        <v>18940283</v>
      </c>
      <c r="V56" s="349">
        <f>'1市町製造品出荷額'!V36</f>
        <v>19488487</v>
      </c>
      <c r="W56" s="349">
        <f>'1市町製造品出荷額'!W36</f>
        <v>21332865</v>
      </c>
      <c r="X56" s="349">
        <f>'1市町製造品出荷額'!X36</f>
        <v>22341896</v>
      </c>
      <c r="Y56" s="349">
        <f>'1市町製造品出荷額'!Y36</f>
        <v>21498768</v>
      </c>
      <c r="Z56" s="349">
        <f>'1市町製造品出荷額'!Z36</f>
        <v>20767677</v>
      </c>
      <c r="AA56" s="349">
        <f>'1市町製造品出荷額'!AA36</f>
        <v>17568888</v>
      </c>
      <c r="AB56" s="349">
        <f>'1市町製造品出荷額'!AB36</f>
        <v>21432037</v>
      </c>
      <c r="AC56" s="349">
        <f>'1市町製造品出荷額'!AC36</f>
        <v>21809664</v>
      </c>
      <c r="AD56" s="349">
        <f>'1市町製造品出荷額'!AD36</f>
        <v>22877409</v>
      </c>
      <c r="AE56" s="349">
        <f>'1市町製造品出荷額'!AE36</f>
        <v>23572149</v>
      </c>
      <c r="AF56" s="349">
        <f>'1市町製造品出荷額'!AF36</f>
        <v>23581090</v>
      </c>
      <c r="AG56" s="349">
        <f>'1市町製造品出荷額'!AG36</f>
        <v>24693401</v>
      </c>
      <c r="AH56" s="349">
        <f>'1市町製造品出荷額'!AH36</f>
        <v>23056684</v>
      </c>
      <c r="AI56" s="349">
        <f>'1市町製造品出荷額'!AI36</f>
        <v>22943075</v>
      </c>
      <c r="AJ56" s="349">
        <f>'1市町製造品出荷額'!AJ36</f>
        <v>22931155</v>
      </c>
      <c r="AK56" s="349">
        <f>'1市町製造品出荷額'!AK36</f>
        <v>23517881</v>
      </c>
      <c r="AL56" s="349">
        <f>'1市町製造品出荷額'!AL36</f>
        <v>22609285</v>
      </c>
      <c r="AM56" s="349">
        <f>'1市町製造品出荷額'!AM36</f>
        <v>25404538</v>
      </c>
      <c r="AN56" s="349">
        <f>'1市町製造品出荷額'!AN36</f>
        <v>28122557</v>
      </c>
      <c r="AO56" s="349">
        <f>'1市町製造品出荷額'!AO36</f>
        <v>26838202</v>
      </c>
      <c r="AP56" s="349">
        <f>'1市町製造品出荷額'!AP36</f>
        <v>25036118</v>
      </c>
      <c r="AQ56" s="349">
        <f>'1市町製造品出荷額'!AQ36</f>
        <v>24017823</v>
      </c>
      <c r="AR56" s="349">
        <f>'1市町製造品出荷額'!AR36</f>
        <v>23097877</v>
      </c>
      <c r="AS56" s="349">
        <f>'1市町製造品出荷額'!AS36</f>
        <v>25145806</v>
      </c>
      <c r="AT56" s="349">
        <f>'1市町製造品出荷額'!AT36</f>
        <v>25235444</v>
      </c>
      <c r="AU56" s="349">
        <f>'1市町製造品出荷額'!AU36</f>
        <v>26587288</v>
      </c>
      <c r="AV56" s="349">
        <f>'1市町製造品出荷額'!AV36</f>
        <v>27051721</v>
      </c>
      <c r="AW56" s="349">
        <f>'1市町製造品出荷額'!AW36</f>
        <v>27368573</v>
      </c>
      <c r="AX56" s="349">
        <f>'1市町製造品出荷額'!AX36</f>
        <v>28932066</v>
      </c>
      <c r="AY56" s="349">
        <f>'1市町製造品出荷額'!AY36</f>
        <v>30546789</v>
      </c>
      <c r="AZ56" s="349">
        <f>'1市町製造品出荷額'!AZ36</f>
        <v>30001195</v>
      </c>
      <c r="BA56" s="349">
        <f>'1市町製造品出荷額'!BA36</f>
        <v>30697234</v>
      </c>
      <c r="BB56" s="349">
        <f>'1市町製造品出荷額'!BB36</f>
        <v>28360309</v>
      </c>
      <c r="BC56" s="349">
        <f>'1市町製造品出荷額'!BC36</f>
        <v>0</v>
      </c>
    </row>
    <row r="57" spans="1:55">
      <c r="A57" s="329">
        <v>227</v>
      </c>
      <c r="B57" s="332" t="s">
        <v>545</v>
      </c>
      <c r="C57" s="349">
        <f>'1市町製造品出荷額'!C51</f>
        <v>1448672</v>
      </c>
      <c r="D57" s="349">
        <f>'1市町製造品出荷額'!D51</f>
        <v>1604636</v>
      </c>
      <c r="E57" s="349">
        <f>'1市町製造品出荷額'!E51</f>
        <v>1792063</v>
      </c>
      <c r="F57" s="349">
        <f>'1市町製造品出荷額'!F51</f>
        <v>2520595</v>
      </c>
      <c r="G57" s="349">
        <f>'1市町製造品出荷額'!G51</f>
        <v>2800497</v>
      </c>
      <c r="H57" s="349">
        <f>'1市町製造品出荷額'!H51</f>
        <v>3365020</v>
      </c>
      <c r="I57" s="349">
        <f>'1市町製造品出荷額'!I51</f>
        <v>3753707</v>
      </c>
      <c r="J57" s="349">
        <f>'1市町製造品出荷額'!J51</f>
        <v>4051319</v>
      </c>
      <c r="K57" s="349">
        <f>'1市町製造品出荷額'!K51</f>
        <v>4471708</v>
      </c>
      <c r="L57" s="349">
        <f>'1市町製造品出荷額'!L51</f>
        <v>5189480</v>
      </c>
      <c r="M57" s="349">
        <f>'1市町製造品出荷額'!M51</f>
        <v>5406020</v>
      </c>
      <c r="N57" s="349">
        <f>'1市町製造品出荷額'!N51</f>
        <v>6251250</v>
      </c>
      <c r="O57" s="349">
        <f>'1市町製造品出荷額'!O51</f>
        <v>5669901</v>
      </c>
      <c r="P57" s="349">
        <f>'1市町製造品出荷額'!P51</f>
        <v>5888110</v>
      </c>
      <c r="Q57" s="349">
        <f>'1市町製造品出荷額'!Q51</f>
        <v>6204244</v>
      </c>
      <c r="R57" s="349">
        <f>'1市町製造品出荷額'!R51</f>
        <v>6121943</v>
      </c>
      <c r="S57" s="349">
        <f>'1市町製造品出荷額'!S51</f>
        <v>6457418</v>
      </c>
      <c r="T57" s="349">
        <f>'1市町製造品出荷額'!T51</f>
        <v>6568067</v>
      </c>
      <c r="U57" s="349">
        <f>'1市町製造品出荷額'!U51</f>
        <v>7659104</v>
      </c>
      <c r="V57" s="349">
        <f>'1市町製造品出荷額'!V51</f>
        <v>8338363</v>
      </c>
      <c r="W57" s="349">
        <f>'1市町製造品出荷額'!W51</f>
        <v>9106099</v>
      </c>
      <c r="X57" s="349">
        <f>'1市町製造品出荷額'!X51</f>
        <v>9650564</v>
      </c>
      <c r="Y57" s="349">
        <f>'1市町製造品出荷額'!Y51</f>
        <v>9259450</v>
      </c>
      <c r="Z57" s="349">
        <f>'1市町製造品出荷額'!Z51</f>
        <v>9482094</v>
      </c>
      <c r="AA57" s="349">
        <f>'1市町製造品出荷額'!AA51</f>
        <v>8461921</v>
      </c>
      <c r="AB57" s="349">
        <f>'1市町製造品出荷額'!AB51</f>
        <v>9534146</v>
      </c>
      <c r="AC57" s="349">
        <f>'1市町製造品出荷額'!AC51</f>
        <v>9250400</v>
      </c>
      <c r="AD57" s="349">
        <f>'1市町製造品出荷額'!AD51</f>
        <v>10647395</v>
      </c>
      <c r="AE57" s="349">
        <f>'1市町製造品出荷額'!AE51</f>
        <v>8923187</v>
      </c>
      <c r="AF57" s="349">
        <f>'1市町製造品出荷額'!AF51</f>
        <v>8682119</v>
      </c>
      <c r="AG57" s="349">
        <f>'1市町製造品出荷額'!AG51</f>
        <v>8834246</v>
      </c>
      <c r="AH57" s="349">
        <f>'1市町製造品出荷額'!AH51</f>
        <v>8104176</v>
      </c>
      <c r="AI57" s="349">
        <f>'1市町製造品出荷額'!AI51</f>
        <v>7589915</v>
      </c>
      <c r="AJ57" s="349">
        <f>'1市町製造品出荷額'!AJ51</f>
        <v>7504388</v>
      </c>
      <c r="AK57" s="349">
        <f>'1市町製造品出荷額'!AK51</f>
        <v>7688460</v>
      </c>
      <c r="AL57" s="349">
        <f>'1市町製造品出荷額'!AL51</f>
        <v>7129863</v>
      </c>
      <c r="AM57" s="349">
        <f>'1市町製造品出荷額'!AM51</f>
        <v>7343582</v>
      </c>
      <c r="AN57" s="349">
        <f>'1市町製造品出荷額'!AN51</f>
        <v>7773024</v>
      </c>
      <c r="AO57" s="349">
        <f>'1市町製造品出荷額'!AO51</f>
        <v>7607468</v>
      </c>
      <c r="AP57" s="349">
        <f>'1市町製造品出荷額'!AP51</f>
        <v>6581329</v>
      </c>
      <c r="AQ57" s="349">
        <f>'1市町製造品出荷額'!AQ51</f>
        <v>6530280</v>
      </c>
      <c r="AR57" s="349">
        <f>'1市町製造品出荷額'!AR51</f>
        <v>5922866</v>
      </c>
      <c r="AS57" s="349">
        <f>'1市町製造品出荷額'!AS51</f>
        <v>6520287</v>
      </c>
      <c r="AT57" s="349">
        <f>'1市町製造品出荷額'!AT51</f>
        <v>6374709</v>
      </c>
      <c r="AU57" s="349">
        <f>'1市町製造品出荷額'!AU51</f>
        <v>6373539</v>
      </c>
      <c r="AV57" s="349">
        <f>'1市町製造品出荷額'!AV51</f>
        <v>5685898</v>
      </c>
      <c r="AW57" s="349">
        <f>'1市町製造品出荷額'!AW51</f>
        <v>6104227</v>
      </c>
      <c r="AX57" s="349">
        <f>'1市町製造品出荷額'!AX51</f>
        <v>6324487</v>
      </c>
      <c r="AY57" s="349">
        <f>'1市町製造品出荷額'!AY51</f>
        <v>6765294</v>
      </c>
      <c r="AZ57" s="349">
        <f>'1市町製造品出荷額'!AZ51</f>
        <v>6559469</v>
      </c>
      <c r="BA57" s="349">
        <f>'1市町製造品出荷額'!BA51</f>
        <v>5733517</v>
      </c>
      <c r="BB57" s="349">
        <f>'1市町製造品出荷額'!BB51</f>
        <v>6237938</v>
      </c>
      <c r="BC57" s="349">
        <f>'1市町製造品出荷額'!BC51</f>
        <v>0</v>
      </c>
    </row>
    <row r="58" spans="1:55">
      <c r="A58" s="329">
        <v>229</v>
      </c>
      <c r="B58" s="332" t="s">
        <v>546</v>
      </c>
      <c r="C58" s="349">
        <f>'1市町製造品出荷額'!C53</f>
        <v>4479991</v>
      </c>
      <c r="D58" s="349">
        <f>'1市町製造品出荷額'!D53</f>
        <v>5093087</v>
      </c>
      <c r="E58" s="349">
        <f>'1市町製造品出荷額'!E53</f>
        <v>5732293</v>
      </c>
      <c r="F58" s="349">
        <f>'1市町製造品出荷額'!F53</f>
        <v>7729861</v>
      </c>
      <c r="G58" s="349">
        <f>'1市町製造品出荷額'!G53</f>
        <v>9856024</v>
      </c>
      <c r="H58" s="349">
        <f>'1市町製造品出荷額'!H53</f>
        <v>13608295</v>
      </c>
      <c r="I58" s="349">
        <f>'1市町製造品出荷額'!I53</f>
        <v>14869488</v>
      </c>
      <c r="J58" s="349">
        <f>'1市町製造品出荷額'!J53</f>
        <v>14900057</v>
      </c>
      <c r="K58" s="349">
        <f>'1市町製造品出荷額'!K53</f>
        <v>16092760</v>
      </c>
      <c r="L58" s="349">
        <f>'1市町製造品出荷額'!L53</f>
        <v>17500023</v>
      </c>
      <c r="M58" s="349">
        <f>'1市町製造品出荷額'!M53</f>
        <v>20237140</v>
      </c>
      <c r="N58" s="349">
        <f>'1市町製造品出荷額'!N53</f>
        <v>21972612</v>
      </c>
      <c r="O58" s="349">
        <f>'1市町製造品出荷額'!O53</f>
        <v>21679975</v>
      </c>
      <c r="P58" s="349">
        <f>'1市町製造品出荷額'!P53</f>
        <v>21556034</v>
      </c>
      <c r="Q58" s="349">
        <f>'1市町製造品出荷額'!Q53</f>
        <v>23663090</v>
      </c>
      <c r="R58" s="349">
        <f>'1市町製造品出荷額'!R53</f>
        <v>24754929</v>
      </c>
      <c r="S58" s="349">
        <f>'1市町製造品出荷額'!S53</f>
        <v>24380632</v>
      </c>
      <c r="T58" s="349">
        <f>'1市町製造品出荷額'!T53</f>
        <v>24467670</v>
      </c>
      <c r="U58" s="349">
        <f>'1市町製造品出荷額'!U53</f>
        <v>26131157</v>
      </c>
      <c r="V58" s="349">
        <f>'1市町製造品出荷額'!V53</f>
        <v>27811937</v>
      </c>
      <c r="W58" s="349">
        <f>'1市町製造品出荷額'!W53</f>
        <v>30155465</v>
      </c>
      <c r="X58" s="349">
        <f>'1市町製造品出荷額'!X53</f>
        <v>32860813</v>
      </c>
      <c r="Y58" s="349">
        <f>'1市町製造品出荷額'!Y53</f>
        <v>33242941</v>
      </c>
      <c r="Z58" s="349">
        <f>'1市町製造品出荷額'!Z53</f>
        <v>32756865</v>
      </c>
      <c r="AA58" s="349">
        <f>'1市町製造品出荷額'!AA53</f>
        <v>31555673</v>
      </c>
      <c r="AB58" s="349">
        <f>'1市町製造品出荷額'!AB53</f>
        <v>33048461</v>
      </c>
      <c r="AC58" s="349">
        <f>'1市町製造品出荷額'!AC53</f>
        <v>32219747</v>
      </c>
      <c r="AD58" s="349">
        <f>'1市町製造品出荷額'!AD53</f>
        <v>33514364</v>
      </c>
      <c r="AE58" s="349">
        <f>'1市町製造品出荷額'!AE53</f>
        <v>31751313</v>
      </c>
      <c r="AF58" s="349">
        <f>'1市町製造品出荷額'!AF53</f>
        <v>30467362</v>
      </c>
      <c r="AG58" s="349">
        <f>'1市町製造品出荷額'!AG53</f>
        <v>31299654</v>
      </c>
      <c r="AH58" s="349">
        <f>'1市町製造品出荷額'!AH53</f>
        <v>27786552</v>
      </c>
      <c r="AI58" s="349">
        <f>'1市町製造品出荷額'!AI53</f>
        <v>29787174</v>
      </c>
      <c r="AJ58" s="349">
        <f>'1市町製造品出荷額'!AJ53</f>
        <v>31975769</v>
      </c>
      <c r="AK58" s="349">
        <f>'1市町製造品出荷額'!AK53</f>
        <v>31346467</v>
      </c>
      <c r="AL58" s="349">
        <f>'1市町製造品出荷額'!AL53</f>
        <v>32323735</v>
      </c>
      <c r="AM58" s="349">
        <f>'1市町製造品出荷額'!AM53</f>
        <v>32864549</v>
      </c>
      <c r="AN58" s="349">
        <f>'1市町製造品出荷額'!AN53</f>
        <v>36112662</v>
      </c>
      <c r="AO58" s="349">
        <f>'1市町製造品出荷額'!AO53</f>
        <v>38596171</v>
      </c>
      <c r="AP58" s="349">
        <f>'1市町製造品出荷額'!AP53</f>
        <v>31561084</v>
      </c>
      <c r="AQ58" s="349">
        <f>'1市町製造品出荷額'!AQ53</f>
        <v>33050529</v>
      </c>
      <c r="AR58" s="349">
        <f>'1市町製造品出荷額'!AR53</f>
        <v>37492489</v>
      </c>
      <c r="AS58" s="349">
        <f>'1市町製造品出荷額'!AS53</f>
        <v>36089480</v>
      </c>
      <c r="AT58" s="349">
        <f>'1市町製造品出荷額'!AT53</f>
        <v>37165646</v>
      </c>
      <c r="AU58" s="349">
        <f>'1市町製造品出荷額'!AU53</f>
        <v>37322488</v>
      </c>
      <c r="AV58" s="349">
        <f>'1市町製造品出荷額'!AV53</f>
        <v>39897105</v>
      </c>
      <c r="AW58" s="349">
        <f>'1市町製造品出荷額'!AW53</f>
        <v>43143583</v>
      </c>
      <c r="AX58" s="349">
        <f>'1市町製造品出荷額'!AX53</f>
        <v>43925033</v>
      </c>
      <c r="AY58" s="349">
        <f>'1市町製造品出荷額'!AY53</f>
        <v>44650739</v>
      </c>
      <c r="AZ58" s="349">
        <f>'1市町製造品出荷額'!AZ53</f>
        <v>41164629</v>
      </c>
      <c r="BA58" s="349">
        <f>'1市町製造品出荷額'!BA53</f>
        <v>40536020</v>
      </c>
      <c r="BB58" s="349">
        <f>'1市町製造品出荷額'!BB53</f>
        <v>39935035</v>
      </c>
      <c r="BC58" s="349">
        <f>'1市町製造品出荷額'!BC53</f>
        <v>0</v>
      </c>
    </row>
    <row r="59" spans="1:55">
      <c r="A59" s="329">
        <v>464</v>
      </c>
      <c r="B59" s="332" t="s">
        <v>90</v>
      </c>
      <c r="C59" s="349">
        <f>'1市町製造品出荷額'!C61</f>
        <v>2590219</v>
      </c>
      <c r="D59" s="349">
        <f>'1市町製造品出荷額'!D61</f>
        <v>2145636</v>
      </c>
      <c r="E59" s="349">
        <f>'1市町製造品出荷額'!E61</f>
        <v>2924937</v>
      </c>
      <c r="F59" s="349">
        <f>'1市町製造品出荷額'!F61</f>
        <v>3293122</v>
      </c>
      <c r="G59" s="349">
        <f>'1市町製造品出荷額'!G61</f>
        <v>3277451</v>
      </c>
      <c r="H59" s="349">
        <f>'1市町製造品出荷額'!H61</f>
        <v>4848191</v>
      </c>
      <c r="I59" s="349">
        <f>'1市町製造品出荷額'!I61</f>
        <v>6374034</v>
      </c>
      <c r="J59" s="349">
        <f>'1市町製造品出荷額'!J61</f>
        <v>5175913</v>
      </c>
      <c r="K59" s="349">
        <f>'1市町製造品出荷額'!K61</f>
        <v>5803042</v>
      </c>
      <c r="L59" s="349">
        <f>'1市町製造品出荷額'!L61</f>
        <v>5868514</v>
      </c>
      <c r="M59" s="349">
        <f>'1市町製造品出荷額'!M61</f>
        <v>6372872</v>
      </c>
      <c r="N59" s="349">
        <f>'1市町製造品出荷額'!N61</f>
        <v>7774457</v>
      </c>
      <c r="O59" s="349">
        <f>'1市町製造品出荷額'!O61</f>
        <v>7738196</v>
      </c>
      <c r="P59" s="349">
        <f>'1市町製造品出荷額'!P61</f>
        <v>8002329</v>
      </c>
      <c r="Q59" s="349">
        <f>'1市町製造品出荷額'!Q61</f>
        <v>9891543</v>
      </c>
      <c r="R59" s="349">
        <f>'1市町製造品出荷額'!R61</f>
        <v>11411095</v>
      </c>
      <c r="S59" s="349">
        <f>'1市町製造品出荷額'!S61</f>
        <v>10832868</v>
      </c>
      <c r="T59" s="349">
        <f>'1市町製造品出荷額'!T61</f>
        <v>13747131</v>
      </c>
      <c r="U59" s="349">
        <f>'1市町製造品出荷額'!U61</f>
        <v>15858707</v>
      </c>
      <c r="V59" s="349">
        <f>'1市町製造品出荷額'!V61</f>
        <v>17157191</v>
      </c>
      <c r="W59" s="349">
        <f>'1市町製造品出荷額'!W61</f>
        <v>13803893</v>
      </c>
      <c r="X59" s="349">
        <f>'1市町製造品出荷額'!X61</f>
        <v>14490195</v>
      </c>
      <c r="Y59" s="349">
        <f>'1市町製造品出荷額'!Y61</f>
        <v>15378248</v>
      </c>
      <c r="Z59" s="349">
        <f>'1市町製造品出荷額'!Z61</f>
        <v>15842564</v>
      </c>
      <c r="AA59" s="349">
        <f>'1市町製造品出荷額'!AA61</f>
        <v>17230298</v>
      </c>
      <c r="AB59" s="349">
        <f>'1市町製造品出荷額'!AB61</f>
        <v>18128943</v>
      </c>
      <c r="AC59" s="349">
        <f>'1市町製造品出荷額'!AC61</f>
        <v>17732264</v>
      </c>
      <c r="AD59" s="349">
        <f>'1市町製造品出荷額'!AD61</f>
        <v>19753190</v>
      </c>
      <c r="AE59" s="349">
        <f>'1市町製造品出荷額'!AE61</f>
        <v>17182458</v>
      </c>
      <c r="AF59" s="349">
        <f>'1市町製造品出荷額'!AF61</f>
        <v>19373944</v>
      </c>
      <c r="AG59" s="349">
        <f>'1市町製造品出荷額'!AG61</f>
        <v>21799375</v>
      </c>
      <c r="AH59" s="349">
        <f>'1市町製造品出荷額'!AH61</f>
        <v>16278474</v>
      </c>
      <c r="AI59" s="349">
        <f>'1市町製造品出荷額'!AI61</f>
        <v>18373844</v>
      </c>
      <c r="AJ59" s="349">
        <f>'1市町製造品出荷額'!AJ61</f>
        <v>16850593</v>
      </c>
      <c r="AK59" s="349">
        <f>'1市町製造品出荷額'!AK61</f>
        <v>14856394</v>
      </c>
      <c r="AL59" s="349">
        <f>'1市町製造品出荷額'!AL61</f>
        <v>14708954</v>
      </c>
      <c r="AM59" s="349">
        <f>'1市町製造品出荷額'!AM61</f>
        <v>16294587</v>
      </c>
      <c r="AN59" s="349">
        <f>'1市町製造品出荷額'!AN61</f>
        <v>16495239</v>
      </c>
      <c r="AO59" s="349">
        <f>'1市町製造品出荷額'!AO61</f>
        <v>15527970</v>
      </c>
      <c r="AP59" s="349">
        <f>'1市町製造品出荷額'!AP61</f>
        <v>11846293</v>
      </c>
      <c r="AQ59" s="349">
        <f>'1市町製造品出荷額'!AQ61</f>
        <v>14589190</v>
      </c>
      <c r="AR59" s="349">
        <f>'1市町製造品出荷額'!AR61</f>
        <v>11524670</v>
      </c>
      <c r="AS59" s="349">
        <f>'1市町製造品出荷額'!AS61</f>
        <v>12184937</v>
      </c>
      <c r="AT59" s="349">
        <f>'1市町製造品出荷額'!AT61</f>
        <v>13719483</v>
      </c>
      <c r="AU59" s="349">
        <f>'1市町製造品出荷額'!AU61</f>
        <v>16708132</v>
      </c>
      <c r="AV59" s="349">
        <f>'1市町製造品出荷額'!AV61</f>
        <v>13148982</v>
      </c>
      <c r="AW59" s="349">
        <f>'1市町製造品出荷額'!AW61</f>
        <v>14123435</v>
      </c>
      <c r="AX59" s="349">
        <f>'1市町製造品出荷額'!AX61</f>
        <v>15350603</v>
      </c>
      <c r="AY59" s="349">
        <f>'1市町製造品出荷額'!AY61</f>
        <v>15023835</v>
      </c>
      <c r="AZ59" s="349">
        <f>'1市町製造品出荷額'!AZ61</f>
        <v>13766904</v>
      </c>
      <c r="BA59" s="349">
        <f>'1市町製造品出荷額'!BA61</f>
        <v>14649354</v>
      </c>
      <c r="BB59" s="349">
        <f>'1市町製造品出荷額'!BB61</f>
        <v>15599273</v>
      </c>
      <c r="BC59" s="349">
        <f>'1市町製造品出荷額'!BC61</f>
        <v>0</v>
      </c>
    </row>
    <row r="60" spans="1:55">
      <c r="A60" s="329">
        <v>481</v>
      </c>
      <c r="B60" s="332" t="s">
        <v>91</v>
      </c>
      <c r="C60" s="349">
        <f>'1市町製造品出荷額'!C62</f>
        <v>344953</v>
      </c>
      <c r="D60" s="349">
        <f>'1市町製造品出荷額'!D62</f>
        <v>347582</v>
      </c>
      <c r="E60" s="349">
        <f>'1市町製造品出荷額'!E62</f>
        <v>403393</v>
      </c>
      <c r="F60" s="349">
        <f>'1市町製造品出荷額'!F62</f>
        <v>637213</v>
      </c>
      <c r="G60" s="349">
        <f>'1市町製造品出荷額'!G62</f>
        <v>656167</v>
      </c>
      <c r="H60" s="349">
        <f>'1市町製造品出荷額'!H62</f>
        <v>774817</v>
      </c>
      <c r="I60" s="349">
        <f>'1市町製造品出荷額'!I62</f>
        <v>885399</v>
      </c>
      <c r="J60" s="349">
        <f>'1市町製造品出荷額'!J62</f>
        <v>1162399</v>
      </c>
      <c r="K60" s="349">
        <f>'1市町製造品出荷額'!K62</f>
        <v>1278670</v>
      </c>
      <c r="L60" s="349">
        <f>'1市町製造品出荷額'!L62</f>
        <v>1301817</v>
      </c>
      <c r="M60" s="349">
        <f>'1市町製造品出荷額'!M62</f>
        <v>1414134</v>
      </c>
      <c r="N60" s="349">
        <f>'1市町製造品出荷額'!N62</f>
        <v>1477291</v>
      </c>
      <c r="O60" s="349">
        <f>'1市町製造品出荷額'!O62</f>
        <v>1461541</v>
      </c>
      <c r="P60" s="349">
        <f>'1市町製造品出荷額'!P62</f>
        <v>1452043</v>
      </c>
      <c r="Q60" s="349">
        <f>'1市町製造品出荷額'!Q62</f>
        <v>1614009</v>
      </c>
      <c r="R60" s="349">
        <f>'1市町製造品出荷額'!R62</f>
        <v>1605924</v>
      </c>
      <c r="S60" s="349">
        <f>'1市町製造品出荷額'!S62</f>
        <v>1559242</v>
      </c>
      <c r="T60" s="349">
        <f>'1市町製造品出荷額'!T62</f>
        <v>1721199</v>
      </c>
      <c r="U60" s="349">
        <f>'1市町製造品出荷額'!U62</f>
        <v>1869863</v>
      </c>
      <c r="V60" s="349">
        <f>'1市町製造品出荷額'!V62</f>
        <v>2084725</v>
      </c>
      <c r="W60" s="349">
        <f>'1市町製造品出荷額'!W62</f>
        <v>2201849</v>
      </c>
      <c r="X60" s="349">
        <f>'1市町製造品出荷額'!X62</f>
        <v>2268799</v>
      </c>
      <c r="Y60" s="349">
        <f>'1市町製造品出荷額'!Y62</f>
        <v>2182184</v>
      </c>
      <c r="Z60" s="349">
        <f>'1市町製造品出荷額'!Z62</f>
        <v>2119044</v>
      </c>
      <c r="AA60" s="349">
        <f>'1市町製造品出荷額'!AA62</f>
        <v>1983783</v>
      </c>
      <c r="AB60" s="349">
        <f>'1市町製造品出荷額'!AB62</f>
        <v>1975421</v>
      </c>
      <c r="AC60" s="349">
        <f>'1市町製造品出荷額'!AC62</f>
        <v>2086456</v>
      </c>
      <c r="AD60" s="349">
        <f>'1市町製造品出荷額'!AD62</f>
        <v>2103703</v>
      </c>
      <c r="AE60" s="349">
        <f>'1市町製造品出荷額'!AE62</f>
        <v>2064415</v>
      </c>
      <c r="AF60" s="349">
        <f>'1市町製造品出荷額'!AF62</f>
        <v>1816763</v>
      </c>
      <c r="AG60" s="349">
        <f>'1市町製造品出荷額'!AG62</f>
        <v>1919491</v>
      </c>
      <c r="AH60" s="349">
        <f>'1市町製造品出荷額'!AH62</f>
        <v>1884864</v>
      </c>
      <c r="AI60" s="349">
        <f>'1市町製造品出荷額'!AI62</f>
        <v>1859154</v>
      </c>
      <c r="AJ60" s="349">
        <f>'1市町製造品出荷額'!AJ62</f>
        <v>1897204</v>
      </c>
      <c r="AK60" s="349">
        <f>'1市町製造品出荷額'!AK62</f>
        <v>2409457</v>
      </c>
      <c r="AL60" s="349">
        <f>'1市町製造品出荷額'!AL62</f>
        <v>2509008</v>
      </c>
      <c r="AM60" s="349">
        <f>'1市町製造品出荷額'!AM62</f>
        <v>2516788</v>
      </c>
      <c r="AN60" s="349">
        <f>'1市町製造品出荷額'!AN62</f>
        <v>2607021</v>
      </c>
      <c r="AO60" s="349">
        <f>'1市町製造品出荷額'!AO62</f>
        <v>3626855</v>
      </c>
      <c r="AP60" s="349">
        <f>'1市町製造品出荷額'!AP62</f>
        <v>3081712</v>
      </c>
      <c r="AQ60" s="349">
        <f>'1市町製造品出荷額'!AQ62</f>
        <v>3278541</v>
      </c>
      <c r="AR60" s="349">
        <f>'1市町製造品出荷額'!AR62</f>
        <v>2131755</v>
      </c>
      <c r="AS60" s="349">
        <f>'1市町製造品出荷額'!AS62</f>
        <v>2686622</v>
      </c>
      <c r="AT60" s="349">
        <f>'1市町製造品出荷額'!AT62</f>
        <v>2612079</v>
      </c>
      <c r="AU60" s="349">
        <f>'1市町製造品出荷額'!AU62</f>
        <v>3211275</v>
      </c>
      <c r="AV60" s="349">
        <f>'1市町製造品出荷額'!AV62</f>
        <v>3176122</v>
      </c>
      <c r="AW60" s="349">
        <f>'1市町製造品出荷額'!AW62</f>
        <v>3983164</v>
      </c>
      <c r="AX60" s="349">
        <f>'1市町製造品出荷額'!AX62</f>
        <v>4082246</v>
      </c>
      <c r="AY60" s="349">
        <f>'1市町製造品出荷額'!AY62</f>
        <v>4333359</v>
      </c>
      <c r="AZ60" s="349">
        <f>'1市町製造品出荷額'!AZ62</f>
        <v>4076014</v>
      </c>
      <c r="BA60" s="349">
        <f>'1市町製造品出荷額'!BA62</f>
        <v>3863316</v>
      </c>
      <c r="BB60" s="349">
        <f>'1市町製造品出荷額'!BB62</f>
        <v>4523765</v>
      </c>
      <c r="BC60" s="349">
        <f>'1市町製造品出荷額'!BC62</f>
        <v>0</v>
      </c>
    </row>
    <row r="61" spans="1:55">
      <c r="A61" s="329">
        <v>501</v>
      </c>
      <c r="B61" s="332" t="s">
        <v>547</v>
      </c>
      <c r="C61" s="349">
        <f>'1市町製造品出荷額'!C63</f>
        <v>173928</v>
      </c>
      <c r="D61" s="349">
        <f>'1市町製造品出荷額'!D63</f>
        <v>269132</v>
      </c>
      <c r="E61" s="349">
        <f>'1市町製造品出荷額'!E63</f>
        <v>339153</v>
      </c>
      <c r="F61" s="349">
        <f>'1市町製造品出荷額'!F63</f>
        <v>471379</v>
      </c>
      <c r="G61" s="349">
        <f>'1市町製造品出荷額'!G63</f>
        <v>616042</v>
      </c>
      <c r="H61" s="349">
        <f>'1市町製造品出荷額'!H63</f>
        <v>729976</v>
      </c>
      <c r="I61" s="349">
        <f>'1市町製造品出荷額'!I63</f>
        <v>936520</v>
      </c>
      <c r="J61" s="349">
        <f>'1市町製造品出荷額'!J63</f>
        <v>1065000</v>
      </c>
      <c r="K61" s="349">
        <f>'1市町製造品出荷額'!K63</f>
        <v>1147960</v>
      </c>
      <c r="L61" s="349">
        <f>'1市町製造品出荷額'!L63</f>
        <v>1153880</v>
      </c>
      <c r="M61" s="349">
        <f>'1市町製造品出荷額'!M63</f>
        <v>2008171</v>
      </c>
      <c r="N61" s="349">
        <f>'1市町製造品出荷額'!N63</f>
        <v>1406754</v>
      </c>
      <c r="O61" s="349">
        <f>'1市町製造品出荷額'!O63</f>
        <v>1475186</v>
      </c>
      <c r="P61" s="349">
        <f>'1市町製造品出荷額'!P63</f>
        <v>1624041</v>
      </c>
      <c r="Q61" s="349">
        <f>'1市町製造品出荷額'!Q63</f>
        <v>2064891</v>
      </c>
      <c r="R61" s="349">
        <f>'1市町製造品出荷額'!R63</f>
        <v>2022620</v>
      </c>
      <c r="S61" s="349">
        <f>'1市町製造品出荷額'!S63</f>
        <v>2354748</v>
      </c>
      <c r="T61" s="349">
        <f>'1市町製造品出荷額'!T63</f>
        <v>2218377</v>
      </c>
      <c r="U61" s="349">
        <f>'1市町製造品出荷額'!U63</f>
        <v>2699308</v>
      </c>
      <c r="V61" s="349">
        <f>'1市町製造品出荷額'!V63</f>
        <v>2924160</v>
      </c>
      <c r="W61" s="349">
        <f>'1市町製造品出荷額'!W63</f>
        <v>2728530</v>
      </c>
      <c r="X61" s="349">
        <f>'1市町製造品出荷額'!X63</f>
        <v>3203249</v>
      </c>
      <c r="Y61" s="349">
        <f>'1市町製造品出荷額'!Y63</f>
        <v>3085781</v>
      </c>
      <c r="Z61" s="349">
        <f>'1市町製造品出荷額'!Z63</f>
        <v>3067143</v>
      </c>
      <c r="AA61" s="349">
        <f>'1市町製造品出荷額'!AA63</f>
        <v>3397792</v>
      </c>
      <c r="AB61" s="349">
        <f>'1市町製造品出荷額'!AB63</f>
        <v>3229873</v>
      </c>
      <c r="AC61" s="349">
        <f>'1市町製造品出荷額'!AC63</f>
        <v>3445432</v>
      </c>
      <c r="AD61" s="349">
        <f>'1市町製造品出荷額'!AD63</f>
        <v>3542873</v>
      </c>
      <c r="AE61" s="349">
        <f>'1市町製造品出荷額'!AE63</f>
        <v>3329659</v>
      </c>
      <c r="AF61" s="349">
        <f>'1市町製造品出荷額'!AF63</f>
        <v>3078296</v>
      </c>
      <c r="AG61" s="349">
        <f>'1市町製造品出荷額'!AG63</f>
        <v>3075556</v>
      </c>
      <c r="AH61" s="349">
        <f>'1市町製造品出荷額'!AH63</f>
        <v>2892303</v>
      </c>
      <c r="AI61" s="349">
        <f>'1市町製造品出荷額'!AI63</f>
        <v>2751591</v>
      </c>
      <c r="AJ61" s="349">
        <f>'1市町製造品出荷額'!AJ63</f>
        <v>2819725</v>
      </c>
      <c r="AK61" s="349">
        <f>'1市町製造品出荷額'!AK63</f>
        <v>3318255</v>
      </c>
      <c r="AL61" s="349">
        <f>'1市町製造品出荷額'!AL63</f>
        <v>2510823</v>
      </c>
      <c r="AM61" s="349">
        <f>'1市町製造品出荷額'!AM63</f>
        <v>2560135</v>
      </c>
      <c r="AN61" s="349">
        <f>'1市町製造品出荷額'!AN63</f>
        <v>2702239</v>
      </c>
      <c r="AO61" s="349">
        <f>'1市町製造品出荷額'!AO63</f>
        <v>2683434</v>
      </c>
      <c r="AP61" s="349">
        <f>'1市町製造品出荷額'!AP63</f>
        <v>2348811</v>
      </c>
      <c r="AQ61" s="349">
        <f>'1市町製造品出荷額'!AQ63</f>
        <v>2601340</v>
      </c>
      <c r="AR61" s="349">
        <f>'1市町製造品出荷額'!AR63</f>
        <v>2342579</v>
      </c>
      <c r="AS61" s="349">
        <f>'1市町製造品出荷額'!AS63</f>
        <v>2338526</v>
      </c>
      <c r="AT61" s="349">
        <f>'1市町製造品出荷額'!AT63</f>
        <v>2317275</v>
      </c>
      <c r="AU61" s="349">
        <f>'1市町製造品出荷額'!AU63</f>
        <v>2690388</v>
      </c>
      <c r="AV61" s="349">
        <f>'1市町製造品出荷額'!AV63</f>
        <v>2662538</v>
      </c>
      <c r="AW61" s="349">
        <f>'1市町製造品出荷額'!AW63</f>
        <v>3204532</v>
      </c>
      <c r="AX61" s="349">
        <f>'1市町製造品出荷額'!AX63</f>
        <v>3237082</v>
      </c>
      <c r="AY61" s="349">
        <f>'1市町製造品出荷額'!AY63</f>
        <v>3217380</v>
      </c>
      <c r="AZ61" s="349">
        <f>'1市町製造品出荷額'!AZ63</f>
        <v>3059289</v>
      </c>
      <c r="BA61" s="349">
        <f>'1市町製造品出荷額'!BA63</f>
        <v>2436846</v>
      </c>
      <c r="BB61" s="349">
        <f>'1市町製造品出荷額'!BB63</f>
        <v>2405247</v>
      </c>
      <c r="BC61" s="349">
        <f>'1市町製造品出荷額'!BC63</f>
        <v>0</v>
      </c>
    </row>
    <row r="62" spans="1:55">
      <c r="A62" s="338"/>
      <c r="B62" s="344" t="s">
        <v>42</v>
      </c>
      <c r="C62" s="348">
        <f t="shared" ref="C62:G62" si="108">SUM(C63:C67)</f>
        <v>5442283</v>
      </c>
      <c r="D62" s="348">
        <f t="shared" si="108"/>
        <v>6027740</v>
      </c>
      <c r="E62" s="348">
        <f t="shared" si="108"/>
        <v>6619400</v>
      </c>
      <c r="F62" s="348">
        <f t="shared" si="108"/>
        <v>8832552</v>
      </c>
      <c r="G62" s="348">
        <f t="shared" si="108"/>
        <v>11864177</v>
      </c>
      <c r="H62" s="348">
        <f t="shared" ref="H62:L62" si="109">SUM(H63:H67)</f>
        <v>15404441</v>
      </c>
      <c r="I62" s="348">
        <f t="shared" si="109"/>
        <v>17991516</v>
      </c>
      <c r="J62" s="348">
        <f t="shared" si="109"/>
        <v>17810873</v>
      </c>
      <c r="K62" s="348">
        <f t="shared" si="109"/>
        <v>18084178</v>
      </c>
      <c r="L62" s="348">
        <f t="shared" si="109"/>
        <v>20345642</v>
      </c>
      <c r="M62" s="348">
        <f>SUM(M63:M67)</f>
        <v>22916549</v>
      </c>
      <c r="N62" s="348">
        <f t="shared" ref="N62:AX62" si="110">SUM(N63:N67)</f>
        <v>24065683</v>
      </c>
      <c r="O62" s="348">
        <f t="shared" si="110"/>
        <v>23394434</v>
      </c>
      <c r="P62" s="348">
        <f t="shared" si="110"/>
        <v>23327012</v>
      </c>
      <c r="Q62" s="348">
        <f t="shared" si="110"/>
        <v>25175138</v>
      </c>
      <c r="R62" s="348">
        <f t="shared" si="110"/>
        <v>26175882</v>
      </c>
      <c r="S62" s="348">
        <f t="shared" si="110"/>
        <v>26619743</v>
      </c>
      <c r="T62" s="348">
        <f t="shared" si="110"/>
        <v>27217493</v>
      </c>
      <c r="U62" s="348">
        <f t="shared" si="110"/>
        <v>30171384</v>
      </c>
      <c r="V62" s="348">
        <f t="shared" si="110"/>
        <v>31606066</v>
      </c>
      <c r="W62" s="348">
        <f t="shared" si="110"/>
        <v>34616650</v>
      </c>
      <c r="X62" s="348">
        <f t="shared" si="110"/>
        <v>37648590</v>
      </c>
      <c r="Y62" s="348">
        <f t="shared" si="110"/>
        <v>36851176</v>
      </c>
      <c r="Z62" s="348">
        <f t="shared" si="110"/>
        <v>35118089</v>
      </c>
      <c r="AA62" s="348">
        <f t="shared" si="110"/>
        <v>33246991</v>
      </c>
      <c r="AB62" s="348">
        <f t="shared" si="110"/>
        <v>34515899</v>
      </c>
      <c r="AC62" s="348">
        <f t="shared" si="110"/>
        <v>35544106</v>
      </c>
      <c r="AD62" s="348">
        <f t="shared" si="110"/>
        <v>36739054</v>
      </c>
      <c r="AE62" s="348">
        <f t="shared" si="110"/>
        <v>34233448</v>
      </c>
      <c r="AF62" s="348">
        <f t="shared" si="110"/>
        <v>32830131</v>
      </c>
      <c r="AG62" s="348">
        <f t="shared" si="110"/>
        <v>32044642</v>
      </c>
      <c r="AH62" s="348">
        <f t="shared" si="110"/>
        <v>29331186</v>
      </c>
      <c r="AI62" s="348">
        <f t="shared" si="110"/>
        <v>26918815</v>
      </c>
      <c r="AJ62" s="348">
        <f t="shared" si="110"/>
        <v>26152234</v>
      </c>
      <c r="AK62" s="348">
        <f t="shared" si="110"/>
        <v>26861200</v>
      </c>
      <c r="AL62" s="348">
        <f t="shared" si="110"/>
        <v>26380570</v>
      </c>
      <c r="AM62" s="348">
        <f t="shared" si="110"/>
        <v>27441717</v>
      </c>
      <c r="AN62" s="348">
        <f t="shared" si="110"/>
        <v>28813817</v>
      </c>
      <c r="AO62" s="348">
        <f t="shared" si="110"/>
        <v>29874099</v>
      </c>
      <c r="AP62" s="348">
        <f t="shared" si="110"/>
        <v>23534100</v>
      </c>
      <c r="AQ62" s="348">
        <f t="shared" si="110"/>
        <v>24745114</v>
      </c>
      <c r="AR62" s="348">
        <f t="shared" si="110"/>
        <v>25535355</v>
      </c>
      <c r="AS62" s="348">
        <f t="shared" si="110"/>
        <v>29899068</v>
      </c>
      <c r="AT62" s="348">
        <f t="shared" si="110"/>
        <v>26553665</v>
      </c>
      <c r="AU62" s="348">
        <f t="shared" si="110"/>
        <v>27947669</v>
      </c>
      <c r="AV62" s="348">
        <f t="shared" si="110"/>
        <v>29802629</v>
      </c>
      <c r="AW62" s="348">
        <f t="shared" si="110"/>
        <v>28513586</v>
      </c>
      <c r="AX62" s="348">
        <f t="shared" si="110"/>
        <v>30715801</v>
      </c>
      <c r="AY62" s="348">
        <f t="shared" ref="AY62:AZ62" si="111">SUM(AY63:AY67)</f>
        <v>31365102</v>
      </c>
      <c r="AZ62" s="348">
        <f t="shared" si="111"/>
        <v>29881183</v>
      </c>
      <c r="BA62" s="348">
        <f t="shared" ref="BA62:BB62" si="112">SUM(BA63:BA67)</f>
        <v>31900598</v>
      </c>
      <c r="BB62" s="348">
        <f t="shared" si="112"/>
        <v>28569035</v>
      </c>
      <c r="BC62" s="348">
        <f t="shared" ref="BC62" si="113">SUM(BC63:BC67)</f>
        <v>0</v>
      </c>
    </row>
    <row r="63" spans="1:55">
      <c r="A63" s="333">
        <v>209</v>
      </c>
      <c r="B63" s="335" t="s">
        <v>548</v>
      </c>
      <c r="C63" s="349">
        <f>'1市町製造品出荷額'!C34</f>
        <v>2330764</v>
      </c>
      <c r="D63" s="349">
        <f>'1市町製造品出荷額'!D34</f>
        <v>2604942</v>
      </c>
      <c r="E63" s="349">
        <f>'1市町製造品出荷額'!E34</f>
        <v>2728151</v>
      </c>
      <c r="F63" s="349">
        <f>'1市町製造品出荷額'!F34</f>
        <v>3666467</v>
      </c>
      <c r="G63" s="349">
        <f>'1市町製造品出荷額'!G34</f>
        <v>4382254</v>
      </c>
      <c r="H63" s="349">
        <f>'1市町製造品出荷額'!H34</f>
        <v>6604464</v>
      </c>
      <c r="I63" s="349">
        <f>'1市町製造品出荷額'!I34</f>
        <v>7522549</v>
      </c>
      <c r="J63" s="349">
        <f>'1市町製造品出荷額'!J34</f>
        <v>7474965</v>
      </c>
      <c r="K63" s="349">
        <f>'1市町製造品出荷額'!K34</f>
        <v>7340134</v>
      </c>
      <c r="L63" s="349">
        <f>'1市町製造品出荷額'!L34</f>
        <v>8309051</v>
      </c>
      <c r="M63" s="349">
        <f>'1市町製造品出荷額'!M34</f>
        <v>9282073</v>
      </c>
      <c r="N63" s="349">
        <f>'1市町製造品出荷額'!N34</f>
        <v>10081871</v>
      </c>
      <c r="O63" s="349">
        <f>'1市町製造品出荷額'!O34</f>
        <v>9623833</v>
      </c>
      <c r="P63" s="349">
        <f>'1市町製造品出荷額'!P34</f>
        <v>9580101</v>
      </c>
      <c r="Q63" s="349">
        <f>'1市町製造品出荷額'!Q34</f>
        <v>10189324</v>
      </c>
      <c r="R63" s="349">
        <f>'1市町製造品出荷額'!R34</f>
        <v>10893569</v>
      </c>
      <c r="S63" s="349">
        <f>'1市町製造品出荷額'!S34</f>
        <v>10840697</v>
      </c>
      <c r="T63" s="349">
        <f>'1市町製造品出荷額'!T34</f>
        <v>10678997</v>
      </c>
      <c r="U63" s="349">
        <f>'1市町製造品出荷額'!U34</f>
        <v>11552711</v>
      </c>
      <c r="V63" s="349">
        <f>'1市町製造品出荷額'!V34</f>
        <v>12809183</v>
      </c>
      <c r="W63" s="349">
        <f>'1市町製造品出荷額'!W34</f>
        <v>14173353</v>
      </c>
      <c r="X63" s="349">
        <f>'1市町製造品出荷額'!X34</f>
        <v>15539336</v>
      </c>
      <c r="Y63" s="349">
        <f>'1市町製造品出荷額'!Y34</f>
        <v>15280833</v>
      </c>
      <c r="Z63" s="349">
        <f>'1市町製造品出荷額'!Z34</f>
        <v>14620237</v>
      </c>
      <c r="AA63" s="349">
        <f>'1市町製造品出荷額'!AA34</f>
        <v>13639761</v>
      </c>
      <c r="AB63" s="349">
        <f>'1市町製造品出荷額'!AB34</f>
        <v>13370922</v>
      </c>
      <c r="AC63" s="349">
        <f>'1市町製造品出荷額'!AC34</f>
        <v>13912263</v>
      </c>
      <c r="AD63" s="349">
        <f>'1市町製造品出荷額'!AD34</f>
        <v>13846315</v>
      </c>
      <c r="AE63" s="349">
        <f>'1市町製造品出荷額'!AE34</f>
        <v>12942453</v>
      </c>
      <c r="AF63" s="349">
        <f>'1市町製造品出荷額'!AF34</f>
        <v>12463629</v>
      </c>
      <c r="AG63" s="349">
        <f>'1市町製造品出荷額'!AG34</f>
        <v>12350454</v>
      </c>
      <c r="AH63" s="349">
        <f>'1市町製造品出荷額'!AH34</f>
        <v>11387182</v>
      </c>
      <c r="AI63" s="349">
        <f>'1市町製造品出荷額'!AI34</f>
        <v>10478562</v>
      </c>
      <c r="AJ63" s="349">
        <f>'1市町製造品出荷額'!AJ34</f>
        <v>10463896</v>
      </c>
      <c r="AK63" s="349">
        <f>'1市町製造品出荷額'!AK34</f>
        <v>10752066</v>
      </c>
      <c r="AL63" s="349">
        <f>'1市町製造品出荷額'!AL34</f>
        <v>10201942</v>
      </c>
      <c r="AM63" s="349">
        <f>'1市町製造品出荷額'!AM34</f>
        <v>10779168</v>
      </c>
      <c r="AN63" s="349">
        <f>'1市町製造品出荷額'!AN34</f>
        <v>11130760</v>
      </c>
      <c r="AO63" s="349">
        <f>'1市町製造品出荷額'!AO34</f>
        <v>12097692</v>
      </c>
      <c r="AP63" s="349">
        <f>'1市町製造品出荷額'!AP34</f>
        <v>10330071</v>
      </c>
      <c r="AQ63" s="349">
        <f>'1市町製造品出荷額'!AQ34</f>
        <v>10742857</v>
      </c>
      <c r="AR63" s="349">
        <f>'1市町製造品出荷額'!AR34</f>
        <v>10548308</v>
      </c>
      <c r="AS63" s="349">
        <f>'1市町製造品出荷額'!AS34</f>
        <v>11764087</v>
      </c>
      <c r="AT63" s="349">
        <f>'1市町製造品出荷額'!AT34</f>
        <v>11582448</v>
      </c>
      <c r="AU63" s="349">
        <f>'1市町製造品出荷額'!AU34</f>
        <v>12478250</v>
      </c>
      <c r="AV63" s="349">
        <f>'1市町製造品出荷額'!AV34</f>
        <v>12799935</v>
      </c>
      <c r="AW63" s="349">
        <f>'1市町製造品出荷額'!AW34</f>
        <v>13110871</v>
      </c>
      <c r="AX63" s="349">
        <f>'1市町製造品出荷額'!AX34</f>
        <v>13296226</v>
      </c>
      <c r="AY63" s="349">
        <f>'1市町製造品出荷額'!AY34</f>
        <v>13874919</v>
      </c>
      <c r="AZ63" s="349">
        <f>'1市町製造品出荷額'!AZ34</f>
        <v>13396607</v>
      </c>
      <c r="BA63" s="349">
        <f>'1市町製造品出荷額'!BA34</f>
        <v>11581048</v>
      </c>
      <c r="BB63" s="349">
        <f>'1市町製造品出荷額'!BB34</f>
        <v>11356019</v>
      </c>
      <c r="BC63" s="349">
        <f>'1市町製造品出荷額'!BC34</f>
        <v>0</v>
      </c>
    </row>
    <row r="64" spans="1:55">
      <c r="A64" s="329">
        <v>222</v>
      </c>
      <c r="B64" s="332" t="s">
        <v>549</v>
      </c>
      <c r="C64" s="349">
        <f>'1市町製造品出荷額'!C46</f>
        <v>1084047</v>
      </c>
      <c r="D64" s="349">
        <f>'1市町製造品出荷額'!D46</f>
        <v>1103112</v>
      </c>
      <c r="E64" s="349">
        <f>'1市町製造品出荷額'!E46</f>
        <v>1153305</v>
      </c>
      <c r="F64" s="349">
        <f>'1市町製造品出荷額'!F46</f>
        <v>1643343</v>
      </c>
      <c r="G64" s="349">
        <f>'1市町製造品出荷額'!G46</f>
        <v>1863018</v>
      </c>
      <c r="H64" s="349">
        <f>'1市町製造品出荷額'!H46</f>
        <v>2050338</v>
      </c>
      <c r="I64" s="349">
        <f>'1市町製造品出荷額'!I46</f>
        <v>2444047</v>
      </c>
      <c r="J64" s="349">
        <f>'1市町製造品出荷額'!J46</f>
        <v>2563353</v>
      </c>
      <c r="K64" s="349">
        <f>'1市町製造品出荷額'!K46</f>
        <v>2758963</v>
      </c>
      <c r="L64" s="349">
        <f>'1市町製造品出荷額'!L46</f>
        <v>2895627</v>
      </c>
      <c r="M64" s="349">
        <f>'1市町製造品出荷額'!M46</f>
        <v>3122277</v>
      </c>
      <c r="N64" s="349">
        <f>'1市町製造品出荷額'!N46</f>
        <v>3072964</v>
      </c>
      <c r="O64" s="349">
        <f>'1市町製造品出荷額'!O46</f>
        <v>2938364</v>
      </c>
      <c r="P64" s="349">
        <f>'1市町製造品出荷額'!P46</f>
        <v>3068540</v>
      </c>
      <c r="Q64" s="349">
        <f>'1市町製造品出荷額'!Q46</f>
        <v>3488984</v>
      </c>
      <c r="R64" s="349">
        <f>'1市町製造品出荷額'!R46</f>
        <v>3480743</v>
      </c>
      <c r="S64" s="349">
        <f>'1市町製造品出荷額'!S46</f>
        <v>3695514</v>
      </c>
      <c r="T64" s="349">
        <f>'1市町製造品出荷額'!T46</f>
        <v>3993002</v>
      </c>
      <c r="U64" s="349">
        <f>'1市町製造品出荷額'!U46</f>
        <v>4364973</v>
      </c>
      <c r="V64" s="349">
        <f>'1市町製造品出荷額'!V46</f>
        <v>4626261</v>
      </c>
      <c r="W64" s="349">
        <f>'1市町製造品出荷額'!W46</f>
        <v>4748045</v>
      </c>
      <c r="X64" s="349">
        <f>'1市町製造品出荷額'!X46</f>
        <v>5986447</v>
      </c>
      <c r="Y64" s="349">
        <f>'1市町製造品出荷額'!Y46</f>
        <v>5852455</v>
      </c>
      <c r="Z64" s="349">
        <f>'1市町製造品出荷額'!Z46</f>
        <v>5028061</v>
      </c>
      <c r="AA64" s="349">
        <f>'1市町製造品出荷額'!AA46</f>
        <v>4638695</v>
      </c>
      <c r="AB64" s="349">
        <f>'1市町製造品出荷額'!AB46</f>
        <v>4850026</v>
      </c>
      <c r="AC64" s="349">
        <f>'1市町製造品出荷額'!AC46</f>
        <v>4968476</v>
      </c>
      <c r="AD64" s="349">
        <f>'1市町製造品出荷額'!AD46</f>
        <v>5488984</v>
      </c>
      <c r="AE64" s="349">
        <f>'1市町製造品出荷額'!AE46</f>
        <v>5484219</v>
      </c>
      <c r="AF64" s="349">
        <f>'1市町製造品出荷額'!AF46</f>
        <v>5429897</v>
      </c>
      <c r="AG64" s="349">
        <f>'1市町製造品出荷額'!AG46</f>
        <v>4582759</v>
      </c>
      <c r="AH64" s="349">
        <f>'1市町製造品出荷額'!AH46</f>
        <v>4112976</v>
      </c>
      <c r="AI64" s="349">
        <f>'1市町製造品出荷額'!AI46</f>
        <v>4047180</v>
      </c>
      <c r="AJ64" s="349">
        <f>'1市町製造品出荷額'!AJ46</f>
        <v>3690909</v>
      </c>
      <c r="AK64" s="349">
        <f>'1市町製造品出荷額'!AK46</f>
        <v>3885713</v>
      </c>
      <c r="AL64" s="349">
        <f>'1市町製造品出荷額'!AL46</f>
        <v>4272276</v>
      </c>
      <c r="AM64" s="349">
        <f>'1市町製造品出荷額'!AM46</f>
        <v>4540381</v>
      </c>
      <c r="AN64" s="349">
        <f>'1市町製造品出荷額'!AN46</f>
        <v>4904206</v>
      </c>
      <c r="AO64" s="349">
        <f>'1市町製造品出荷額'!AO46</f>
        <v>5690692</v>
      </c>
      <c r="AP64" s="349">
        <f>'1市町製造品出荷額'!AP46</f>
        <v>3198449</v>
      </c>
      <c r="AQ64" s="349">
        <f>'1市町製造品出荷額'!AQ46</f>
        <v>4686144</v>
      </c>
      <c r="AR64" s="349">
        <f>'1市町製造品出荷額'!AR46</f>
        <v>6191523</v>
      </c>
      <c r="AS64" s="349">
        <f>'1市町製造品出荷額'!AS46</f>
        <v>8589359</v>
      </c>
      <c r="AT64" s="349">
        <f>'1市町製造品出荷額'!AT46</f>
        <v>5905464</v>
      </c>
      <c r="AU64" s="349">
        <f>'1市町製造品出荷額'!AU46</f>
        <v>5923728</v>
      </c>
      <c r="AV64" s="349">
        <f>'1市町製造品出荷額'!AV46</f>
        <v>5617215</v>
      </c>
      <c r="AW64" s="349">
        <f>'1市町製造品出荷額'!AW46</f>
        <v>4742621</v>
      </c>
      <c r="AX64" s="349">
        <f>'1市町製造品出荷額'!AX46</f>
        <v>5405244</v>
      </c>
      <c r="AY64" s="349">
        <f>'1市町製造品出荷額'!AY46</f>
        <v>5482498</v>
      </c>
      <c r="AZ64" s="349">
        <f>'1市町製造品出荷額'!AZ46</f>
        <v>4648857</v>
      </c>
      <c r="BA64" s="349">
        <f>'1市町製造品出荷額'!BA46</f>
        <v>3698593</v>
      </c>
      <c r="BB64" s="349">
        <f>'1市町製造品出荷額'!BB46</f>
        <v>4831411</v>
      </c>
      <c r="BC64" s="349">
        <f>'1市町製造品出荷額'!BC46</f>
        <v>0</v>
      </c>
    </row>
    <row r="65" spans="1:55">
      <c r="A65" s="329">
        <v>225</v>
      </c>
      <c r="B65" s="332" t="s">
        <v>550</v>
      </c>
      <c r="C65" s="349">
        <f>'1市町製造品出荷額'!C49</f>
        <v>1649913</v>
      </c>
      <c r="D65" s="349">
        <f>'1市町製造品出荷額'!D49</f>
        <v>1870404</v>
      </c>
      <c r="E65" s="349">
        <f>'1市町製造品出荷額'!E49</f>
        <v>2087797</v>
      </c>
      <c r="F65" s="349">
        <f>'1市町製造品出荷額'!F49</f>
        <v>2586391</v>
      </c>
      <c r="G65" s="349">
        <f>'1市町製造品出荷額'!G49</f>
        <v>4440009</v>
      </c>
      <c r="H65" s="349">
        <f>'1市町製造品出荷額'!H49</f>
        <v>4456974</v>
      </c>
      <c r="I65" s="349">
        <f>'1市町製造品出荷額'!I49</f>
        <v>5268932</v>
      </c>
      <c r="J65" s="349">
        <f>'1市町製造品出荷額'!J49</f>
        <v>4792801</v>
      </c>
      <c r="K65" s="349">
        <f>'1市町製造品出荷額'!K49</f>
        <v>4903243</v>
      </c>
      <c r="L65" s="349">
        <f>'1市町製造品出荷額'!L49</f>
        <v>5817111</v>
      </c>
      <c r="M65" s="349">
        <f>'1市町製造品出荷額'!M49</f>
        <v>6840129</v>
      </c>
      <c r="N65" s="349">
        <f>'1市町製造品出荷額'!N49</f>
        <v>6930423</v>
      </c>
      <c r="O65" s="349">
        <f>'1市町製造品出荷額'!O49</f>
        <v>6673063</v>
      </c>
      <c r="P65" s="349">
        <f>'1市町製造品出荷額'!P49</f>
        <v>6447347</v>
      </c>
      <c r="Q65" s="349">
        <f>'1市町製造品出荷額'!Q49</f>
        <v>7011775</v>
      </c>
      <c r="R65" s="349">
        <f>'1市町製造品出荷額'!R49</f>
        <v>7087733</v>
      </c>
      <c r="S65" s="349">
        <f>'1市町製造品出荷額'!S49</f>
        <v>7299138</v>
      </c>
      <c r="T65" s="349">
        <f>'1市町製造品出荷額'!T49</f>
        <v>7626105</v>
      </c>
      <c r="U65" s="349">
        <f>'1市町製造品出荷額'!U49</f>
        <v>9032533</v>
      </c>
      <c r="V65" s="349">
        <f>'1市町製造品出荷額'!V49</f>
        <v>9242559</v>
      </c>
      <c r="W65" s="349">
        <f>'1市町製造品出荷額'!W49</f>
        <v>10402975</v>
      </c>
      <c r="X65" s="349">
        <f>'1市町製造品出荷額'!X49</f>
        <v>10635888</v>
      </c>
      <c r="Y65" s="349">
        <f>'1市町製造品出荷額'!Y49</f>
        <v>9953276</v>
      </c>
      <c r="Z65" s="349">
        <f>'1市町製造品出荷額'!Z49</f>
        <v>9530625</v>
      </c>
      <c r="AA65" s="349">
        <f>'1市町製造品出荷額'!AA49</f>
        <v>9596860</v>
      </c>
      <c r="AB65" s="349">
        <f>'1市町製造品出荷額'!AB49</f>
        <v>10997217</v>
      </c>
      <c r="AC65" s="349">
        <f>'1市町製造品出荷額'!AC49</f>
        <v>11595928</v>
      </c>
      <c r="AD65" s="349">
        <f>'1市町製造品出荷額'!AD49</f>
        <v>12255375</v>
      </c>
      <c r="AE65" s="349">
        <f>'1市町製造品出荷額'!AE49</f>
        <v>10923661</v>
      </c>
      <c r="AF65" s="349">
        <f>'1市町製造品出荷額'!AF49</f>
        <v>10426574</v>
      </c>
      <c r="AG65" s="349">
        <f>'1市町製造品出荷額'!AG49</f>
        <v>10839260</v>
      </c>
      <c r="AH65" s="349">
        <f>'1市町製造品出荷額'!AH49</f>
        <v>9882072</v>
      </c>
      <c r="AI65" s="349">
        <f>'1市町製造品出荷額'!AI49</f>
        <v>8527032</v>
      </c>
      <c r="AJ65" s="349">
        <f>'1市町製造品出荷額'!AJ49</f>
        <v>8577099</v>
      </c>
      <c r="AK65" s="349">
        <f>'1市町製造品出荷額'!AK49</f>
        <v>8718165</v>
      </c>
      <c r="AL65" s="349">
        <f>'1市町製造品出荷額'!AL49</f>
        <v>8517591</v>
      </c>
      <c r="AM65" s="349">
        <f>'1市町製造品出荷額'!AM49</f>
        <v>8968270</v>
      </c>
      <c r="AN65" s="349">
        <f>'1市町製造品出荷額'!AN49</f>
        <v>9690627</v>
      </c>
      <c r="AO65" s="349">
        <f>'1市町製造品出荷額'!AO49</f>
        <v>9033738</v>
      </c>
      <c r="AP65" s="349">
        <f>'1市町製造品出荷額'!AP49</f>
        <v>7125472</v>
      </c>
      <c r="AQ65" s="349">
        <f>'1市町製造品出荷額'!AQ49</f>
        <v>6532585</v>
      </c>
      <c r="AR65" s="349">
        <f>'1市町製造品出荷額'!AR49</f>
        <v>6198825</v>
      </c>
      <c r="AS65" s="349">
        <f>'1市町製造品出荷額'!AS49</f>
        <v>6535692</v>
      </c>
      <c r="AT65" s="349">
        <f>'1市町製造品出荷額'!AT49</f>
        <v>6420019</v>
      </c>
      <c r="AU65" s="349">
        <f>'1市町製造品出荷額'!AU49</f>
        <v>6803720</v>
      </c>
      <c r="AV65" s="349">
        <f>'1市町製造品出荷額'!AV49</f>
        <v>7181052</v>
      </c>
      <c r="AW65" s="349">
        <f>'1市町製造品出荷額'!AW49</f>
        <v>7815945</v>
      </c>
      <c r="AX65" s="349">
        <f>'1市町製造品出荷額'!AX49</f>
        <v>8294344</v>
      </c>
      <c r="AY65" s="349">
        <f>'1市町製造品出荷額'!AY49</f>
        <v>8465889</v>
      </c>
      <c r="AZ65" s="349">
        <f>'1市町製造品出荷額'!AZ49</f>
        <v>8236630</v>
      </c>
      <c r="BA65" s="349">
        <f>'1市町製造品出荷額'!BA49</f>
        <v>13563705</v>
      </c>
      <c r="BB65" s="349">
        <f>'1市町製造品出荷額'!BB49</f>
        <v>9427447</v>
      </c>
      <c r="BC65" s="349">
        <f>'1市町製造品出荷額'!BC49</f>
        <v>0</v>
      </c>
    </row>
    <row r="66" spans="1:55">
      <c r="A66" s="329">
        <v>585</v>
      </c>
      <c r="B66" s="332" t="s">
        <v>551</v>
      </c>
      <c r="C66" s="349">
        <f>'1市町製造品出荷額'!C64</f>
        <v>231979</v>
      </c>
      <c r="D66" s="349">
        <f>'1市町製造品出荷額'!D64</f>
        <v>296509</v>
      </c>
      <c r="E66" s="349">
        <f>'1市町製造品出荷額'!E64</f>
        <v>462069</v>
      </c>
      <c r="F66" s="349">
        <f>'1市町製造品出荷額'!F64</f>
        <v>653392</v>
      </c>
      <c r="G66" s="349">
        <f>'1市町製造品出荷額'!G64</f>
        <v>878401</v>
      </c>
      <c r="H66" s="349">
        <f>'1市町製造品出荷額'!H64</f>
        <v>1707003</v>
      </c>
      <c r="I66" s="349">
        <f>'1市町製造品出荷額'!I64</f>
        <v>2105883</v>
      </c>
      <c r="J66" s="349">
        <f>'1市町製造品出荷額'!J64</f>
        <v>2303222</v>
      </c>
      <c r="K66" s="349">
        <f>'1市町製造品出荷額'!K64</f>
        <v>2371453</v>
      </c>
      <c r="L66" s="349">
        <f>'1市町製造品出荷額'!L64</f>
        <v>2536225</v>
      </c>
      <c r="M66" s="349">
        <f>'1市町製造品出荷額'!M64</f>
        <v>2806669</v>
      </c>
      <c r="N66" s="349">
        <f>'1市町製造品出荷額'!N64</f>
        <v>3019877</v>
      </c>
      <c r="O66" s="349">
        <f>'1市町製造品出荷額'!O64</f>
        <v>2940664</v>
      </c>
      <c r="P66" s="349">
        <f>'1市町製造品出荷額'!P64</f>
        <v>3042332</v>
      </c>
      <c r="Q66" s="349">
        <f>'1市町製造品出荷額'!Q64</f>
        <v>3260589</v>
      </c>
      <c r="R66" s="349">
        <f>'1市町製造品出荷額'!R64</f>
        <v>3413512</v>
      </c>
      <c r="S66" s="349">
        <f>'1市町製造品出荷額'!S64</f>
        <v>3487497</v>
      </c>
      <c r="T66" s="349">
        <f>'1市町製造品出荷額'!T64</f>
        <v>3655596</v>
      </c>
      <c r="U66" s="349">
        <f>'1市町製造品出荷額'!U64</f>
        <v>3827160</v>
      </c>
      <c r="V66" s="349">
        <f>'1市町製造品出荷額'!V64</f>
        <v>3591877</v>
      </c>
      <c r="W66" s="349">
        <f>'1市町製造品出荷額'!W64</f>
        <v>3742585</v>
      </c>
      <c r="X66" s="349">
        <f>'1市町製造品出荷額'!X64</f>
        <v>3971665</v>
      </c>
      <c r="Y66" s="349">
        <f>'1市町製造品出荷額'!Y64</f>
        <v>4171703</v>
      </c>
      <c r="Z66" s="349">
        <f>'1市町製造品出荷額'!Z64</f>
        <v>4414985</v>
      </c>
      <c r="AA66" s="349">
        <f>'1市町製造品出荷額'!AA64</f>
        <v>3928261</v>
      </c>
      <c r="AB66" s="349">
        <f>'1市町製造品出荷額'!AB64</f>
        <v>3935318</v>
      </c>
      <c r="AC66" s="349">
        <f>'1市町製造品出荷額'!AC64</f>
        <v>3556658</v>
      </c>
      <c r="AD66" s="349">
        <f>'1市町製造品出荷額'!AD64</f>
        <v>3662629</v>
      </c>
      <c r="AE66" s="349">
        <f>'1市町製造品出荷額'!AE64</f>
        <v>3484964</v>
      </c>
      <c r="AF66" s="349">
        <f>'1市町製造品出荷額'!AF64</f>
        <v>3210205</v>
      </c>
      <c r="AG66" s="349">
        <f>'1市町製造品出荷額'!AG64</f>
        <v>3031647</v>
      </c>
      <c r="AH66" s="349">
        <f>'1市町製造品出荷額'!AH64</f>
        <v>2739267</v>
      </c>
      <c r="AI66" s="349">
        <f>'1市町製造品出荷額'!AI64</f>
        <v>2672571</v>
      </c>
      <c r="AJ66" s="349">
        <f>'1市町製造品出荷額'!AJ64</f>
        <v>2388533</v>
      </c>
      <c r="AK66" s="349">
        <f>'1市町製造品出荷額'!AK64</f>
        <v>2509926</v>
      </c>
      <c r="AL66" s="349">
        <f>'1市町製造品出荷額'!AL64</f>
        <v>2430115</v>
      </c>
      <c r="AM66" s="349">
        <f>'1市町製造品出荷額'!AM64</f>
        <v>2182756</v>
      </c>
      <c r="AN66" s="349">
        <f>'1市町製造品出荷額'!AN64</f>
        <v>2131018</v>
      </c>
      <c r="AO66" s="349">
        <f>'1市町製造品出荷額'!AO64</f>
        <v>2151584</v>
      </c>
      <c r="AP66" s="349">
        <f>'1市町製造品出荷額'!AP64</f>
        <v>1985915</v>
      </c>
      <c r="AQ66" s="349">
        <f>'1市町製造品出荷額'!AQ64</f>
        <v>1874684</v>
      </c>
      <c r="AR66" s="349">
        <f>'1市町製造品出荷額'!AR64</f>
        <v>1666803</v>
      </c>
      <c r="AS66" s="349">
        <f>'1市町製造品出荷額'!AS64</f>
        <v>2140382</v>
      </c>
      <c r="AT66" s="349">
        <f>'1市町製造品出荷額'!AT64</f>
        <v>1719478</v>
      </c>
      <c r="AU66" s="349">
        <f>'1市町製造品出荷額'!AU64</f>
        <v>1897610</v>
      </c>
      <c r="AV66" s="349">
        <f>'1市町製造品出荷額'!AV64</f>
        <v>1853305</v>
      </c>
      <c r="AW66" s="349">
        <f>'1市町製造品出荷額'!AW64</f>
        <v>2141826</v>
      </c>
      <c r="AX66" s="349">
        <f>'1市町製造品出荷額'!AX64</f>
        <v>2468521</v>
      </c>
      <c r="AY66" s="349">
        <f>'1市町製造品出荷額'!AY64</f>
        <v>2150044</v>
      </c>
      <c r="AZ66" s="349">
        <f>'1市町製造品出荷額'!AZ64</f>
        <v>2238412</v>
      </c>
      <c r="BA66" s="349">
        <f>'1市町製造品出荷額'!BA64</f>
        <v>1958965</v>
      </c>
      <c r="BB66" s="349">
        <f>'1市町製造品出荷額'!BB64</f>
        <v>1899471</v>
      </c>
      <c r="BC66" s="349">
        <f>'1市町製造品出荷額'!BC64</f>
        <v>0</v>
      </c>
    </row>
    <row r="67" spans="1:55">
      <c r="A67" s="329">
        <v>586</v>
      </c>
      <c r="B67" s="332" t="s">
        <v>552</v>
      </c>
      <c r="C67" s="349">
        <f>'1市町製造品出荷額'!C65</f>
        <v>145580</v>
      </c>
      <c r="D67" s="349">
        <f>'1市町製造品出荷額'!D65</f>
        <v>152773</v>
      </c>
      <c r="E67" s="349">
        <f>'1市町製造品出荷額'!E65</f>
        <v>188078</v>
      </c>
      <c r="F67" s="349">
        <f>'1市町製造品出荷額'!F65</f>
        <v>282959</v>
      </c>
      <c r="G67" s="349">
        <f>'1市町製造品出荷額'!G65</f>
        <v>300495</v>
      </c>
      <c r="H67" s="349">
        <f>'1市町製造品出荷額'!H65</f>
        <v>585662</v>
      </c>
      <c r="I67" s="349">
        <f>'1市町製造品出荷額'!I65</f>
        <v>650105</v>
      </c>
      <c r="J67" s="349">
        <f>'1市町製造品出荷額'!J65</f>
        <v>676532</v>
      </c>
      <c r="K67" s="349">
        <f>'1市町製造品出荷額'!K65</f>
        <v>710385</v>
      </c>
      <c r="L67" s="349">
        <f>'1市町製造品出荷額'!L65</f>
        <v>787628</v>
      </c>
      <c r="M67" s="349">
        <f>'1市町製造品出荷額'!M65</f>
        <v>865401</v>
      </c>
      <c r="N67" s="349">
        <f>'1市町製造品出荷額'!N65</f>
        <v>960548</v>
      </c>
      <c r="O67" s="349">
        <f>'1市町製造品出荷額'!O65</f>
        <v>1218510</v>
      </c>
      <c r="P67" s="349">
        <f>'1市町製造品出荷額'!P65</f>
        <v>1188692</v>
      </c>
      <c r="Q67" s="349">
        <f>'1市町製造品出荷額'!Q65</f>
        <v>1224466</v>
      </c>
      <c r="R67" s="349">
        <f>'1市町製造品出荷額'!R65</f>
        <v>1300325</v>
      </c>
      <c r="S67" s="349">
        <f>'1市町製造品出荷額'!S65</f>
        <v>1296897</v>
      </c>
      <c r="T67" s="349">
        <f>'1市町製造品出荷額'!T65</f>
        <v>1263793</v>
      </c>
      <c r="U67" s="349">
        <f>'1市町製造品出荷額'!U65</f>
        <v>1394007</v>
      </c>
      <c r="V67" s="349">
        <f>'1市町製造品出荷額'!V65</f>
        <v>1336186</v>
      </c>
      <c r="W67" s="349">
        <f>'1市町製造品出荷額'!W65</f>
        <v>1549692</v>
      </c>
      <c r="X67" s="349">
        <f>'1市町製造品出荷額'!X65</f>
        <v>1515254</v>
      </c>
      <c r="Y67" s="349">
        <f>'1市町製造品出荷額'!Y65</f>
        <v>1592909</v>
      </c>
      <c r="Z67" s="349">
        <f>'1市町製造品出荷額'!Z65</f>
        <v>1524181</v>
      </c>
      <c r="AA67" s="349">
        <f>'1市町製造品出荷額'!AA65</f>
        <v>1443414</v>
      </c>
      <c r="AB67" s="349">
        <f>'1市町製造品出荷額'!AB65</f>
        <v>1362416</v>
      </c>
      <c r="AC67" s="349">
        <f>'1市町製造品出荷額'!AC65</f>
        <v>1510781</v>
      </c>
      <c r="AD67" s="349">
        <f>'1市町製造品出荷額'!AD65</f>
        <v>1485751</v>
      </c>
      <c r="AE67" s="349">
        <f>'1市町製造品出荷額'!AE65</f>
        <v>1398151</v>
      </c>
      <c r="AF67" s="349">
        <f>'1市町製造品出荷額'!AF65</f>
        <v>1299826</v>
      </c>
      <c r="AG67" s="349">
        <f>'1市町製造品出荷額'!AG65</f>
        <v>1240522</v>
      </c>
      <c r="AH67" s="349">
        <f>'1市町製造品出荷額'!AH65</f>
        <v>1209689</v>
      </c>
      <c r="AI67" s="349">
        <f>'1市町製造品出荷額'!AI65</f>
        <v>1193470</v>
      </c>
      <c r="AJ67" s="349">
        <f>'1市町製造品出荷額'!AJ65</f>
        <v>1031797</v>
      </c>
      <c r="AK67" s="349">
        <f>'1市町製造品出荷額'!AK65</f>
        <v>995330</v>
      </c>
      <c r="AL67" s="349">
        <f>'1市町製造品出荷額'!AL65</f>
        <v>958646</v>
      </c>
      <c r="AM67" s="349">
        <f>'1市町製造品出荷額'!AM65</f>
        <v>971142</v>
      </c>
      <c r="AN67" s="349">
        <f>'1市町製造品出荷額'!AN65</f>
        <v>957206</v>
      </c>
      <c r="AO67" s="349">
        <f>'1市町製造品出荷額'!AO65</f>
        <v>900393</v>
      </c>
      <c r="AP67" s="349">
        <f>'1市町製造品出荷額'!AP65</f>
        <v>894193</v>
      </c>
      <c r="AQ67" s="349">
        <f>'1市町製造品出荷額'!AQ65</f>
        <v>908844</v>
      </c>
      <c r="AR67" s="349">
        <f>'1市町製造品出荷額'!AR65</f>
        <v>929896</v>
      </c>
      <c r="AS67" s="349">
        <f>'1市町製造品出荷額'!AS65</f>
        <v>869548</v>
      </c>
      <c r="AT67" s="349">
        <f>'1市町製造品出荷額'!AT65</f>
        <v>926256</v>
      </c>
      <c r="AU67" s="349">
        <f>'1市町製造品出荷額'!AU65</f>
        <v>844361</v>
      </c>
      <c r="AV67" s="349">
        <f>'1市町製造品出荷額'!AV65</f>
        <v>2351122</v>
      </c>
      <c r="AW67" s="349">
        <f>'1市町製造品出荷額'!AW65</f>
        <v>702323</v>
      </c>
      <c r="AX67" s="349">
        <f>'1市町製造品出荷額'!AX65</f>
        <v>1251466</v>
      </c>
      <c r="AY67" s="349">
        <f>'1市町製造品出荷額'!AY65</f>
        <v>1391752</v>
      </c>
      <c r="AZ67" s="349">
        <f>'1市町製造品出荷額'!AZ65</f>
        <v>1360677</v>
      </c>
      <c r="BA67" s="349">
        <f>'1市町製造品出荷額'!BA65</f>
        <v>1098287</v>
      </c>
      <c r="BB67" s="349">
        <f>'1市町製造品出荷額'!BB65</f>
        <v>1054687</v>
      </c>
      <c r="BC67" s="349">
        <f>'1市町製造品出荷額'!BC65</f>
        <v>0</v>
      </c>
    </row>
    <row r="68" spans="1:55">
      <c r="A68" s="338"/>
      <c r="B68" s="345" t="s">
        <v>43</v>
      </c>
      <c r="C68" s="348">
        <f t="shared" ref="C68:G68" si="114">SUM(C69:C70)</f>
        <v>2373107</v>
      </c>
      <c r="D68" s="348">
        <f t="shared" si="114"/>
        <v>2556086</v>
      </c>
      <c r="E68" s="348">
        <f t="shared" si="114"/>
        <v>2789412</v>
      </c>
      <c r="F68" s="348">
        <f t="shared" si="114"/>
        <v>4342496</v>
      </c>
      <c r="G68" s="348">
        <f t="shared" si="114"/>
        <v>5177423</v>
      </c>
      <c r="H68" s="348">
        <f t="shared" ref="H68:L68" si="115">SUM(H69:H70)</f>
        <v>7889217</v>
      </c>
      <c r="I68" s="348">
        <f t="shared" si="115"/>
        <v>9388981</v>
      </c>
      <c r="J68" s="348">
        <f t="shared" si="115"/>
        <v>10983540</v>
      </c>
      <c r="K68" s="348">
        <f t="shared" si="115"/>
        <v>12435336</v>
      </c>
      <c r="L68" s="348">
        <f t="shared" si="115"/>
        <v>14895161</v>
      </c>
      <c r="M68" s="348">
        <f>SUM(M69:M70)</f>
        <v>17697268</v>
      </c>
      <c r="N68" s="348">
        <f t="shared" ref="N68:AX68" si="116">SUM(N69:N70)</f>
        <v>18694555</v>
      </c>
      <c r="O68" s="348">
        <f t="shared" si="116"/>
        <v>19425793</v>
      </c>
      <c r="P68" s="348">
        <f t="shared" si="116"/>
        <v>20779125</v>
      </c>
      <c r="Q68" s="348">
        <f t="shared" si="116"/>
        <v>21674273</v>
      </c>
      <c r="R68" s="348">
        <f t="shared" si="116"/>
        <v>22567976</v>
      </c>
      <c r="S68" s="348">
        <f t="shared" si="116"/>
        <v>24655731</v>
      </c>
      <c r="T68" s="348">
        <f t="shared" si="116"/>
        <v>25632418</v>
      </c>
      <c r="U68" s="348">
        <f t="shared" si="116"/>
        <v>27749066</v>
      </c>
      <c r="V68" s="348">
        <f t="shared" si="116"/>
        <v>33325486</v>
      </c>
      <c r="W68" s="348">
        <f t="shared" si="116"/>
        <v>35298339</v>
      </c>
      <c r="X68" s="348">
        <f t="shared" si="116"/>
        <v>38436759</v>
      </c>
      <c r="Y68" s="348">
        <f t="shared" si="116"/>
        <v>38072988</v>
      </c>
      <c r="Z68" s="348">
        <f t="shared" si="116"/>
        <v>36322672</v>
      </c>
      <c r="AA68" s="348">
        <f t="shared" si="116"/>
        <v>34006684</v>
      </c>
      <c r="AB68" s="348">
        <f t="shared" si="116"/>
        <v>36038446</v>
      </c>
      <c r="AC68" s="348">
        <f t="shared" si="116"/>
        <v>37733119</v>
      </c>
      <c r="AD68" s="348">
        <f t="shared" si="116"/>
        <v>35492275</v>
      </c>
      <c r="AE68" s="348">
        <f t="shared" si="116"/>
        <v>33925373</v>
      </c>
      <c r="AF68" s="348">
        <f t="shared" si="116"/>
        <v>33466437</v>
      </c>
      <c r="AG68" s="348">
        <f t="shared" si="116"/>
        <v>34826999</v>
      </c>
      <c r="AH68" s="348">
        <f t="shared" si="116"/>
        <v>35760373</v>
      </c>
      <c r="AI68" s="348">
        <f t="shared" si="116"/>
        <v>34875304</v>
      </c>
      <c r="AJ68" s="348">
        <f t="shared" si="116"/>
        <v>37530430</v>
      </c>
      <c r="AK68" s="348">
        <f t="shared" si="116"/>
        <v>39284720</v>
      </c>
      <c r="AL68" s="348">
        <f t="shared" si="116"/>
        <v>41384084</v>
      </c>
      <c r="AM68" s="348">
        <f t="shared" si="116"/>
        <v>42545360</v>
      </c>
      <c r="AN68" s="348">
        <f t="shared" si="116"/>
        <v>46679575</v>
      </c>
      <c r="AO68" s="348">
        <f t="shared" si="116"/>
        <v>46089652</v>
      </c>
      <c r="AP68" s="348">
        <f t="shared" si="116"/>
        <v>44498610</v>
      </c>
      <c r="AQ68" s="348">
        <f t="shared" si="116"/>
        <v>43732910</v>
      </c>
      <c r="AR68" s="348">
        <f t="shared" si="116"/>
        <v>46848061</v>
      </c>
      <c r="AS68" s="348">
        <f t="shared" si="116"/>
        <v>58575899</v>
      </c>
      <c r="AT68" s="348">
        <f t="shared" si="116"/>
        <v>44616686</v>
      </c>
      <c r="AU68" s="348">
        <f t="shared" si="116"/>
        <v>46661376</v>
      </c>
      <c r="AV68" s="348">
        <f t="shared" si="116"/>
        <v>46528603</v>
      </c>
      <c r="AW68" s="348">
        <f t="shared" si="116"/>
        <v>49074408</v>
      </c>
      <c r="AX68" s="348">
        <f t="shared" si="116"/>
        <v>49408981</v>
      </c>
      <c r="AY68" s="348">
        <f t="shared" ref="AY68:AZ68" si="117">SUM(AY69:AY70)</f>
        <v>52335795</v>
      </c>
      <c r="AZ68" s="348">
        <f t="shared" si="117"/>
        <v>54639983</v>
      </c>
      <c r="BA68" s="348">
        <f t="shared" ref="BA68:BB68" si="118">SUM(BA69:BA70)</f>
        <v>51218479</v>
      </c>
      <c r="BB68" s="348">
        <f t="shared" si="118"/>
        <v>53014458</v>
      </c>
      <c r="BC68" s="348">
        <f t="shared" ref="BC68" si="119">SUM(BC69:BC70)</f>
        <v>0</v>
      </c>
    </row>
    <row r="69" spans="1:55">
      <c r="A69" s="329">
        <v>221</v>
      </c>
      <c r="B69" s="332" t="s">
        <v>553</v>
      </c>
      <c r="C69" s="349">
        <f>'1市町製造品出荷額'!C45</f>
        <v>440240</v>
      </c>
      <c r="D69" s="349">
        <f>'1市町製造品出荷額'!D45</f>
        <v>447833</v>
      </c>
      <c r="E69" s="349">
        <f>'1市町製造品出荷額'!E45</f>
        <v>388478</v>
      </c>
      <c r="F69" s="349">
        <f>'1市町製造品出荷額'!F45</f>
        <v>540073</v>
      </c>
      <c r="G69" s="349">
        <f>'1市町製造品出荷額'!G45</f>
        <v>681597</v>
      </c>
      <c r="H69" s="349">
        <f>'1市町製造品出荷額'!H45</f>
        <v>1563417</v>
      </c>
      <c r="I69" s="349">
        <f>'1市町製造品出荷額'!I45</f>
        <v>2102064</v>
      </c>
      <c r="J69" s="349">
        <f>'1市町製造品出荷額'!J45</f>
        <v>2854769</v>
      </c>
      <c r="K69" s="349">
        <f>'1市町製造品出荷額'!K45</f>
        <v>3769847</v>
      </c>
      <c r="L69" s="349">
        <f>'1市町製造品出荷額'!L45</f>
        <v>4315728</v>
      </c>
      <c r="M69" s="349">
        <f>'1市町製造品出荷額'!M45</f>
        <v>5341435</v>
      </c>
      <c r="N69" s="349">
        <f>'1市町製造品出荷額'!N45</f>
        <v>5924922</v>
      </c>
      <c r="O69" s="349">
        <f>'1市町製造品出荷額'!O45</f>
        <v>6468996</v>
      </c>
      <c r="P69" s="349">
        <f>'1市町製造品出荷額'!P45</f>
        <v>6919973</v>
      </c>
      <c r="Q69" s="349">
        <f>'1市町製造品出荷額'!Q45</f>
        <v>6834476</v>
      </c>
      <c r="R69" s="349">
        <f>'1市町製造品出荷額'!R45</f>
        <v>7365197</v>
      </c>
      <c r="S69" s="349">
        <f>'1市町製造品出荷額'!S45</f>
        <v>7227192</v>
      </c>
      <c r="T69" s="349">
        <f>'1市町製造品出荷額'!T45</f>
        <v>7401307</v>
      </c>
      <c r="U69" s="349">
        <f>'1市町製造品出荷額'!U45</f>
        <v>8062474</v>
      </c>
      <c r="V69" s="349">
        <f>'1市町製造品出荷額'!V45</f>
        <v>11667583</v>
      </c>
      <c r="W69" s="349">
        <f>'1市町製造品出荷額'!W45</f>
        <v>13258867</v>
      </c>
      <c r="X69" s="349">
        <f>'1市町製造品出荷額'!X45</f>
        <v>13714073</v>
      </c>
      <c r="Y69" s="349">
        <f>'1市町製造品出荷額'!Y45</f>
        <v>14681813</v>
      </c>
      <c r="Z69" s="349">
        <f>'1市町製造品出荷額'!Z45</f>
        <v>14644313</v>
      </c>
      <c r="AA69" s="349">
        <f>'1市町製造品出荷額'!AA45</f>
        <v>14087195</v>
      </c>
      <c r="AB69" s="349">
        <f>'1市町製造品出荷額'!AB45</f>
        <v>15115916</v>
      </c>
      <c r="AC69" s="349">
        <f>'1市町製造品出荷額'!AC45</f>
        <v>15366274</v>
      </c>
      <c r="AD69" s="349">
        <f>'1市町製造品出荷額'!AD45</f>
        <v>13428719</v>
      </c>
      <c r="AE69" s="349">
        <f>'1市町製造品出荷額'!AE45</f>
        <v>13118842</v>
      </c>
      <c r="AF69" s="349">
        <f>'1市町製造品出荷額'!AF45</f>
        <v>13340671</v>
      </c>
      <c r="AG69" s="349">
        <f>'1市町製造品出荷額'!AG45</f>
        <v>13890841</v>
      </c>
      <c r="AH69" s="349">
        <f>'1市町製造品出荷額'!AH45</f>
        <v>15883453</v>
      </c>
      <c r="AI69" s="349">
        <f>'1市町製造品出荷額'!AI45</f>
        <v>15548534</v>
      </c>
      <c r="AJ69" s="349">
        <f>'1市町製造品出荷額'!AJ45</f>
        <v>18077204</v>
      </c>
      <c r="AK69" s="349">
        <f>'1市町製造品出荷額'!AK45</f>
        <v>18622605</v>
      </c>
      <c r="AL69" s="349">
        <f>'1市町製造品出荷額'!AL45</f>
        <v>20699955</v>
      </c>
      <c r="AM69" s="349">
        <f>'1市町製造品出荷額'!AM45</f>
        <v>23052897</v>
      </c>
      <c r="AN69" s="349">
        <f>'1市町製造品出荷額'!AN45</f>
        <v>24543619</v>
      </c>
      <c r="AO69" s="349">
        <f>'1市町製造品出荷額'!AO45</f>
        <v>24444481</v>
      </c>
      <c r="AP69" s="349">
        <f>'1市町製造品出荷額'!AP45</f>
        <v>25478908</v>
      </c>
      <c r="AQ69" s="349">
        <f>'1市町製造品出荷額'!AQ45</f>
        <v>24883530</v>
      </c>
      <c r="AR69" s="349">
        <f>'1市町製造品出荷額'!AR45</f>
        <v>25951145</v>
      </c>
      <c r="AS69" s="349">
        <f>'1市町製造品出荷額'!AS45</f>
        <v>36875689</v>
      </c>
      <c r="AT69" s="349">
        <f>'1市町製造品出荷額'!AT45</f>
        <v>24173232</v>
      </c>
      <c r="AU69" s="349">
        <f>'1市町製造品出荷額'!AU45</f>
        <v>25206504</v>
      </c>
      <c r="AV69" s="349">
        <f>'1市町製造品出荷額'!AV45</f>
        <v>24011227</v>
      </c>
      <c r="AW69" s="349">
        <f>'1市町製造品出荷額'!AW45</f>
        <v>27230604</v>
      </c>
      <c r="AX69" s="349">
        <f>'1市町製造品出荷額'!AX45</f>
        <v>26234489</v>
      </c>
      <c r="AY69" s="349">
        <f>'1市町製造品出荷額'!AY45</f>
        <v>28709600</v>
      </c>
      <c r="AZ69" s="349">
        <f>'1市町製造品出荷額'!AZ45</f>
        <v>29937470</v>
      </c>
      <c r="BA69" s="349">
        <f>'1市町製造品出荷額'!BA45</f>
        <v>30044559</v>
      </c>
      <c r="BB69" s="349">
        <f>'1市町製造品出荷額'!BB45</f>
        <v>28651384</v>
      </c>
      <c r="BC69" s="349">
        <f>'1市町製造品出荷額'!BC45</f>
        <v>0</v>
      </c>
    </row>
    <row r="70" spans="1:55">
      <c r="A70" s="329">
        <v>223</v>
      </c>
      <c r="B70" s="332" t="s">
        <v>554</v>
      </c>
      <c r="C70" s="349">
        <f>'1市町製造品出荷額'!C47</f>
        <v>1932867</v>
      </c>
      <c r="D70" s="349">
        <f>'1市町製造品出荷額'!D47</f>
        <v>2108253</v>
      </c>
      <c r="E70" s="349">
        <f>'1市町製造品出荷額'!E47</f>
        <v>2400934</v>
      </c>
      <c r="F70" s="349">
        <f>'1市町製造品出荷額'!F47</f>
        <v>3802423</v>
      </c>
      <c r="G70" s="349">
        <f>'1市町製造品出荷額'!G47</f>
        <v>4495826</v>
      </c>
      <c r="H70" s="349">
        <f>'1市町製造品出荷額'!H47</f>
        <v>6325800</v>
      </c>
      <c r="I70" s="349">
        <f>'1市町製造品出荷額'!I47</f>
        <v>7286917</v>
      </c>
      <c r="J70" s="349">
        <f>'1市町製造品出荷額'!J47</f>
        <v>8128771</v>
      </c>
      <c r="K70" s="349">
        <f>'1市町製造品出荷額'!K47</f>
        <v>8665489</v>
      </c>
      <c r="L70" s="349">
        <f>'1市町製造品出荷額'!L47</f>
        <v>10579433</v>
      </c>
      <c r="M70" s="349">
        <f>'1市町製造品出荷額'!M47</f>
        <v>12355833</v>
      </c>
      <c r="N70" s="349">
        <f>'1市町製造品出荷額'!N47</f>
        <v>12769633</v>
      </c>
      <c r="O70" s="349">
        <f>'1市町製造品出荷額'!O47</f>
        <v>12956797</v>
      </c>
      <c r="P70" s="349">
        <f>'1市町製造品出荷額'!P47</f>
        <v>13859152</v>
      </c>
      <c r="Q70" s="349">
        <f>'1市町製造品出荷額'!Q47</f>
        <v>14839797</v>
      </c>
      <c r="R70" s="349">
        <f>'1市町製造品出荷額'!R47</f>
        <v>15202779</v>
      </c>
      <c r="S70" s="349">
        <f>'1市町製造品出荷額'!S47</f>
        <v>17428539</v>
      </c>
      <c r="T70" s="349">
        <f>'1市町製造品出荷額'!T47</f>
        <v>18231111</v>
      </c>
      <c r="U70" s="349">
        <f>'1市町製造品出荷額'!U47</f>
        <v>19686592</v>
      </c>
      <c r="V70" s="349">
        <f>'1市町製造品出荷額'!V47</f>
        <v>21657903</v>
      </c>
      <c r="W70" s="349">
        <f>'1市町製造品出荷額'!W47</f>
        <v>22039472</v>
      </c>
      <c r="X70" s="349">
        <f>'1市町製造品出荷額'!X47</f>
        <v>24722686</v>
      </c>
      <c r="Y70" s="349">
        <f>'1市町製造品出荷額'!Y47</f>
        <v>23391175</v>
      </c>
      <c r="Z70" s="349">
        <f>'1市町製造品出荷額'!Z47</f>
        <v>21678359</v>
      </c>
      <c r="AA70" s="349">
        <f>'1市町製造品出荷額'!AA47</f>
        <v>19919489</v>
      </c>
      <c r="AB70" s="349">
        <f>'1市町製造品出荷額'!AB47</f>
        <v>20922530</v>
      </c>
      <c r="AC70" s="349">
        <f>'1市町製造品出荷額'!AC47</f>
        <v>22366845</v>
      </c>
      <c r="AD70" s="349">
        <f>'1市町製造品出荷額'!AD47</f>
        <v>22063556</v>
      </c>
      <c r="AE70" s="349">
        <f>'1市町製造品出荷額'!AE47</f>
        <v>20806531</v>
      </c>
      <c r="AF70" s="349">
        <f>'1市町製造品出荷額'!AF47</f>
        <v>20125766</v>
      </c>
      <c r="AG70" s="349">
        <f>'1市町製造品出荷額'!AG47</f>
        <v>20936158</v>
      </c>
      <c r="AH70" s="349">
        <f>'1市町製造品出荷額'!AH47</f>
        <v>19876920</v>
      </c>
      <c r="AI70" s="349">
        <f>'1市町製造品出荷額'!AI47</f>
        <v>19326770</v>
      </c>
      <c r="AJ70" s="349">
        <f>'1市町製造品出荷額'!AJ47</f>
        <v>19453226</v>
      </c>
      <c r="AK70" s="349">
        <f>'1市町製造品出荷額'!AK47</f>
        <v>20662115</v>
      </c>
      <c r="AL70" s="349">
        <f>'1市町製造品出荷額'!AL47</f>
        <v>20684129</v>
      </c>
      <c r="AM70" s="349">
        <f>'1市町製造品出荷額'!AM47</f>
        <v>19492463</v>
      </c>
      <c r="AN70" s="349">
        <f>'1市町製造品出荷額'!AN47</f>
        <v>22135956</v>
      </c>
      <c r="AO70" s="349">
        <f>'1市町製造品出荷額'!AO47</f>
        <v>21645171</v>
      </c>
      <c r="AP70" s="349">
        <f>'1市町製造品出荷額'!AP47</f>
        <v>19019702</v>
      </c>
      <c r="AQ70" s="349">
        <f>'1市町製造品出荷額'!AQ47</f>
        <v>18849380</v>
      </c>
      <c r="AR70" s="349">
        <f>'1市町製造品出荷額'!AR47</f>
        <v>20896916</v>
      </c>
      <c r="AS70" s="349">
        <f>'1市町製造品出荷額'!AS47</f>
        <v>21700210</v>
      </c>
      <c r="AT70" s="349">
        <f>'1市町製造品出荷額'!AT47</f>
        <v>20443454</v>
      </c>
      <c r="AU70" s="349">
        <f>'1市町製造品出荷額'!AU47</f>
        <v>21454872</v>
      </c>
      <c r="AV70" s="349">
        <f>'1市町製造品出荷額'!AV47</f>
        <v>22517376</v>
      </c>
      <c r="AW70" s="349">
        <f>'1市町製造品出荷額'!AW47</f>
        <v>21843804</v>
      </c>
      <c r="AX70" s="349">
        <f>'1市町製造品出荷額'!AX47</f>
        <v>23174492</v>
      </c>
      <c r="AY70" s="349">
        <f>'1市町製造品出荷額'!AY47</f>
        <v>23626195</v>
      </c>
      <c r="AZ70" s="349">
        <f>'1市町製造品出荷額'!AZ47</f>
        <v>24702513</v>
      </c>
      <c r="BA70" s="349">
        <f>'1市町製造品出荷額'!BA47</f>
        <v>21173920</v>
      </c>
      <c r="BB70" s="349">
        <f>'1市町製造品出荷額'!BB47</f>
        <v>24363074</v>
      </c>
      <c r="BC70" s="349">
        <f>'1市町製造品出荷額'!BC47</f>
        <v>0</v>
      </c>
    </row>
    <row r="71" spans="1:55">
      <c r="A71" s="338"/>
      <c r="B71" s="346" t="s">
        <v>44</v>
      </c>
      <c r="C71" s="348">
        <f t="shared" ref="C71:G71" si="120">SUM(C72:C74)</f>
        <v>4134883</v>
      </c>
      <c r="D71" s="348">
        <f t="shared" si="120"/>
        <v>4889366</v>
      </c>
      <c r="E71" s="348">
        <f t="shared" si="120"/>
        <v>5116450</v>
      </c>
      <c r="F71" s="348">
        <f t="shared" si="120"/>
        <v>5948662</v>
      </c>
      <c r="G71" s="348">
        <f t="shared" si="120"/>
        <v>7719353</v>
      </c>
      <c r="H71" s="348">
        <f t="shared" ref="H71:L71" si="121">SUM(H72:H74)</f>
        <v>10067259</v>
      </c>
      <c r="I71" s="348">
        <f t="shared" si="121"/>
        <v>11781274</v>
      </c>
      <c r="J71" s="348">
        <f t="shared" si="121"/>
        <v>12194253</v>
      </c>
      <c r="K71" s="348">
        <f t="shared" si="121"/>
        <v>12830225</v>
      </c>
      <c r="L71" s="348">
        <f t="shared" si="121"/>
        <v>14674237</v>
      </c>
      <c r="M71" s="348">
        <f>SUM(M72:M74)</f>
        <v>15896123</v>
      </c>
      <c r="N71" s="348">
        <f t="shared" ref="N71:AX71" si="122">SUM(N72:N74)</f>
        <v>16678054</v>
      </c>
      <c r="O71" s="348">
        <f t="shared" si="122"/>
        <v>18042178</v>
      </c>
      <c r="P71" s="348">
        <f t="shared" si="122"/>
        <v>19184590</v>
      </c>
      <c r="Q71" s="348">
        <f t="shared" si="122"/>
        <v>20590271</v>
      </c>
      <c r="R71" s="348">
        <f t="shared" si="122"/>
        <v>21561424</v>
      </c>
      <c r="S71" s="348">
        <f t="shared" si="122"/>
        <v>20764400</v>
      </c>
      <c r="T71" s="348">
        <f t="shared" si="122"/>
        <v>22144182</v>
      </c>
      <c r="U71" s="348">
        <f t="shared" si="122"/>
        <v>25655416</v>
      </c>
      <c r="V71" s="348">
        <f t="shared" si="122"/>
        <v>27605217</v>
      </c>
      <c r="W71" s="348">
        <f t="shared" si="122"/>
        <v>29415229</v>
      </c>
      <c r="X71" s="348">
        <f t="shared" si="122"/>
        <v>33176201</v>
      </c>
      <c r="Y71" s="348">
        <f t="shared" si="122"/>
        <v>32804300</v>
      </c>
      <c r="Z71" s="348">
        <f t="shared" si="122"/>
        <v>32354403</v>
      </c>
      <c r="AA71" s="348">
        <f t="shared" si="122"/>
        <v>34710623</v>
      </c>
      <c r="AB71" s="348">
        <f t="shared" si="122"/>
        <v>36379752</v>
      </c>
      <c r="AC71" s="348">
        <f t="shared" si="122"/>
        <v>37139981</v>
      </c>
      <c r="AD71" s="348">
        <f t="shared" si="122"/>
        <v>43522001</v>
      </c>
      <c r="AE71" s="348">
        <f t="shared" si="122"/>
        <v>42148735</v>
      </c>
      <c r="AF71" s="348">
        <f t="shared" si="122"/>
        <v>43180266</v>
      </c>
      <c r="AG71" s="348">
        <f t="shared" si="122"/>
        <v>47764092</v>
      </c>
      <c r="AH71" s="348">
        <f t="shared" si="122"/>
        <v>43708766</v>
      </c>
      <c r="AI71" s="348">
        <f t="shared" si="122"/>
        <v>37686506</v>
      </c>
      <c r="AJ71" s="348">
        <f t="shared" si="122"/>
        <v>27360656</v>
      </c>
      <c r="AK71" s="348">
        <f t="shared" si="122"/>
        <v>26613553</v>
      </c>
      <c r="AL71" s="348">
        <f t="shared" si="122"/>
        <v>25709175</v>
      </c>
      <c r="AM71" s="348">
        <f t="shared" si="122"/>
        <v>24864635</v>
      </c>
      <c r="AN71" s="348">
        <f t="shared" si="122"/>
        <v>25272511</v>
      </c>
      <c r="AO71" s="348">
        <f t="shared" si="122"/>
        <v>27722875</v>
      </c>
      <c r="AP71" s="348">
        <f t="shared" si="122"/>
        <v>22724696</v>
      </c>
      <c r="AQ71" s="348">
        <f t="shared" si="122"/>
        <v>21935720</v>
      </c>
      <c r="AR71" s="348">
        <f t="shared" si="122"/>
        <v>18780533</v>
      </c>
      <c r="AS71" s="348">
        <f t="shared" si="122"/>
        <v>18171908</v>
      </c>
      <c r="AT71" s="348">
        <f t="shared" si="122"/>
        <v>17227985</v>
      </c>
      <c r="AU71" s="348">
        <f t="shared" si="122"/>
        <v>16726487</v>
      </c>
      <c r="AV71" s="348">
        <f t="shared" si="122"/>
        <v>39414037</v>
      </c>
      <c r="AW71" s="348">
        <f t="shared" si="122"/>
        <v>16866756</v>
      </c>
      <c r="AX71" s="348">
        <f t="shared" si="122"/>
        <v>16092375</v>
      </c>
      <c r="AY71" s="348">
        <f t="shared" ref="AY71:AZ71" si="123">SUM(AY72:AY74)</f>
        <v>15983886</v>
      </c>
      <c r="AZ71" s="348">
        <f t="shared" si="123"/>
        <v>16362027</v>
      </c>
      <c r="BA71" s="348">
        <f t="shared" ref="BA71:BB71" si="124">SUM(BA72:BA74)</f>
        <v>14940303</v>
      </c>
      <c r="BB71" s="348">
        <f t="shared" si="124"/>
        <v>15701608</v>
      </c>
      <c r="BC71" s="348">
        <f t="shared" ref="BC71" si="125">SUM(BC72:BC74)</f>
        <v>0</v>
      </c>
    </row>
    <row r="72" spans="1:55">
      <c r="A72" s="333">
        <v>205</v>
      </c>
      <c r="B72" s="336" t="s">
        <v>555</v>
      </c>
      <c r="C72" s="349">
        <f>'1市町製造品出荷額'!C30</f>
        <v>1596652</v>
      </c>
      <c r="D72" s="349">
        <f>'1市町製造品出荷額'!D30</f>
        <v>1811763</v>
      </c>
      <c r="E72" s="349">
        <f>'1市町製造品出荷額'!E30</f>
        <v>1822542</v>
      </c>
      <c r="F72" s="349">
        <f>'1市町製造品出荷額'!F30</f>
        <v>1994790</v>
      </c>
      <c r="G72" s="349">
        <f>'1市町製造品出荷額'!G30</f>
        <v>2576391</v>
      </c>
      <c r="H72" s="349">
        <f>'1市町製造品出荷額'!H30</f>
        <v>3096427</v>
      </c>
      <c r="I72" s="349">
        <f>'1市町製造品出荷額'!I30</f>
        <v>3689004</v>
      </c>
      <c r="J72" s="349">
        <f>'1市町製造品出荷額'!J30</f>
        <v>3633275</v>
      </c>
      <c r="K72" s="349">
        <f>'1市町製造品出荷額'!K30</f>
        <v>3798384</v>
      </c>
      <c r="L72" s="349">
        <f>'1市町製造品出荷額'!L30</f>
        <v>4513766</v>
      </c>
      <c r="M72" s="349">
        <f>'1市町製造品出荷額'!M30</f>
        <v>4764751</v>
      </c>
      <c r="N72" s="349">
        <f>'1市町製造品出荷額'!N30</f>
        <v>5197577</v>
      </c>
      <c r="O72" s="349">
        <f>'1市町製造品出荷額'!O30</f>
        <v>5763736</v>
      </c>
      <c r="P72" s="349">
        <f>'1市町製造品出荷額'!P30</f>
        <v>6590294</v>
      </c>
      <c r="Q72" s="349">
        <f>'1市町製造品出荷額'!Q30</f>
        <v>8035374</v>
      </c>
      <c r="R72" s="349">
        <f>'1市町製造品出荷額'!R30</f>
        <v>8604167</v>
      </c>
      <c r="S72" s="349">
        <f>'1市町製造品出荷額'!S30</f>
        <v>8154430</v>
      </c>
      <c r="T72" s="349">
        <f>'1市町製造品出荷額'!T30</f>
        <v>9320569</v>
      </c>
      <c r="U72" s="349">
        <f>'1市町製造品出荷額'!U30</f>
        <v>11603886</v>
      </c>
      <c r="V72" s="349">
        <f>'1市町製造品出荷額'!V30</f>
        <v>13105624</v>
      </c>
      <c r="W72" s="349">
        <f>'1市町製造品出荷額'!W30</f>
        <v>14279268</v>
      </c>
      <c r="X72" s="349">
        <f>'1市町製造品出荷額'!X30</f>
        <v>17017548</v>
      </c>
      <c r="Y72" s="349">
        <f>'1市町製造品出荷額'!Y30</f>
        <v>16641811</v>
      </c>
      <c r="Z72" s="349">
        <f>'1市町製造品出荷額'!Z30</f>
        <v>16497213</v>
      </c>
      <c r="AA72" s="349">
        <f>'1市町製造品出荷額'!AA30</f>
        <v>18937073</v>
      </c>
      <c r="AB72" s="349">
        <f>'1市町製造品出荷額'!AB30</f>
        <v>19942417</v>
      </c>
      <c r="AC72" s="349">
        <f>'1市町製造品出荷額'!AC30</f>
        <v>20329783</v>
      </c>
      <c r="AD72" s="349">
        <f>'1市町製造品出荷額'!AD30</f>
        <v>25782880</v>
      </c>
      <c r="AE72" s="349">
        <f>'1市町製造品出荷額'!AE30</f>
        <v>24417318</v>
      </c>
      <c r="AF72" s="349">
        <f>'1市町製造品出荷額'!AF30</f>
        <v>25607363</v>
      </c>
      <c r="AG72" s="349">
        <f>'1市町製造品出荷額'!AG30</f>
        <v>29615786</v>
      </c>
      <c r="AH72" s="349">
        <f>'1市町製造品出荷額'!AH30</f>
        <v>28400988</v>
      </c>
      <c r="AI72" s="349">
        <f>'1市町製造品出荷額'!AI30</f>
        <v>25202326</v>
      </c>
      <c r="AJ72" s="349">
        <f>'1市町製造品出荷額'!AJ30</f>
        <v>14227020</v>
      </c>
      <c r="AK72" s="349">
        <f>'1市町製造品出荷額'!AK30</f>
        <v>13810870</v>
      </c>
      <c r="AL72" s="349">
        <f>'1市町製造品出荷額'!AL30</f>
        <v>13140989</v>
      </c>
      <c r="AM72" s="349">
        <f>'1市町製造品出荷額'!AM30</f>
        <v>12893438</v>
      </c>
      <c r="AN72" s="349">
        <f>'1市町製造品出荷額'!AN30</f>
        <v>12775917</v>
      </c>
      <c r="AO72" s="349">
        <f>'1市町製造品出荷額'!AO30</f>
        <v>14844834</v>
      </c>
      <c r="AP72" s="349">
        <f>'1市町製造品出荷額'!AP30</f>
        <v>11410403</v>
      </c>
      <c r="AQ72" s="349">
        <f>'1市町製造品出荷額'!AQ30</f>
        <v>9750691</v>
      </c>
      <c r="AR72" s="349">
        <f>'1市町製造品出荷額'!AR30</f>
        <v>7175203</v>
      </c>
      <c r="AS72" s="349">
        <f>'1市町製造品出荷額'!AS30</f>
        <v>7512776</v>
      </c>
      <c r="AT72" s="349">
        <f>'1市町製造品出荷額'!AT30</f>
        <v>7272865</v>
      </c>
      <c r="AU72" s="349">
        <f>'1市町製造品出荷額'!AU30</f>
        <v>6514167</v>
      </c>
      <c r="AV72" s="349">
        <f>'1市町製造品出荷額'!AV30</f>
        <v>28546047</v>
      </c>
      <c r="AW72" s="349">
        <f>'1市町製造品出荷額'!AW30</f>
        <v>5082279</v>
      </c>
      <c r="AX72" s="349">
        <f>'1市町製造品出荷額'!AX30</f>
        <v>4527605</v>
      </c>
      <c r="AY72" s="349">
        <f>'1市町製造品出荷額'!AY30</f>
        <v>4662092</v>
      </c>
      <c r="AZ72" s="349">
        <f>'1市町製造品出荷額'!AZ30</f>
        <v>4427920</v>
      </c>
      <c r="BA72" s="349">
        <f>'1市町製造品出荷額'!BA30</f>
        <v>3849562</v>
      </c>
      <c r="BB72" s="349">
        <f>'1市町製造品出荷額'!BB30</f>
        <v>4106171</v>
      </c>
      <c r="BC72" s="349">
        <f>'1市町製造品出荷額'!BC30</f>
        <v>0</v>
      </c>
    </row>
    <row r="73" spans="1:55">
      <c r="A73" s="329">
        <v>224</v>
      </c>
      <c r="B73" s="332" t="s">
        <v>556</v>
      </c>
      <c r="C73" s="349">
        <f>'1市町製造品出荷額'!C48</f>
        <v>1902790</v>
      </c>
      <c r="D73" s="349">
        <f>'1市町製造品出荷額'!D48</f>
        <v>2102278</v>
      </c>
      <c r="E73" s="349">
        <f>'1市町製造品出荷額'!E48</f>
        <v>2315138</v>
      </c>
      <c r="F73" s="349">
        <f>'1市町製造品出荷額'!F48</f>
        <v>2925919</v>
      </c>
      <c r="G73" s="349">
        <f>'1市町製造品出荷額'!G48</f>
        <v>3759777</v>
      </c>
      <c r="H73" s="349">
        <f>'1市町製造品出荷額'!H48</f>
        <v>4573998</v>
      </c>
      <c r="I73" s="349">
        <f>'1市町製造品出荷額'!I48</f>
        <v>5340805</v>
      </c>
      <c r="J73" s="349">
        <f>'1市町製造品出荷額'!J48</f>
        <v>5548890</v>
      </c>
      <c r="K73" s="349">
        <f>'1市町製造品出荷額'!K48</f>
        <v>5755868</v>
      </c>
      <c r="L73" s="349">
        <f>'1市町製造品出荷額'!L48</f>
        <v>6280246</v>
      </c>
      <c r="M73" s="349">
        <f>'1市町製造品出荷額'!M48</f>
        <v>6712316</v>
      </c>
      <c r="N73" s="349">
        <f>'1市町製造品出荷額'!N48</f>
        <v>6899933</v>
      </c>
      <c r="O73" s="349">
        <f>'1市町製造品出荷額'!O48</f>
        <v>7776314</v>
      </c>
      <c r="P73" s="349">
        <f>'1市町製造品出荷額'!P48</f>
        <v>7924478</v>
      </c>
      <c r="Q73" s="349">
        <f>'1市町製造品出荷額'!Q48</f>
        <v>7860579</v>
      </c>
      <c r="R73" s="349">
        <f>'1市町製造品出荷額'!R48</f>
        <v>7979712</v>
      </c>
      <c r="S73" s="349">
        <f>'1市町製造品出荷額'!S48</f>
        <v>7951984</v>
      </c>
      <c r="T73" s="349">
        <f>'1市町製造品出荷額'!T48</f>
        <v>8056136</v>
      </c>
      <c r="U73" s="349">
        <f>'1市町製造品出荷額'!U48</f>
        <v>8563619</v>
      </c>
      <c r="V73" s="349">
        <f>'1市町製造品出荷額'!V48</f>
        <v>9056315</v>
      </c>
      <c r="W73" s="349">
        <f>'1市町製造品出荷額'!W48</f>
        <v>9546719</v>
      </c>
      <c r="X73" s="349">
        <f>'1市町製造品出荷額'!X48</f>
        <v>10162054</v>
      </c>
      <c r="Y73" s="349">
        <f>'1市町製造品出荷額'!Y48</f>
        <v>10363648</v>
      </c>
      <c r="Z73" s="349">
        <f>'1市町製造品出荷額'!Z48</f>
        <v>10168965</v>
      </c>
      <c r="AA73" s="349">
        <f>'1市町製造品出荷額'!AA48</f>
        <v>9785918</v>
      </c>
      <c r="AB73" s="349">
        <f>'1市町製造品出荷額'!AB48</f>
        <v>9823807</v>
      </c>
      <c r="AC73" s="349">
        <f>'1市町製造品出荷額'!AC48</f>
        <v>9939787</v>
      </c>
      <c r="AD73" s="349">
        <f>'1市町製造品出荷額'!AD48</f>
        <v>10762633</v>
      </c>
      <c r="AE73" s="349">
        <f>'1市町製造品出荷額'!AE48</f>
        <v>10649486</v>
      </c>
      <c r="AF73" s="349">
        <f>'1市町製造品出荷額'!AF48</f>
        <v>10280187</v>
      </c>
      <c r="AG73" s="349">
        <f>'1市町製造品出荷額'!AG48</f>
        <v>9728189</v>
      </c>
      <c r="AH73" s="349">
        <f>'1市町製造品出荷額'!AH48</f>
        <v>8771604</v>
      </c>
      <c r="AI73" s="349">
        <f>'1市町製造品出荷額'!AI48</f>
        <v>7396875</v>
      </c>
      <c r="AJ73" s="349">
        <f>'1市町製造品出荷額'!AJ48</f>
        <v>7272105</v>
      </c>
      <c r="AK73" s="349">
        <f>'1市町製造品出荷額'!AK48</f>
        <v>7449551</v>
      </c>
      <c r="AL73" s="349">
        <f>'1市町製造品出荷額'!AL48</f>
        <v>7620457</v>
      </c>
      <c r="AM73" s="349">
        <f>'1市町製造品出荷額'!AM48</f>
        <v>6908730</v>
      </c>
      <c r="AN73" s="349">
        <f>'1市町製造品出荷額'!AN48</f>
        <v>6682491</v>
      </c>
      <c r="AO73" s="349">
        <f>'1市町製造品出荷額'!AO48</f>
        <v>6601395</v>
      </c>
      <c r="AP73" s="349">
        <f>'1市町製造品出荷額'!AP48</f>
        <v>5302045</v>
      </c>
      <c r="AQ73" s="349">
        <f>'1市町製造品出荷額'!AQ48</f>
        <v>6060645</v>
      </c>
      <c r="AR73" s="349">
        <f>'1市町製造品出荷額'!AR48</f>
        <v>5800582</v>
      </c>
      <c r="AS73" s="349">
        <f>'1市町製造品出荷額'!AS48</f>
        <v>5182066</v>
      </c>
      <c r="AT73" s="349">
        <f>'1市町製造品出荷額'!AT48</f>
        <v>5174158</v>
      </c>
      <c r="AU73" s="349">
        <f>'1市町製造品出荷額'!AU48</f>
        <v>5489440</v>
      </c>
      <c r="AV73" s="349">
        <f>'1市町製造品出荷額'!AV48</f>
        <v>6213083</v>
      </c>
      <c r="AW73" s="349">
        <f>'1市町製造品出荷額'!AW48</f>
        <v>5960690</v>
      </c>
      <c r="AX73" s="349">
        <f>'1市町製造品出荷額'!AX48</f>
        <v>5749198</v>
      </c>
      <c r="AY73" s="349">
        <f>'1市町製造品出荷額'!AY48</f>
        <v>5975129</v>
      </c>
      <c r="AZ73" s="349">
        <f>'1市町製造品出荷額'!AZ48</f>
        <v>6169292</v>
      </c>
      <c r="BA73" s="349">
        <f>'1市町製造品出荷額'!BA48</f>
        <v>5526974</v>
      </c>
      <c r="BB73" s="349">
        <f>'1市町製造品出荷額'!BB48</f>
        <v>6015570</v>
      </c>
      <c r="BC73" s="349">
        <f>'1市町製造品出荷額'!BC48</f>
        <v>0</v>
      </c>
    </row>
    <row r="74" spans="1:55">
      <c r="A74" s="329">
        <v>226</v>
      </c>
      <c r="B74" s="332" t="s">
        <v>557</v>
      </c>
      <c r="C74" s="349">
        <f>'1市町製造品出荷額'!C50</f>
        <v>635441</v>
      </c>
      <c r="D74" s="349">
        <f>'1市町製造品出荷額'!D50</f>
        <v>975325</v>
      </c>
      <c r="E74" s="349">
        <f>'1市町製造品出荷額'!E50</f>
        <v>978770</v>
      </c>
      <c r="F74" s="349">
        <f>'1市町製造品出荷額'!F50</f>
        <v>1027953</v>
      </c>
      <c r="G74" s="349">
        <f>'1市町製造品出荷額'!G50</f>
        <v>1383185</v>
      </c>
      <c r="H74" s="349">
        <f>'1市町製造品出荷額'!H50</f>
        <v>2396834</v>
      </c>
      <c r="I74" s="349">
        <f>'1市町製造品出荷額'!I50</f>
        <v>2751465</v>
      </c>
      <c r="J74" s="349">
        <f>'1市町製造品出荷額'!J50</f>
        <v>3012088</v>
      </c>
      <c r="K74" s="349">
        <f>'1市町製造品出荷額'!K50</f>
        <v>3275973</v>
      </c>
      <c r="L74" s="349">
        <f>'1市町製造品出荷額'!L50</f>
        <v>3880225</v>
      </c>
      <c r="M74" s="349">
        <f>'1市町製造品出荷額'!M50</f>
        <v>4419056</v>
      </c>
      <c r="N74" s="349">
        <f>'1市町製造品出荷額'!N50</f>
        <v>4580544</v>
      </c>
      <c r="O74" s="349">
        <f>'1市町製造品出荷額'!O50</f>
        <v>4502128</v>
      </c>
      <c r="P74" s="349">
        <f>'1市町製造品出荷額'!P50</f>
        <v>4669818</v>
      </c>
      <c r="Q74" s="349">
        <f>'1市町製造品出荷額'!Q50</f>
        <v>4694318</v>
      </c>
      <c r="R74" s="349">
        <f>'1市町製造品出荷額'!R50</f>
        <v>4977545</v>
      </c>
      <c r="S74" s="349">
        <f>'1市町製造品出荷額'!S50</f>
        <v>4657986</v>
      </c>
      <c r="T74" s="349">
        <f>'1市町製造品出荷額'!T50</f>
        <v>4767477</v>
      </c>
      <c r="U74" s="349">
        <f>'1市町製造品出荷額'!U50</f>
        <v>5487911</v>
      </c>
      <c r="V74" s="349">
        <f>'1市町製造品出荷額'!V50</f>
        <v>5443278</v>
      </c>
      <c r="W74" s="349">
        <f>'1市町製造品出荷額'!W50</f>
        <v>5589242</v>
      </c>
      <c r="X74" s="349">
        <f>'1市町製造品出荷額'!X50</f>
        <v>5996599</v>
      </c>
      <c r="Y74" s="349">
        <f>'1市町製造品出荷額'!Y50</f>
        <v>5798841</v>
      </c>
      <c r="Z74" s="349">
        <f>'1市町製造品出荷額'!Z50</f>
        <v>5688225</v>
      </c>
      <c r="AA74" s="349">
        <f>'1市町製造品出荷額'!AA50</f>
        <v>5987632</v>
      </c>
      <c r="AB74" s="349">
        <f>'1市町製造品出荷額'!AB50</f>
        <v>6613528</v>
      </c>
      <c r="AC74" s="349">
        <f>'1市町製造品出荷額'!AC50</f>
        <v>6870411</v>
      </c>
      <c r="AD74" s="349">
        <f>'1市町製造品出荷額'!AD50</f>
        <v>6976488</v>
      </c>
      <c r="AE74" s="349">
        <f>'1市町製造品出荷額'!AE50</f>
        <v>7081931</v>
      </c>
      <c r="AF74" s="349">
        <f>'1市町製造品出荷額'!AF50</f>
        <v>7292716</v>
      </c>
      <c r="AG74" s="349">
        <f>'1市町製造品出荷額'!AG50</f>
        <v>8420117</v>
      </c>
      <c r="AH74" s="349">
        <f>'1市町製造品出荷額'!AH50</f>
        <v>6536174</v>
      </c>
      <c r="AI74" s="349">
        <f>'1市町製造品出荷額'!AI50</f>
        <v>5087305</v>
      </c>
      <c r="AJ74" s="349">
        <f>'1市町製造品出荷額'!AJ50</f>
        <v>5861531</v>
      </c>
      <c r="AK74" s="349">
        <f>'1市町製造品出荷額'!AK50</f>
        <v>5353132</v>
      </c>
      <c r="AL74" s="349">
        <f>'1市町製造品出荷額'!AL50</f>
        <v>4947729</v>
      </c>
      <c r="AM74" s="349">
        <f>'1市町製造品出荷額'!AM50</f>
        <v>5062467</v>
      </c>
      <c r="AN74" s="349">
        <f>'1市町製造品出荷額'!AN50</f>
        <v>5814103</v>
      </c>
      <c r="AO74" s="349">
        <f>'1市町製造品出荷額'!AO50</f>
        <v>6276646</v>
      </c>
      <c r="AP74" s="349">
        <f>'1市町製造品出荷額'!AP50</f>
        <v>6012248</v>
      </c>
      <c r="AQ74" s="349">
        <f>'1市町製造品出荷額'!AQ50</f>
        <v>6124384</v>
      </c>
      <c r="AR74" s="349">
        <f>'1市町製造品出荷額'!AR50</f>
        <v>5804748</v>
      </c>
      <c r="AS74" s="349">
        <f>'1市町製造品出荷額'!AS50</f>
        <v>5477066</v>
      </c>
      <c r="AT74" s="349">
        <f>'1市町製造品出荷額'!AT50</f>
        <v>4780962</v>
      </c>
      <c r="AU74" s="349">
        <f>'1市町製造品出荷額'!AU50</f>
        <v>4722880</v>
      </c>
      <c r="AV74" s="349">
        <f>'1市町製造品出荷額'!AV50</f>
        <v>4654907</v>
      </c>
      <c r="AW74" s="349">
        <f>'1市町製造品出荷額'!AW50</f>
        <v>5823787</v>
      </c>
      <c r="AX74" s="349">
        <f>'1市町製造品出荷額'!AX50</f>
        <v>5815572</v>
      </c>
      <c r="AY74" s="349">
        <f>'1市町製造品出荷額'!AY50</f>
        <v>5346665</v>
      </c>
      <c r="AZ74" s="349">
        <f>'1市町製造品出荷額'!AZ50</f>
        <v>5764815</v>
      </c>
      <c r="BA74" s="349">
        <f>'1市町製造品出荷額'!BA50</f>
        <v>5563767</v>
      </c>
      <c r="BB74" s="349">
        <f>'1市町製造品出荷額'!BB50</f>
        <v>5579867</v>
      </c>
      <c r="BC74" s="349">
        <f>'1市町製造品出荷額'!BC50</f>
        <v>0</v>
      </c>
    </row>
    <row r="75" spans="1:55">
      <c r="H75"/>
      <c r="I75"/>
      <c r="J75"/>
      <c r="K75"/>
      <c r="L75"/>
      <c r="BA75" s="4"/>
    </row>
    <row r="76" spans="1:55">
      <c r="H76"/>
      <c r="I76"/>
      <c r="J76"/>
      <c r="K76"/>
      <c r="L76"/>
      <c r="BA76" s="4"/>
    </row>
    <row r="77" spans="1:55">
      <c r="H77"/>
      <c r="I77"/>
      <c r="J77"/>
      <c r="K77"/>
      <c r="L77"/>
      <c r="BA77" s="4"/>
    </row>
    <row r="78" spans="1:55">
      <c r="BA78" s="4"/>
    </row>
    <row r="79" spans="1:55">
      <c r="BA79" s="4"/>
    </row>
    <row r="80" spans="1:55">
      <c r="BA80" s="4"/>
    </row>
    <row r="81" spans="53:53">
      <c r="BA81" s="4"/>
    </row>
    <row r="82" spans="53:53">
      <c r="BA82" s="4"/>
    </row>
    <row r="83" spans="53:53">
      <c r="BA83" s="4"/>
    </row>
    <row r="84" spans="53:53">
      <c r="BA84" s="4"/>
    </row>
    <row r="85" spans="53:53">
      <c r="BA85" s="4"/>
    </row>
    <row r="86" spans="53:53">
      <c r="BA86" s="4"/>
    </row>
    <row r="87" spans="53:53">
      <c r="BA87" s="4"/>
    </row>
    <row r="88" spans="53:53">
      <c r="BA88" s="4"/>
    </row>
    <row r="89" spans="53:53">
      <c r="BA89" s="4"/>
    </row>
    <row r="90" spans="53:53">
      <c r="BA90" s="4"/>
    </row>
    <row r="91" spans="53:53">
      <c r="BA91" s="4"/>
    </row>
    <row r="92" spans="53:53">
      <c r="BA92" s="4"/>
    </row>
    <row r="93" spans="53:53">
      <c r="BA93" s="4"/>
    </row>
    <row r="94" spans="53:53">
      <c r="BA94" s="4"/>
    </row>
    <row r="95" spans="53:53">
      <c r="BA95" s="4"/>
    </row>
    <row r="96" spans="53:53">
      <c r="BA96" s="4"/>
    </row>
    <row r="97" spans="53:53">
      <c r="BA97" s="4"/>
    </row>
    <row r="98" spans="53:53">
      <c r="BA98" s="4"/>
    </row>
    <row r="99" spans="53:53">
      <c r="BA99" s="4"/>
    </row>
    <row r="100" spans="53:53">
      <c r="BA100" s="4"/>
    </row>
    <row r="101" spans="53:53">
      <c r="BA101" s="4"/>
    </row>
    <row r="102" spans="53:53">
      <c r="BA102" s="4"/>
    </row>
    <row r="103" spans="53:53">
      <c r="BA103" s="4"/>
    </row>
    <row r="104" spans="53:53">
      <c r="BA104" s="4"/>
    </row>
    <row r="105" spans="53:53">
      <c r="BA105" s="4"/>
    </row>
    <row r="106" spans="53:53">
      <c r="BA106" s="4"/>
    </row>
    <row r="107" spans="53:53">
      <c r="BA107" s="4"/>
    </row>
    <row r="108" spans="53:53">
      <c r="BA108" s="4"/>
    </row>
    <row r="109" spans="53:53">
      <c r="BA109" s="4"/>
    </row>
    <row r="110" spans="53:53">
      <c r="BA110" s="4"/>
    </row>
    <row r="111" spans="53:53">
      <c r="BA111" s="4"/>
    </row>
    <row r="112" spans="53:53">
      <c r="BA112"/>
    </row>
    <row r="113" spans="53:53">
      <c r="BA113" s="4"/>
    </row>
    <row r="114" spans="53:53">
      <c r="BA114" s="4"/>
    </row>
    <row r="115" spans="53:53">
      <c r="BA115" s="4"/>
    </row>
    <row r="116" spans="53:53">
      <c r="BA116" s="4"/>
    </row>
    <row r="117" spans="53:53">
      <c r="BA117" s="4"/>
    </row>
    <row r="118" spans="53:53">
      <c r="BA118" s="4"/>
    </row>
    <row r="119" spans="53:53">
      <c r="BA119" s="4"/>
    </row>
    <row r="120" spans="53:53">
      <c r="BA120" s="4"/>
    </row>
    <row r="121" spans="53:53">
      <c r="BA121" s="4"/>
    </row>
    <row r="122" spans="53:53">
      <c r="BA122" s="4"/>
    </row>
    <row r="123" spans="53:53">
      <c r="BA123" s="4"/>
    </row>
    <row r="124" spans="53:53">
      <c r="BA124" s="4"/>
    </row>
    <row r="125" spans="53:53">
      <c r="BA125" s="4"/>
    </row>
    <row r="126" spans="53:53">
      <c r="BA126" s="4"/>
    </row>
    <row r="127" spans="53:53">
      <c r="BA127" s="4"/>
    </row>
    <row r="128" spans="53:53">
      <c r="BA128" s="4"/>
    </row>
    <row r="129" spans="53:53">
      <c r="BA129" s="4"/>
    </row>
    <row r="130" spans="53:53">
      <c r="BA130" s="4"/>
    </row>
    <row r="131" spans="53:53">
      <c r="BA131" s="4"/>
    </row>
    <row r="132" spans="53:53">
      <c r="BA132" s="4"/>
    </row>
    <row r="133" spans="53:53">
      <c r="BA133" s="4"/>
    </row>
    <row r="134" spans="53:53">
      <c r="BA134" s="4"/>
    </row>
    <row r="135" spans="53:53">
      <c r="BA135" s="4"/>
    </row>
    <row r="136" spans="53:53">
      <c r="BA136" s="4"/>
    </row>
    <row r="137" spans="53:53">
      <c r="BA137" s="4"/>
    </row>
    <row r="138" spans="53:53">
      <c r="BA138" s="4"/>
    </row>
    <row r="139" spans="53:53">
      <c r="BA139" s="4"/>
    </row>
    <row r="140" spans="53:53">
      <c r="BA140" s="4"/>
    </row>
    <row r="141" spans="53:53">
      <c r="BA141" s="4"/>
    </row>
    <row r="142" spans="53:53">
      <c r="BA142" s="4"/>
    </row>
    <row r="143" spans="53:53">
      <c r="BA143" s="4"/>
    </row>
    <row r="144" spans="53:53">
      <c r="BA144" s="4"/>
    </row>
    <row r="145" spans="53:53">
      <c r="BA145" s="4"/>
    </row>
    <row r="146" spans="53:53">
      <c r="BA146" s="4"/>
    </row>
    <row r="147" spans="53:53">
      <c r="BA147" s="4"/>
    </row>
    <row r="148" spans="53:53">
      <c r="BA148" s="4"/>
    </row>
    <row r="149" spans="53:53">
      <c r="BA149" s="4"/>
    </row>
    <row r="150" spans="53:53">
      <c r="BA150" s="4"/>
    </row>
    <row r="151" spans="53:53">
      <c r="BA151" s="4"/>
    </row>
    <row r="152" spans="53:53">
      <c r="BA152" s="4"/>
    </row>
    <row r="153" spans="53:53">
      <c r="BA153" s="4"/>
    </row>
    <row r="154" spans="53:53">
      <c r="BA154" s="4"/>
    </row>
    <row r="155" spans="53:53">
      <c r="BA155" s="4"/>
    </row>
    <row r="156" spans="53:53">
      <c r="BA156" s="4"/>
    </row>
    <row r="157" spans="53:53">
      <c r="BA157" s="4"/>
    </row>
    <row r="158" spans="53:53">
      <c r="BA158" s="4"/>
    </row>
    <row r="159" spans="53:53">
      <c r="BA159" s="4"/>
    </row>
    <row r="160" spans="53:53">
      <c r="BA160" s="4"/>
    </row>
    <row r="161" spans="53:53">
      <c r="BA161" s="4"/>
    </row>
    <row r="162" spans="53:53">
      <c r="BA162" s="4"/>
    </row>
    <row r="163" spans="53:53">
      <c r="BA163" s="4"/>
    </row>
    <row r="164" spans="53:53">
      <c r="BA164" s="4"/>
    </row>
    <row r="165" spans="53:53">
      <c r="BA165" s="4"/>
    </row>
    <row r="166" spans="53:53">
      <c r="BA166" s="4"/>
    </row>
    <row r="167" spans="53:53">
      <c r="BA167" s="4"/>
    </row>
    <row r="168" spans="53:53">
      <c r="BA168" s="4"/>
    </row>
    <row r="169" spans="53:53">
      <c r="BA169" s="4"/>
    </row>
    <row r="170" spans="53:53">
      <c r="BA170" s="4"/>
    </row>
    <row r="171" spans="53:53">
      <c r="BA171" s="4"/>
    </row>
    <row r="172" spans="53:53">
      <c r="BA172" s="4"/>
    </row>
    <row r="178" spans="53:53">
      <c r="BA178" s="4"/>
    </row>
  </sheetData>
  <mergeCells count="1">
    <mergeCell ref="A2:B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BF178"/>
  <sheetViews>
    <sheetView zoomScaleNormal="100" workbookViewId="0">
      <pane xSplit="2" ySplit="3" topLeftCell="AV4" activePane="bottomRight" state="frozen"/>
      <selection pane="topRight" activeCell="C1" sqref="C1"/>
      <selection pane="bottomLeft" activeCell="A4" sqref="A4"/>
      <selection pane="bottomRight" activeCell="BG13" sqref="BG13"/>
    </sheetView>
  </sheetViews>
  <sheetFormatPr defaultColWidth="8.75" defaultRowHeight="13.5"/>
  <cols>
    <col min="1" max="1" width="4.5" style="179" bestFit="1" customWidth="1"/>
    <col min="2" max="2" width="12.875" style="179" customWidth="1"/>
    <col min="3" max="7" width="13.375" style="179" customWidth="1"/>
    <col min="8" max="12" width="12.875" style="179" customWidth="1"/>
    <col min="13" max="22" width="10.875" style="179" customWidth="1"/>
    <col min="23" max="37" width="11.375" style="179" customWidth="1"/>
    <col min="38" max="38" width="11.375" style="179" hidden="1" customWidth="1"/>
    <col min="39" max="39" width="11.375" style="179" customWidth="1"/>
    <col min="40" max="40" width="11.375" style="179" hidden="1" customWidth="1"/>
    <col min="41" max="49" width="11.375" style="179" customWidth="1"/>
    <col min="50" max="51" width="11.375" style="411" customWidth="1"/>
    <col min="52" max="55" width="11.125" style="412" customWidth="1"/>
    <col min="56" max="56" width="12.125" style="131" customWidth="1"/>
    <col min="57" max="57" width="11.625" style="412" customWidth="1"/>
    <col min="58" max="58" width="12.125" style="131" customWidth="1"/>
    <col min="59" max="16384" width="8.75" style="412"/>
  </cols>
  <sheetData>
    <row r="1" spans="1:58">
      <c r="A1" s="409" t="s">
        <v>614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N1" s="409"/>
      <c r="O1" s="409"/>
      <c r="P1" s="409"/>
      <c r="Q1" s="409"/>
      <c r="R1" s="409"/>
      <c r="S1" s="409"/>
      <c r="T1" s="409"/>
      <c r="U1" s="409"/>
      <c r="V1" s="409"/>
      <c r="W1" s="409" t="s">
        <v>5</v>
      </c>
      <c r="X1" s="410" t="s">
        <v>1</v>
      </c>
      <c r="Y1" s="409"/>
      <c r="AA1" s="411" t="s">
        <v>2</v>
      </c>
      <c r="AB1" s="411"/>
      <c r="AC1" s="411"/>
      <c r="AD1" s="411"/>
      <c r="AE1" s="411"/>
      <c r="AF1" s="411"/>
      <c r="AG1" s="411"/>
      <c r="AH1" s="661"/>
      <c r="AI1" s="409" t="s">
        <v>5</v>
      </c>
      <c r="AJ1" s="410" t="s">
        <v>1</v>
      </c>
      <c r="AK1" s="410" t="s">
        <v>1</v>
      </c>
      <c r="AL1" s="410"/>
      <c r="AM1" s="411"/>
      <c r="AN1" s="411"/>
      <c r="AO1" s="411"/>
      <c r="AP1" s="179" t="s">
        <v>2</v>
      </c>
      <c r="AU1" s="179" t="s">
        <v>3</v>
      </c>
      <c r="AV1" s="411" t="s">
        <v>2</v>
      </c>
      <c r="AY1" s="179" t="s">
        <v>3</v>
      </c>
      <c r="AZ1" s="179"/>
      <c r="BD1" s="179" t="s">
        <v>3</v>
      </c>
      <c r="BE1" s="645" t="s">
        <v>626</v>
      </c>
      <c r="BF1" s="179" t="s">
        <v>4</v>
      </c>
    </row>
    <row r="2" spans="1:58">
      <c r="A2" s="641" t="s">
        <v>440</v>
      </c>
      <c r="B2" s="641"/>
      <c r="C2" s="611" t="s">
        <v>596</v>
      </c>
      <c r="D2" s="611" t="s">
        <v>597</v>
      </c>
      <c r="E2" s="611" t="s">
        <v>598</v>
      </c>
      <c r="F2" s="611" t="s">
        <v>599</v>
      </c>
      <c r="G2" s="611" t="s">
        <v>600</v>
      </c>
      <c r="H2" s="414" t="s">
        <v>561</v>
      </c>
      <c r="I2" s="414" t="s">
        <v>562</v>
      </c>
      <c r="J2" s="414" t="s">
        <v>563</v>
      </c>
      <c r="K2" s="414" t="s">
        <v>564</v>
      </c>
      <c r="L2" s="414" t="s">
        <v>565</v>
      </c>
      <c r="M2" s="414" t="s">
        <v>6</v>
      </c>
      <c r="N2" s="414" t="s">
        <v>7</v>
      </c>
      <c r="O2" s="414" t="s">
        <v>8</v>
      </c>
      <c r="P2" s="414" t="s">
        <v>9</v>
      </c>
      <c r="Q2" s="414" t="s">
        <v>10</v>
      </c>
      <c r="R2" s="414" t="s">
        <v>11</v>
      </c>
      <c r="S2" s="414" t="s">
        <v>12</v>
      </c>
      <c r="T2" s="414" t="s">
        <v>13</v>
      </c>
      <c r="U2" s="414" t="s">
        <v>14</v>
      </c>
      <c r="V2" s="414" t="s">
        <v>15</v>
      </c>
      <c r="W2" s="414" t="s">
        <v>16</v>
      </c>
      <c r="X2" s="414" t="s">
        <v>17</v>
      </c>
      <c r="Y2" s="414" t="s">
        <v>18</v>
      </c>
      <c r="Z2" s="414" t="s">
        <v>19</v>
      </c>
      <c r="AA2" s="415" t="s">
        <v>20</v>
      </c>
      <c r="AB2" s="415" t="s">
        <v>21</v>
      </c>
      <c r="AC2" s="414" t="s">
        <v>22</v>
      </c>
      <c r="AD2" s="414" t="s">
        <v>23</v>
      </c>
      <c r="AE2" s="414" t="s">
        <v>24</v>
      </c>
      <c r="AF2" s="414" t="s">
        <v>25</v>
      </c>
      <c r="AG2" s="414" t="s">
        <v>26</v>
      </c>
      <c r="AH2" s="662"/>
      <c r="AI2" s="414" t="s">
        <v>27</v>
      </c>
      <c r="AJ2" s="414" t="s">
        <v>28</v>
      </c>
      <c r="AK2" s="414" t="s">
        <v>29</v>
      </c>
      <c r="AL2" s="414"/>
      <c r="AM2" s="414" t="s">
        <v>30</v>
      </c>
      <c r="AN2" s="414"/>
      <c r="AO2" s="414" t="s">
        <v>31</v>
      </c>
      <c r="AP2" s="414" t="s">
        <v>421</v>
      </c>
      <c r="AQ2" s="414" t="s">
        <v>422</v>
      </c>
      <c r="AR2" s="414" t="s">
        <v>423</v>
      </c>
      <c r="AS2" s="414" t="s">
        <v>424</v>
      </c>
      <c r="AT2" s="414" t="s">
        <v>425</v>
      </c>
      <c r="AU2" s="414" t="s">
        <v>32</v>
      </c>
      <c r="AV2" s="414" t="s">
        <v>426</v>
      </c>
      <c r="AW2" s="414" t="s">
        <v>427</v>
      </c>
      <c r="AX2" s="414" t="s">
        <v>419</v>
      </c>
      <c r="AY2" s="414" t="s">
        <v>420</v>
      </c>
      <c r="AZ2" s="414" t="s">
        <v>450</v>
      </c>
      <c r="BA2" s="414" t="s">
        <v>526</v>
      </c>
      <c r="BB2" s="414" t="s">
        <v>530</v>
      </c>
      <c r="BC2" s="414" t="s">
        <v>574</v>
      </c>
      <c r="BD2" s="5" t="s">
        <v>592</v>
      </c>
      <c r="BE2" s="670" t="s">
        <v>617</v>
      </c>
      <c r="BF2" s="670" t="s">
        <v>620</v>
      </c>
    </row>
    <row r="3" spans="1:58">
      <c r="A3" s="417"/>
      <c r="B3" s="417"/>
      <c r="C3" s="612">
        <v>1970</v>
      </c>
      <c r="D3" s="612">
        <v>1971</v>
      </c>
      <c r="E3" s="612">
        <v>1972</v>
      </c>
      <c r="F3" s="612">
        <v>1973</v>
      </c>
      <c r="G3" s="612">
        <v>1974</v>
      </c>
      <c r="H3" s="417">
        <v>1975</v>
      </c>
      <c r="I3" s="417">
        <v>1976</v>
      </c>
      <c r="J3" s="417">
        <v>1977</v>
      </c>
      <c r="K3" s="417">
        <v>1978</v>
      </c>
      <c r="L3" s="417">
        <v>1979</v>
      </c>
      <c r="M3" s="417">
        <v>1980</v>
      </c>
      <c r="N3" s="417">
        <v>1981</v>
      </c>
      <c r="O3" s="417">
        <v>1982</v>
      </c>
      <c r="P3" s="417">
        <v>1983</v>
      </c>
      <c r="Q3" s="417">
        <v>1984</v>
      </c>
      <c r="R3" s="417">
        <v>1985</v>
      </c>
      <c r="S3" s="417">
        <v>1986</v>
      </c>
      <c r="T3" s="417">
        <v>1987</v>
      </c>
      <c r="U3" s="417">
        <v>1988</v>
      </c>
      <c r="V3" s="417">
        <v>1989</v>
      </c>
      <c r="W3" s="417">
        <v>1990</v>
      </c>
      <c r="X3" s="417">
        <v>1991</v>
      </c>
      <c r="Y3" s="417">
        <v>1992</v>
      </c>
      <c r="Z3" s="417">
        <v>1993</v>
      </c>
      <c r="AA3" s="417">
        <v>1994</v>
      </c>
      <c r="AB3" s="417">
        <v>1995</v>
      </c>
      <c r="AC3" s="417">
        <v>1996</v>
      </c>
      <c r="AD3" s="417">
        <v>1997</v>
      </c>
      <c r="AE3" s="417">
        <v>1998</v>
      </c>
      <c r="AF3" s="417">
        <v>1999</v>
      </c>
      <c r="AG3" s="417">
        <v>2000</v>
      </c>
      <c r="AH3" s="662"/>
      <c r="AI3" s="418">
        <v>2001</v>
      </c>
      <c r="AJ3" s="418">
        <v>2002</v>
      </c>
      <c r="AK3" s="418">
        <v>2003</v>
      </c>
      <c r="AL3" s="418">
        <v>2004</v>
      </c>
      <c r="AM3" s="418">
        <v>2004</v>
      </c>
      <c r="AN3" s="418">
        <v>2006</v>
      </c>
      <c r="AO3" s="418">
        <v>2005</v>
      </c>
      <c r="AP3" s="418">
        <v>2006</v>
      </c>
      <c r="AQ3" s="418">
        <v>2007</v>
      </c>
      <c r="AR3" s="418">
        <v>2008</v>
      </c>
      <c r="AS3" s="418">
        <v>2009</v>
      </c>
      <c r="AT3" s="418">
        <v>2010</v>
      </c>
      <c r="AU3" s="418">
        <v>2011</v>
      </c>
      <c r="AV3" s="418">
        <v>2012</v>
      </c>
      <c r="AW3" s="418">
        <v>2013</v>
      </c>
      <c r="AX3" s="418">
        <v>2014</v>
      </c>
      <c r="AY3" s="418">
        <v>2015</v>
      </c>
      <c r="AZ3" s="418">
        <v>2016</v>
      </c>
      <c r="BA3" s="418">
        <v>2017</v>
      </c>
      <c r="BB3" s="417">
        <v>2018</v>
      </c>
      <c r="BC3" s="417">
        <v>2019</v>
      </c>
      <c r="BD3" s="8">
        <v>2020</v>
      </c>
      <c r="BE3" s="671">
        <v>2021</v>
      </c>
      <c r="BF3" s="671">
        <v>2022</v>
      </c>
    </row>
    <row r="4" spans="1:58">
      <c r="A4" s="411"/>
      <c r="B4" s="420" t="s">
        <v>33</v>
      </c>
      <c r="C4" s="421">
        <f t="shared" ref="C4:G4" si="0">SUM(C7:C16)</f>
        <v>129896057</v>
      </c>
      <c r="D4" s="421">
        <f t="shared" si="0"/>
        <v>142902885</v>
      </c>
      <c r="E4" s="421">
        <f t="shared" si="0"/>
        <v>148952584</v>
      </c>
      <c r="F4" s="421">
        <f t="shared" si="0"/>
        <v>190937121</v>
      </c>
      <c r="G4" s="421">
        <f t="shared" si="0"/>
        <v>224538969</v>
      </c>
      <c r="H4" s="421">
        <f t="shared" ref="H4:L4" si="1">SUM(H7:H16)</f>
        <v>238012788</v>
      </c>
      <c r="I4" s="421">
        <f t="shared" si="1"/>
        <v>287724603</v>
      </c>
      <c r="J4" s="421">
        <f t="shared" si="1"/>
        <v>310159481</v>
      </c>
      <c r="K4" s="421">
        <f t="shared" si="1"/>
        <v>331758136</v>
      </c>
      <c r="L4" s="421">
        <f t="shared" si="1"/>
        <v>374573629</v>
      </c>
      <c r="M4" s="421">
        <f t="shared" ref="M4:AG4" si="2">SUM(M7:M16)</f>
        <v>391329060</v>
      </c>
      <c r="N4" s="421">
        <f t="shared" si="2"/>
        <v>417345278</v>
      </c>
      <c r="O4" s="421">
        <f t="shared" si="2"/>
        <v>454445742</v>
      </c>
      <c r="P4" s="421">
        <f t="shared" si="2"/>
        <v>464294901</v>
      </c>
      <c r="Q4" s="421">
        <f t="shared" si="2"/>
        <v>501811594</v>
      </c>
      <c r="R4" s="421">
        <f t="shared" si="2"/>
        <v>502683806</v>
      </c>
      <c r="S4" s="421">
        <f t="shared" si="2"/>
        <v>487554660</v>
      </c>
      <c r="T4" s="421">
        <f t="shared" si="2"/>
        <v>516232893</v>
      </c>
      <c r="U4" s="421">
        <f t="shared" si="2"/>
        <v>541315570</v>
      </c>
      <c r="V4" s="421">
        <f t="shared" si="2"/>
        <v>593234871</v>
      </c>
      <c r="W4" s="422">
        <f t="shared" si="2"/>
        <v>637564504</v>
      </c>
      <c r="X4" s="422">
        <f t="shared" si="2"/>
        <v>689720905</v>
      </c>
      <c r="Y4" s="422">
        <f t="shared" si="2"/>
        <v>685834627</v>
      </c>
      <c r="Z4" s="422">
        <f t="shared" si="2"/>
        <v>660184963</v>
      </c>
      <c r="AA4" s="422">
        <f t="shared" si="2"/>
        <v>625826050</v>
      </c>
      <c r="AB4" s="422">
        <f t="shared" si="2"/>
        <v>650965829</v>
      </c>
      <c r="AC4" s="422">
        <f t="shared" si="2"/>
        <v>644614625</v>
      </c>
      <c r="AD4" s="422">
        <f t="shared" si="2"/>
        <v>644549894</v>
      </c>
      <c r="AE4" s="422">
        <f t="shared" si="2"/>
        <v>615513003</v>
      </c>
      <c r="AF4" s="422">
        <f t="shared" si="2"/>
        <v>580849710</v>
      </c>
      <c r="AG4" s="422">
        <f t="shared" si="2"/>
        <v>606656099</v>
      </c>
      <c r="AH4" s="422"/>
      <c r="AI4" s="422">
        <f>SUM(AI7:AI16)</f>
        <v>547560455</v>
      </c>
      <c r="AJ4" s="422">
        <f>SUM(AJ7:AJ16)</f>
        <v>521270998</v>
      </c>
      <c r="AK4" s="422">
        <f>SUM(AK7:AK16)</f>
        <v>507365958</v>
      </c>
      <c r="AL4" s="422"/>
      <c r="AM4" s="422">
        <f>SUM(AM7:AM16)</f>
        <v>521581286</v>
      </c>
      <c r="AN4" s="422"/>
      <c r="AO4" s="422">
        <f t="shared" ref="AO4:AW4" si="3">SUM(AO7:AO16)</f>
        <v>525921194</v>
      </c>
      <c r="AP4" s="422">
        <f t="shared" si="3"/>
        <v>558906051</v>
      </c>
      <c r="AQ4" s="422">
        <f t="shared" si="3"/>
        <v>556767791</v>
      </c>
      <c r="AR4" s="422">
        <f t="shared" si="3"/>
        <v>576511940</v>
      </c>
      <c r="AS4" s="422">
        <f t="shared" si="3"/>
        <v>475377257</v>
      </c>
      <c r="AT4" s="422">
        <f t="shared" si="3"/>
        <v>527515751</v>
      </c>
      <c r="AU4" s="422">
        <f t="shared" si="3"/>
        <v>496203707</v>
      </c>
      <c r="AV4" s="422">
        <f t="shared" si="3"/>
        <v>488063803</v>
      </c>
      <c r="AW4" s="423">
        <f t="shared" si="3"/>
        <v>485573219</v>
      </c>
      <c r="AX4" s="423">
        <v>467460779</v>
      </c>
      <c r="AY4" s="423">
        <f t="shared" ref="AY4:AZ4" si="4">SUM(AY7:AY16)</f>
        <v>487227685</v>
      </c>
      <c r="AZ4" s="423">
        <f t="shared" si="4"/>
        <v>488200489</v>
      </c>
      <c r="BA4" s="423">
        <f t="shared" ref="BA4:BC4" si="5">SUM(BA7:BA16)</f>
        <v>497769948</v>
      </c>
      <c r="BB4" s="423">
        <f t="shared" si="5"/>
        <v>511585774</v>
      </c>
      <c r="BC4" s="423">
        <f t="shared" si="5"/>
        <v>547061238</v>
      </c>
      <c r="BD4" s="423">
        <f t="shared" ref="BD4:BE4" si="6">SUM(BD7:BD16)</f>
        <v>556153499</v>
      </c>
      <c r="BE4" s="423">
        <f t="shared" si="6"/>
        <v>540722763</v>
      </c>
      <c r="BF4" s="423">
        <f t="shared" ref="BF4" si="7">SUM(BF7:BF16)</f>
        <v>0</v>
      </c>
    </row>
    <row r="5" spans="1:58" hidden="1">
      <c r="A5" s="411"/>
      <c r="B5" s="420" t="s">
        <v>34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3"/>
      <c r="AX5" s="423"/>
      <c r="AY5" s="423"/>
      <c r="AZ5" s="423"/>
      <c r="BA5" s="423"/>
      <c r="BB5" s="423"/>
      <c r="BC5" s="423"/>
      <c r="BD5" s="423"/>
      <c r="BE5" s="423"/>
      <c r="BF5" s="423"/>
    </row>
    <row r="6" spans="1:58" hidden="1">
      <c r="A6" s="411"/>
      <c r="B6" s="424" t="s">
        <v>35</v>
      </c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3"/>
      <c r="AX6" s="423"/>
      <c r="AY6" s="423"/>
      <c r="AZ6" s="423"/>
      <c r="BA6" s="423"/>
      <c r="BB6" s="423"/>
      <c r="BC6" s="423"/>
      <c r="BD6" s="423"/>
      <c r="BE6" s="423"/>
      <c r="BF6" s="423"/>
    </row>
    <row r="7" spans="1:58">
      <c r="A7" s="411"/>
      <c r="B7" s="424" t="s">
        <v>36</v>
      </c>
      <c r="C7" s="421">
        <f t="shared" ref="C7:G7" si="8">C27+C29+C31</f>
        <v>34319765</v>
      </c>
      <c r="D7" s="421">
        <f t="shared" si="8"/>
        <v>36086163</v>
      </c>
      <c r="E7" s="421">
        <f t="shared" si="8"/>
        <v>35483868</v>
      </c>
      <c r="F7" s="421">
        <f t="shared" si="8"/>
        <v>47233816</v>
      </c>
      <c r="G7" s="421">
        <f t="shared" si="8"/>
        <v>58522384</v>
      </c>
      <c r="H7" s="421">
        <f t="shared" ref="H7:L7" si="9">H27+H29+H31</f>
        <v>58017723</v>
      </c>
      <c r="I7" s="421">
        <f t="shared" si="9"/>
        <v>63671828</v>
      </c>
      <c r="J7" s="421">
        <f t="shared" si="9"/>
        <v>64907200</v>
      </c>
      <c r="K7" s="421">
        <f t="shared" si="9"/>
        <v>72108293</v>
      </c>
      <c r="L7" s="421">
        <f t="shared" si="9"/>
        <v>80554143</v>
      </c>
      <c r="M7" s="421">
        <f t="shared" ref="M7:AG7" si="10">M27+M29+M31</f>
        <v>83669484</v>
      </c>
      <c r="N7" s="421">
        <f t="shared" si="10"/>
        <v>87104143</v>
      </c>
      <c r="O7" s="421">
        <f t="shared" si="10"/>
        <v>94497586</v>
      </c>
      <c r="P7" s="421">
        <f t="shared" si="10"/>
        <v>85473200</v>
      </c>
      <c r="Q7" s="421">
        <f t="shared" si="10"/>
        <v>88589363</v>
      </c>
      <c r="R7" s="421">
        <f t="shared" si="10"/>
        <v>84708944</v>
      </c>
      <c r="S7" s="421">
        <f t="shared" si="10"/>
        <v>92513125</v>
      </c>
      <c r="T7" s="421">
        <f t="shared" si="10"/>
        <v>95156398</v>
      </c>
      <c r="U7" s="421">
        <f t="shared" si="10"/>
        <v>100835695</v>
      </c>
      <c r="V7" s="421">
        <f t="shared" si="10"/>
        <v>106621978</v>
      </c>
      <c r="W7" s="422">
        <f t="shared" si="10"/>
        <v>109738709</v>
      </c>
      <c r="X7" s="422">
        <f t="shared" si="10"/>
        <v>114454343</v>
      </c>
      <c r="Y7" s="422">
        <f t="shared" si="10"/>
        <v>113086754</v>
      </c>
      <c r="Z7" s="422">
        <f t="shared" si="10"/>
        <v>106306930</v>
      </c>
      <c r="AA7" s="422">
        <f t="shared" si="10"/>
        <v>97261942</v>
      </c>
      <c r="AB7" s="422">
        <f t="shared" si="10"/>
        <v>105148369</v>
      </c>
      <c r="AC7" s="422">
        <f t="shared" si="10"/>
        <v>101856680</v>
      </c>
      <c r="AD7" s="422">
        <f t="shared" si="10"/>
        <v>97591159</v>
      </c>
      <c r="AE7" s="422">
        <f t="shared" si="10"/>
        <v>88690275</v>
      </c>
      <c r="AF7" s="422">
        <f t="shared" si="10"/>
        <v>77852703</v>
      </c>
      <c r="AG7" s="422">
        <f t="shared" si="10"/>
        <v>84212107</v>
      </c>
      <c r="AH7" s="422"/>
      <c r="AI7" s="422">
        <f>AI27+AI29+AI31</f>
        <v>75171015</v>
      </c>
      <c r="AJ7" s="422">
        <f>AJ27+AJ29+AJ31</f>
        <v>61807080</v>
      </c>
      <c r="AK7" s="422">
        <f>AK27+AK29+AK31</f>
        <v>63760885</v>
      </c>
      <c r="AL7" s="422"/>
      <c r="AM7" s="422">
        <f>AM27+AM29+AM31</f>
        <v>62241297</v>
      </c>
      <c r="AN7" s="422"/>
      <c r="AO7" s="422">
        <f t="shared" ref="AO7:AW7" si="11">AO27+AO29+AO31</f>
        <v>64753201</v>
      </c>
      <c r="AP7" s="422">
        <f t="shared" si="11"/>
        <v>77890526</v>
      </c>
      <c r="AQ7" s="422">
        <f t="shared" si="11"/>
        <v>74554460</v>
      </c>
      <c r="AR7" s="422">
        <f t="shared" si="11"/>
        <v>75729104</v>
      </c>
      <c r="AS7" s="422">
        <f t="shared" si="11"/>
        <v>63773094</v>
      </c>
      <c r="AT7" s="422">
        <f t="shared" si="11"/>
        <v>76404507</v>
      </c>
      <c r="AU7" s="422">
        <f t="shared" si="11"/>
        <v>72505882</v>
      </c>
      <c r="AV7" s="422">
        <f t="shared" si="11"/>
        <v>57839806</v>
      </c>
      <c r="AW7" s="423">
        <f t="shared" si="11"/>
        <v>62825223</v>
      </c>
      <c r="AX7" s="423">
        <v>57765529</v>
      </c>
      <c r="AY7" s="423">
        <f t="shared" ref="AY7:BA7" si="12">AY27+AY29+AY31</f>
        <v>60006680</v>
      </c>
      <c r="AZ7" s="423">
        <f t="shared" si="12"/>
        <v>64492735</v>
      </c>
      <c r="BA7" s="423">
        <f t="shared" si="12"/>
        <v>66907738</v>
      </c>
      <c r="BB7" s="423">
        <f t="shared" ref="BB7:BC7" si="13">BB27+BB29+BB31</f>
        <v>69014366</v>
      </c>
      <c r="BC7" s="423">
        <f t="shared" si="13"/>
        <v>73369046</v>
      </c>
      <c r="BD7" s="423">
        <f t="shared" ref="BD7:BE7" si="14">BD27+BD29+BD31</f>
        <v>65823672</v>
      </c>
      <c r="BE7" s="423">
        <f t="shared" si="14"/>
        <v>71818713</v>
      </c>
      <c r="BF7" s="423">
        <f t="shared" ref="BF7" si="15">BF27+BF29+BF31</f>
        <v>0</v>
      </c>
    </row>
    <row r="8" spans="1:58">
      <c r="A8" s="411"/>
      <c r="B8" s="424" t="s">
        <v>37</v>
      </c>
      <c r="C8" s="421">
        <f t="shared" ref="C8:G8" si="16">C32+C38+C41+C43+C54</f>
        <v>10748196</v>
      </c>
      <c r="D8" s="421">
        <f t="shared" si="16"/>
        <v>11030848</v>
      </c>
      <c r="E8" s="421">
        <f t="shared" si="16"/>
        <v>11760116</v>
      </c>
      <c r="F8" s="421">
        <f t="shared" si="16"/>
        <v>15772691</v>
      </c>
      <c r="G8" s="421">
        <f t="shared" si="16"/>
        <v>17713983</v>
      </c>
      <c r="H8" s="421">
        <f t="shared" ref="H8:L8" si="17">H32+H38+H41+H43+H54</f>
        <v>19798725</v>
      </c>
      <c r="I8" s="421">
        <f t="shared" si="17"/>
        <v>24669688</v>
      </c>
      <c r="J8" s="421">
        <f t="shared" si="17"/>
        <v>23621806</v>
      </c>
      <c r="K8" s="421">
        <f t="shared" si="17"/>
        <v>25131596</v>
      </c>
      <c r="L8" s="421">
        <f t="shared" si="17"/>
        <v>29287160</v>
      </c>
      <c r="M8" s="421">
        <f t="shared" ref="M8:AG8" si="18">M32+M38+M41+M43+M54</f>
        <v>33093884</v>
      </c>
      <c r="N8" s="421">
        <f t="shared" si="18"/>
        <v>37673215</v>
      </c>
      <c r="O8" s="421">
        <f t="shared" si="18"/>
        <v>38526326</v>
      </c>
      <c r="P8" s="421">
        <f t="shared" si="18"/>
        <v>46709023</v>
      </c>
      <c r="Q8" s="421">
        <f t="shared" si="18"/>
        <v>60993024</v>
      </c>
      <c r="R8" s="421">
        <f t="shared" si="18"/>
        <v>55690641</v>
      </c>
      <c r="S8" s="421">
        <f t="shared" si="18"/>
        <v>41510155</v>
      </c>
      <c r="T8" s="421">
        <f t="shared" si="18"/>
        <v>42367788</v>
      </c>
      <c r="U8" s="421">
        <f t="shared" si="18"/>
        <v>46413805</v>
      </c>
      <c r="V8" s="421">
        <f t="shared" si="18"/>
        <v>46703501</v>
      </c>
      <c r="W8" s="422">
        <f t="shared" si="18"/>
        <v>50117520</v>
      </c>
      <c r="X8" s="422">
        <f t="shared" si="18"/>
        <v>55245764</v>
      </c>
      <c r="Y8" s="422">
        <f t="shared" si="18"/>
        <v>53330410</v>
      </c>
      <c r="Z8" s="422">
        <f t="shared" si="18"/>
        <v>51440800</v>
      </c>
      <c r="AA8" s="422">
        <f t="shared" si="18"/>
        <v>42765765</v>
      </c>
      <c r="AB8" s="422">
        <f t="shared" si="18"/>
        <v>48730796</v>
      </c>
      <c r="AC8" s="422">
        <f t="shared" si="18"/>
        <v>51209908</v>
      </c>
      <c r="AD8" s="422">
        <f t="shared" si="18"/>
        <v>55093484</v>
      </c>
      <c r="AE8" s="422">
        <f t="shared" si="18"/>
        <v>53701274</v>
      </c>
      <c r="AF8" s="422">
        <f t="shared" si="18"/>
        <v>51358664</v>
      </c>
      <c r="AG8" s="422">
        <f t="shared" si="18"/>
        <v>50974681</v>
      </c>
      <c r="AH8" s="422"/>
      <c r="AI8" s="422">
        <f>AI32+AI38+AI41+AI43+AI54</f>
        <v>40700544</v>
      </c>
      <c r="AJ8" s="422">
        <f>AJ32+AJ38+AJ41+AJ43+AJ54</f>
        <v>40374839</v>
      </c>
      <c r="AK8" s="422">
        <f>AK32+AK38+AK41+AK43+AK54</f>
        <v>36608431</v>
      </c>
      <c r="AL8" s="422"/>
      <c r="AM8" s="422">
        <f>AM32+AM38+AM41+AM43+AM54</f>
        <v>40546926</v>
      </c>
      <c r="AN8" s="422"/>
      <c r="AO8" s="422">
        <f t="shared" ref="AO8:AW8" si="19">AO32+AO38+AO41+AO43+AO54</f>
        <v>42238537</v>
      </c>
      <c r="AP8" s="422">
        <f t="shared" si="19"/>
        <v>43739908</v>
      </c>
      <c r="AQ8" s="422">
        <f t="shared" si="19"/>
        <v>47230791</v>
      </c>
      <c r="AR8" s="422">
        <f t="shared" si="19"/>
        <v>42900794</v>
      </c>
      <c r="AS8" s="422">
        <f t="shared" si="19"/>
        <v>32337331</v>
      </c>
      <c r="AT8" s="422">
        <f t="shared" si="19"/>
        <v>34760143</v>
      </c>
      <c r="AU8" s="422">
        <f t="shared" si="19"/>
        <v>38584191</v>
      </c>
      <c r="AV8" s="422">
        <f t="shared" si="19"/>
        <v>41111992</v>
      </c>
      <c r="AW8" s="423">
        <f t="shared" si="19"/>
        <v>38205520</v>
      </c>
      <c r="AX8" s="423">
        <v>33398873</v>
      </c>
      <c r="AY8" s="423">
        <f t="shared" ref="AY8:BA8" si="20">AY32+AY38+AY41+AY43+AY54</f>
        <v>34304540</v>
      </c>
      <c r="AZ8" s="423">
        <f t="shared" si="20"/>
        <v>40357747</v>
      </c>
      <c r="BA8" s="423">
        <f t="shared" si="20"/>
        <v>40235209</v>
      </c>
      <c r="BB8" s="423">
        <f t="shared" ref="BB8:BC8" si="21">BB32+BB38+BB41+BB43+BB54</f>
        <v>37367890</v>
      </c>
      <c r="BC8" s="423">
        <f t="shared" si="21"/>
        <v>38665729</v>
      </c>
      <c r="BD8" s="423">
        <f t="shared" ref="BD8:BE8" si="22">BD32+BD38+BD41+BD43+BD54</f>
        <v>39174861</v>
      </c>
      <c r="BE8" s="423">
        <f t="shared" si="22"/>
        <v>48802892</v>
      </c>
      <c r="BF8" s="423">
        <f t="shared" ref="BF8" si="23">BF32+BF38+BF41+BF43+BF54</f>
        <v>0</v>
      </c>
    </row>
    <row r="9" spans="1:58">
      <c r="A9" s="411"/>
      <c r="B9" s="424" t="s">
        <v>38</v>
      </c>
      <c r="C9" s="421">
        <f t="shared" ref="C9:G9" si="24">C28+C35+C40+C56+C57</f>
        <v>21081880</v>
      </c>
      <c r="D9" s="421">
        <f t="shared" si="24"/>
        <v>25487208</v>
      </c>
      <c r="E9" s="421">
        <f t="shared" si="24"/>
        <v>27657554</v>
      </c>
      <c r="F9" s="421">
        <f t="shared" si="24"/>
        <v>32590046</v>
      </c>
      <c r="G9" s="421">
        <f t="shared" si="24"/>
        <v>34116145</v>
      </c>
      <c r="H9" s="421">
        <f t="shared" ref="H9:L9" si="25">H28+H35+H40+H56+H57</f>
        <v>34498563</v>
      </c>
      <c r="I9" s="421">
        <f t="shared" si="25"/>
        <v>47216780</v>
      </c>
      <c r="J9" s="421">
        <f t="shared" si="25"/>
        <v>53781288</v>
      </c>
      <c r="K9" s="421">
        <f t="shared" si="25"/>
        <v>63854681</v>
      </c>
      <c r="L9" s="421">
        <f t="shared" si="25"/>
        <v>80653208</v>
      </c>
      <c r="M9" s="421">
        <f t="shared" ref="M9:AG9" si="26">M28+M35+M40+M56+M57</f>
        <v>74212848</v>
      </c>
      <c r="N9" s="421">
        <f t="shared" si="26"/>
        <v>82726259</v>
      </c>
      <c r="O9" s="421">
        <f t="shared" si="26"/>
        <v>90200697</v>
      </c>
      <c r="P9" s="421">
        <f t="shared" si="26"/>
        <v>93705427</v>
      </c>
      <c r="Q9" s="421">
        <f t="shared" si="26"/>
        <v>96192133</v>
      </c>
      <c r="R9" s="421">
        <f t="shared" si="26"/>
        <v>100708824</v>
      </c>
      <c r="S9" s="421">
        <f t="shared" si="26"/>
        <v>89890071</v>
      </c>
      <c r="T9" s="421">
        <f t="shared" si="26"/>
        <v>96938311</v>
      </c>
      <c r="U9" s="421">
        <f t="shared" si="26"/>
        <v>105394239</v>
      </c>
      <c r="V9" s="421">
        <f t="shared" si="26"/>
        <v>123423876</v>
      </c>
      <c r="W9" s="422">
        <f t="shared" si="26"/>
        <v>132319207</v>
      </c>
      <c r="X9" s="422">
        <f t="shared" si="26"/>
        <v>139710423</v>
      </c>
      <c r="Y9" s="422">
        <f t="shared" si="26"/>
        <v>144512396</v>
      </c>
      <c r="Z9" s="422">
        <f t="shared" si="26"/>
        <v>138769923</v>
      </c>
      <c r="AA9" s="422">
        <f t="shared" si="26"/>
        <v>126760749</v>
      </c>
      <c r="AB9" s="422">
        <f t="shared" si="26"/>
        <v>137027915</v>
      </c>
      <c r="AC9" s="422">
        <f t="shared" si="26"/>
        <v>132332430</v>
      </c>
      <c r="AD9" s="422">
        <f t="shared" si="26"/>
        <v>135181822</v>
      </c>
      <c r="AE9" s="422">
        <f t="shared" si="26"/>
        <v>123086616</v>
      </c>
      <c r="AF9" s="422">
        <f t="shared" si="26"/>
        <v>105282208</v>
      </c>
      <c r="AG9" s="422">
        <f t="shared" si="26"/>
        <v>119011573</v>
      </c>
      <c r="AH9" s="422"/>
      <c r="AI9" s="422">
        <f>AI28+AI35+AI40+AI56+AI57</f>
        <v>108865723</v>
      </c>
      <c r="AJ9" s="422">
        <f>AJ28+AJ35+AJ40+AJ56+AJ57</f>
        <v>110172655</v>
      </c>
      <c r="AK9" s="422">
        <f>AK28+AK35+AK40+AK56+AK57</f>
        <v>111760923</v>
      </c>
      <c r="AL9" s="422"/>
      <c r="AM9" s="422">
        <f>AM28+AM35+AM40+AM56+AM57</f>
        <v>114523673</v>
      </c>
      <c r="AN9" s="422"/>
      <c r="AO9" s="422">
        <f t="shared" ref="AO9:AW9" si="27">AO28+AO35+AO40+AO56+AO57</f>
        <v>116632027</v>
      </c>
      <c r="AP9" s="422">
        <f t="shared" si="27"/>
        <v>129450790</v>
      </c>
      <c r="AQ9" s="422">
        <f t="shared" si="27"/>
        <v>127430366</v>
      </c>
      <c r="AR9" s="422">
        <f t="shared" si="27"/>
        <v>137214638</v>
      </c>
      <c r="AS9" s="422">
        <f t="shared" si="27"/>
        <v>103798342</v>
      </c>
      <c r="AT9" s="422">
        <f t="shared" si="27"/>
        <v>117124294</v>
      </c>
      <c r="AU9" s="422">
        <f t="shared" si="27"/>
        <v>91839784</v>
      </c>
      <c r="AV9" s="422">
        <f t="shared" si="27"/>
        <v>117427133</v>
      </c>
      <c r="AW9" s="423">
        <f t="shared" si="27"/>
        <v>107013286</v>
      </c>
      <c r="AX9" s="423">
        <v>97653438</v>
      </c>
      <c r="AY9" s="423">
        <f t="shared" ref="AY9:BA9" si="28">AY28+AY35+AY40+AY56+AY57</f>
        <v>103893639</v>
      </c>
      <c r="AZ9" s="423">
        <f t="shared" si="28"/>
        <v>97388755</v>
      </c>
      <c r="BA9" s="423">
        <f t="shared" si="28"/>
        <v>94953806</v>
      </c>
      <c r="BB9" s="423">
        <f t="shared" ref="BB9:BC9" si="29">BB28+BB35+BB40+BB56+BB57</f>
        <v>100419096</v>
      </c>
      <c r="BC9" s="423">
        <f t="shared" si="29"/>
        <v>108767219</v>
      </c>
      <c r="BD9" s="423">
        <f t="shared" ref="BD9:BE9" si="30">BD28+BD35+BD40+BD56+BD57</f>
        <v>109968802</v>
      </c>
      <c r="BE9" s="423">
        <f t="shared" si="30"/>
        <v>94762832</v>
      </c>
      <c r="BF9" s="423">
        <f t="shared" ref="BF9" si="31">BF28+BF35+BF40+BF56+BF57</f>
        <v>0</v>
      </c>
    </row>
    <row r="10" spans="1:58">
      <c r="A10" s="411"/>
      <c r="B10" s="424" t="s">
        <v>39</v>
      </c>
      <c r="C10" s="421">
        <f t="shared" ref="C10:F10" si="32">C37+C39+C42+C44+C55+C52</f>
        <v>4064104</v>
      </c>
      <c r="D10" s="421">
        <f t="shared" si="32"/>
        <v>4555774</v>
      </c>
      <c r="E10" s="421">
        <f t="shared" si="32"/>
        <v>4980972</v>
      </c>
      <c r="F10" s="421">
        <f t="shared" si="32"/>
        <v>6585118</v>
      </c>
      <c r="G10" s="421">
        <f>G37+G39+G42+G44+G55+G52</f>
        <v>7433799</v>
      </c>
      <c r="H10" s="421">
        <f t="shared" ref="H10:L10" si="33">H37+H39+H42+H44+H55+H52</f>
        <v>11232801</v>
      </c>
      <c r="I10" s="421">
        <f t="shared" si="33"/>
        <v>13477474</v>
      </c>
      <c r="J10" s="421">
        <f t="shared" si="33"/>
        <v>14663492</v>
      </c>
      <c r="K10" s="421">
        <f t="shared" si="33"/>
        <v>15863752</v>
      </c>
      <c r="L10" s="421">
        <f t="shared" si="33"/>
        <v>17905358</v>
      </c>
      <c r="M10" s="421">
        <f t="shared" ref="M10:AG10" si="34">M37+M39+M42+M44+M55+M52</f>
        <v>20405202</v>
      </c>
      <c r="N10" s="421">
        <f t="shared" si="34"/>
        <v>21070607</v>
      </c>
      <c r="O10" s="421">
        <f t="shared" si="34"/>
        <v>21981005</v>
      </c>
      <c r="P10" s="421">
        <f t="shared" si="34"/>
        <v>22491083</v>
      </c>
      <c r="Q10" s="421">
        <f t="shared" si="34"/>
        <v>24442185</v>
      </c>
      <c r="R10" s="421">
        <f t="shared" si="34"/>
        <v>26173733</v>
      </c>
      <c r="S10" s="421">
        <f t="shared" si="34"/>
        <v>30028516</v>
      </c>
      <c r="T10" s="421">
        <f t="shared" si="34"/>
        <v>29699588</v>
      </c>
      <c r="U10" s="421">
        <f t="shared" si="34"/>
        <v>31856721</v>
      </c>
      <c r="V10" s="421">
        <f t="shared" si="34"/>
        <v>35049655</v>
      </c>
      <c r="W10" s="422">
        <f t="shared" si="34"/>
        <v>39914547</v>
      </c>
      <c r="X10" s="422">
        <f t="shared" si="34"/>
        <v>45775248</v>
      </c>
      <c r="Y10" s="422">
        <f t="shared" si="34"/>
        <v>44928512</v>
      </c>
      <c r="Z10" s="422">
        <f t="shared" si="34"/>
        <v>44349815</v>
      </c>
      <c r="AA10" s="422">
        <f t="shared" si="34"/>
        <v>45607749</v>
      </c>
      <c r="AB10" s="422">
        <f t="shared" si="34"/>
        <v>49306502</v>
      </c>
      <c r="AC10" s="422">
        <f t="shared" si="34"/>
        <v>46659203</v>
      </c>
      <c r="AD10" s="422">
        <f t="shared" si="34"/>
        <v>43926353</v>
      </c>
      <c r="AE10" s="422">
        <f t="shared" si="34"/>
        <v>44403558</v>
      </c>
      <c r="AF10" s="422">
        <f t="shared" si="34"/>
        <v>47095355</v>
      </c>
      <c r="AG10" s="422">
        <f t="shared" si="34"/>
        <v>50809162</v>
      </c>
      <c r="AH10" s="422"/>
      <c r="AI10" s="422">
        <f>AI37+AI39+AI42+AI44+AI55+AI52</f>
        <v>46901517</v>
      </c>
      <c r="AJ10" s="422">
        <f>AJ37+AJ39+AJ42+AJ44+AJ55+AJ52</f>
        <v>44486582</v>
      </c>
      <c r="AK10" s="422">
        <f>AK37+AK39+AK42+AK44+AK55+AK52</f>
        <v>44146670</v>
      </c>
      <c r="AL10" s="422"/>
      <c r="AM10" s="422">
        <f>AM37+AM39+AM42+AM44+AM55+AM52</f>
        <v>45305818</v>
      </c>
      <c r="AN10" s="422"/>
      <c r="AO10" s="422">
        <f t="shared" ref="AO10:AW10" si="35">AO37+AO39+AO42+AO44+AO55+AO52</f>
        <v>46618424</v>
      </c>
      <c r="AP10" s="422">
        <f t="shared" si="35"/>
        <v>48600175</v>
      </c>
      <c r="AQ10" s="422">
        <f t="shared" si="35"/>
        <v>48162226</v>
      </c>
      <c r="AR10" s="422">
        <f t="shared" si="35"/>
        <v>48881011</v>
      </c>
      <c r="AS10" s="422">
        <f t="shared" si="35"/>
        <v>44099458</v>
      </c>
      <c r="AT10" s="422">
        <f t="shared" si="35"/>
        <v>46096407</v>
      </c>
      <c r="AU10" s="422">
        <f t="shared" si="35"/>
        <v>42078890</v>
      </c>
      <c r="AV10" s="422">
        <f t="shared" si="35"/>
        <v>38780217</v>
      </c>
      <c r="AW10" s="423">
        <f t="shared" si="35"/>
        <v>40085474</v>
      </c>
      <c r="AX10" s="423">
        <v>40392438</v>
      </c>
      <c r="AY10" s="423">
        <f t="shared" ref="AY10:BA10" si="36">AY37+AY39+AY42+AY44+AY55+AY52</f>
        <v>38703352</v>
      </c>
      <c r="AZ10" s="423">
        <f t="shared" si="36"/>
        <v>42441722</v>
      </c>
      <c r="BA10" s="423">
        <f t="shared" si="36"/>
        <v>45625575</v>
      </c>
      <c r="BB10" s="423">
        <f t="shared" ref="BB10:BC10" si="37">BB37+BB39+BB42+BB44+BB55+BB52</f>
        <v>45589901</v>
      </c>
      <c r="BC10" s="423">
        <f t="shared" si="37"/>
        <v>49689164</v>
      </c>
      <c r="BD10" s="423">
        <f t="shared" ref="BD10:BE10" si="38">BD37+BD39+BD42+BD44+BD55+BD52</f>
        <v>51083058</v>
      </c>
      <c r="BE10" s="423">
        <f t="shared" si="38"/>
        <v>51082711</v>
      </c>
      <c r="BF10" s="423">
        <f t="shared" ref="BF10" si="39">BF37+BF39+BF42+BF44+BF55+BF52</f>
        <v>0</v>
      </c>
    </row>
    <row r="11" spans="1:58">
      <c r="A11" s="411"/>
      <c r="B11" s="424" t="s">
        <v>40</v>
      </c>
      <c r="C11" s="421">
        <f t="shared" ref="C11:G11" si="40">C26+C58+C59+C60</f>
        <v>14579747</v>
      </c>
      <c r="D11" s="421">
        <f t="shared" si="40"/>
        <v>14515401</v>
      </c>
      <c r="E11" s="421">
        <f t="shared" si="40"/>
        <v>17352841</v>
      </c>
      <c r="F11" s="421">
        <f t="shared" si="40"/>
        <v>21671150</v>
      </c>
      <c r="G11" s="421">
        <f t="shared" si="40"/>
        <v>26618355</v>
      </c>
      <c r="H11" s="421">
        <f t="shared" ref="H11:L11" si="41">H26+H58+H59+H60</f>
        <v>28517942</v>
      </c>
      <c r="I11" s="421">
        <f t="shared" si="41"/>
        <v>33557261</v>
      </c>
      <c r="J11" s="421">
        <f t="shared" si="41"/>
        <v>37278139</v>
      </c>
      <c r="K11" s="421">
        <f t="shared" si="41"/>
        <v>39623750</v>
      </c>
      <c r="L11" s="421">
        <f t="shared" si="41"/>
        <v>45276441</v>
      </c>
      <c r="M11" s="421">
        <f t="shared" ref="M11:AG11" si="42">M26+M58+M59+M60</f>
        <v>51209341</v>
      </c>
      <c r="N11" s="421">
        <f t="shared" si="42"/>
        <v>53021937</v>
      </c>
      <c r="O11" s="421">
        <f t="shared" si="42"/>
        <v>55925669</v>
      </c>
      <c r="P11" s="421">
        <f t="shared" si="42"/>
        <v>55769196</v>
      </c>
      <c r="Q11" s="421">
        <f t="shared" si="42"/>
        <v>60169849</v>
      </c>
      <c r="R11" s="421">
        <f t="shared" si="42"/>
        <v>63194030</v>
      </c>
      <c r="S11" s="421">
        <f t="shared" si="42"/>
        <v>63731673</v>
      </c>
      <c r="T11" s="421">
        <f t="shared" si="42"/>
        <v>64487067</v>
      </c>
      <c r="U11" s="421">
        <f t="shared" si="42"/>
        <v>68454757</v>
      </c>
      <c r="V11" s="421">
        <f t="shared" si="42"/>
        <v>78559853</v>
      </c>
      <c r="W11" s="422">
        <f t="shared" si="42"/>
        <v>85033168</v>
      </c>
      <c r="X11" s="422">
        <f t="shared" si="42"/>
        <v>95168677</v>
      </c>
      <c r="Y11" s="422">
        <f t="shared" si="42"/>
        <v>95291589</v>
      </c>
      <c r="Z11" s="422">
        <f t="shared" si="42"/>
        <v>90922067</v>
      </c>
      <c r="AA11" s="422">
        <f t="shared" si="42"/>
        <v>89035771</v>
      </c>
      <c r="AB11" s="422">
        <f t="shared" si="42"/>
        <v>91276983</v>
      </c>
      <c r="AC11" s="422">
        <f t="shared" si="42"/>
        <v>95871963</v>
      </c>
      <c r="AD11" s="422">
        <f t="shared" si="42"/>
        <v>92680614</v>
      </c>
      <c r="AE11" s="422">
        <f t="shared" si="42"/>
        <v>86190698</v>
      </c>
      <c r="AF11" s="422">
        <f t="shared" si="42"/>
        <v>89702255</v>
      </c>
      <c r="AG11" s="422">
        <f t="shared" si="42"/>
        <v>90227660</v>
      </c>
      <c r="AH11" s="422"/>
      <c r="AI11" s="422">
        <f>AI26+AI58+AI59+AI60</f>
        <v>75329621</v>
      </c>
      <c r="AJ11" s="422">
        <f>AJ26+AJ58+AJ59+AJ60</f>
        <v>73929636</v>
      </c>
      <c r="AK11" s="422">
        <f>AK26+AK58+AK59+AK60</f>
        <v>71446976</v>
      </c>
      <c r="AL11" s="422"/>
      <c r="AM11" s="422">
        <f>AM26+AM58+AM59+AM60</f>
        <v>75077111</v>
      </c>
      <c r="AN11" s="422"/>
      <c r="AO11" s="422">
        <f t="shared" ref="AO11:AW11" si="43">AO26+AO58+AO59+AO60</f>
        <v>80062850</v>
      </c>
      <c r="AP11" s="422">
        <f t="shared" si="43"/>
        <v>79837229</v>
      </c>
      <c r="AQ11" s="422">
        <f t="shared" si="43"/>
        <v>76579476</v>
      </c>
      <c r="AR11" s="422">
        <f t="shared" si="43"/>
        <v>85086789</v>
      </c>
      <c r="AS11" s="422">
        <f t="shared" si="43"/>
        <v>60314588</v>
      </c>
      <c r="AT11" s="422">
        <f t="shared" si="43"/>
        <v>69580431</v>
      </c>
      <c r="AU11" s="422">
        <f t="shared" si="43"/>
        <v>72278256</v>
      </c>
      <c r="AV11" s="422">
        <f t="shared" si="43"/>
        <v>63147961</v>
      </c>
      <c r="AW11" s="423">
        <f t="shared" si="43"/>
        <v>71936089</v>
      </c>
      <c r="AX11" s="423">
        <v>69584080</v>
      </c>
      <c r="AY11" s="423">
        <f t="shared" ref="AY11:BA11" si="44">AY26+AY58+AY59+AY60</f>
        <v>68029457</v>
      </c>
      <c r="AZ11" s="423">
        <f t="shared" si="44"/>
        <v>70505914</v>
      </c>
      <c r="BA11" s="423">
        <f t="shared" si="44"/>
        <v>72659997</v>
      </c>
      <c r="BB11" s="423">
        <f t="shared" ref="BB11:BC11" si="45">BB26+BB58+BB59+BB60</f>
        <v>71243959</v>
      </c>
      <c r="BC11" s="423">
        <f t="shared" si="45"/>
        <v>74683564</v>
      </c>
      <c r="BD11" s="423">
        <f t="shared" ref="BD11:BE11" si="46">BD26+BD58+BD59+BD60</f>
        <v>71004446</v>
      </c>
      <c r="BE11" s="423">
        <f t="shared" si="46"/>
        <v>78387116</v>
      </c>
      <c r="BF11" s="423">
        <f t="shared" ref="BF11" si="47">BF26+BF58+BF59+BF60</f>
        <v>0</v>
      </c>
    </row>
    <row r="12" spans="1:58">
      <c r="A12" s="411"/>
      <c r="B12" s="424" t="s">
        <v>41</v>
      </c>
      <c r="C12" s="421">
        <f t="shared" ref="C12:G12" si="48">C33+C36+C51+C53+C61+C62+C63</f>
        <v>8231670</v>
      </c>
      <c r="D12" s="421">
        <f t="shared" si="48"/>
        <v>9725527</v>
      </c>
      <c r="E12" s="421">
        <f t="shared" si="48"/>
        <v>7405174</v>
      </c>
      <c r="F12" s="421">
        <f t="shared" si="48"/>
        <v>11508770</v>
      </c>
      <c r="G12" s="421">
        <f t="shared" si="48"/>
        <v>14673598</v>
      </c>
      <c r="H12" s="421">
        <f t="shared" ref="H12:L12" si="49">H33+H36+H51+H53+H61+H62+H63</f>
        <v>10133698</v>
      </c>
      <c r="I12" s="421">
        <f t="shared" si="49"/>
        <v>20308672</v>
      </c>
      <c r="J12" s="421">
        <f t="shared" si="49"/>
        <v>18397875</v>
      </c>
      <c r="K12" s="421">
        <f t="shared" si="49"/>
        <v>18821260</v>
      </c>
      <c r="L12" s="421">
        <f t="shared" si="49"/>
        <v>19479060</v>
      </c>
      <c r="M12" s="421">
        <f t="shared" ref="M12:AG12" si="50">M33+M36+M51+M53+M61+M62+M63</f>
        <v>19987561</v>
      </c>
      <c r="N12" s="421">
        <f t="shared" si="50"/>
        <v>23368572</v>
      </c>
      <c r="O12" s="421">
        <f t="shared" si="50"/>
        <v>24532568</v>
      </c>
      <c r="P12" s="421">
        <f t="shared" si="50"/>
        <v>28677884</v>
      </c>
      <c r="Q12" s="421">
        <f t="shared" si="50"/>
        <v>27148398</v>
      </c>
      <c r="R12" s="421">
        <f t="shared" si="50"/>
        <v>28652120</v>
      </c>
      <c r="S12" s="421">
        <f t="shared" si="50"/>
        <v>29393370</v>
      </c>
      <c r="T12" s="421">
        <f t="shared" si="50"/>
        <v>35176932</v>
      </c>
      <c r="U12" s="421">
        <f t="shared" si="50"/>
        <v>34788675</v>
      </c>
      <c r="V12" s="421">
        <f t="shared" si="50"/>
        <v>34641764</v>
      </c>
      <c r="W12" s="422">
        <f t="shared" si="50"/>
        <v>33038963</v>
      </c>
      <c r="X12" s="422">
        <f t="shared" si="50"/>
        <v>37241309</v>
      </c>
      <c r="Y12" s="422">
        <f t="shared" si="50"/>
        <v>36830385</v>
      </c>
      <c r="Z12" s="422">
        <f t="shared" si="50"/>
        <v>38683973</v>
      </c>
      <c r="AA12" s="422">
        <f t="shared" si="50"/>
        <v>40145035</v>
      </c>
      <c r="AB12" s="422">
        <f t="shared" si="50"/>
        <v>44161802</v>
      </c>
      <c r="AC12" s="422">
        <f t="shared" si="50"/>
        <v>41435916</v>
      </c>
      <c r="AD12" s="422">
        <f t="shared" si="50"/>
        <v>44525609</v>
      </c>
      <c r="AE12" s="422">
        <f t="shared" si="50"/>
        <v>40747111</v>
      </c>
      <c r="AF12" s="422">
        <f t="shared" si="50"/>
        <v>46671019</v>
      </c>
      <c r="AG12" s="422">
        <f t="shared" si="50"/>
        <v>44901269</v>
      </c>
      <c r="AH12" s="422"/>
      <c r="AI12" s="422">
        <f>AI33+AI36+AI51+AI53+AI61+AI62+AI63</f>
        <v>37921969</v>
      </c>
      <c r="AJ12" s="422">
        <f>AJ33+AJ36+AJ51+AJ53+AJ61+AJ62+AJ63</f>
        <v>38124502</v>
      </c>
      <c r="AK12" s="422">
        <f>AK33+AK36+AK51+AK53+AK61+AK62+AK63</f>
        <v>37762736</v>
      </c>
      <c r="AL12" s="422"/>
      <c r="AM12" s="422">
        <f>AM33+AM36+AM51+AM53+AM61+AM62+AM63</f>
        <v>36208414</v>
      </c>
      <c r="AN12" s="422"/>
      <c r="AO12" s="422">
        <f t="shared" ref="AO12:AW12" si="51">AO33+AO36+AO51+AO53+AO61+AO62+AO63</f>
        <v>34417284</v>
      </c>
      <c r="AP12" s="422">
        <f t="shared" si="51"/>
        <v>34763556</v>
      </c>
      <c r="AQ12" s="422">
        <f t="shared" si="51"/>
        <v>36286525</v>
      </c>
      <c r="AR12" s="422">
        <f t="shared" si="51"/>
        <v>34236059</v>
      </c>
      <c r="AS12" s="422">
        <f t="shared" si="51"/>
        <v>31793134</v>
      </c>
      <c r="AT12" s="422">
        <f t="shared" si="51"/>
        <v>33162416</v>
      </c>
      <c r="AU12" s="422">
        <f t="shared" si="51"/>
        <v>33542450</v>
      </c>
      <c r="AV12" s="422">
        <f t="shared" si="51"/>
        <v>33946793</v>
      </c>
      <c r="AW12" s="423">
        <f t="shared" si="51"/>
        <v>30494657</v>
      </c>
      <c r="AX12" s="423">
        <v>31100159</v>
      </c>
      <c r="AY12" s="423">
        <f t="shared" ref="AY12:BA12" si="52">AY33+AY36+AY51+AY53+AY61+AY62+AY63</f>
        <v>29212384</v>
      </c>
      <c r="AZ12" s="423">
        <f t="shared" si="52"/>
        <v>30188921</v>
      </c>
      <c r="BA12" s="423">
        <f t="shared" si="52"/>
        <v>33981939</v>
      </c>
      <c r="BB12" s="423">
        <f t="shared" ref="BB12:BC12" si="53">BB33+BB36+BB51+BB53+BB61+BB62+BB63</f>
        <v>36695046</v>
      </c>
      <c r="BC12" s="423">
        <f t="shared" si="53"/>
        <v>38067333</v>
      </c>
      <c r="BD12" s="423">
        <f t="shared" ref="BD12:BE12" si="54">BD33+BD36+BD51+BD53+BD61+BD62+BD63</f>
        <v>43278246</v>
      </c>
      <c r="BE12" s="423">
        <f t="shared" si="54"/>
        <v>43020257</v>
      </c>
      <c r="BF12" s="423">
        <f t="shared" ref="BF12" si="55">BF33+BF36+BF51+BF53+BF61+BF62+BF63</f>
        <v>0</v>
      </c>
    </row>
    <row r="13" spans="1:58">
      <c r="A13" s="411"/>
      <c r="B13" s="424" t="s">
        <v>42</v>
      </c>
      <c r="C13" s="421">
        <f t="shared" ref="C13:G13" si="56">C34+C46+C49+C64+C65</f>
        <v>1548829</v>
      </c>
      <c r="D13" s="421">
        <f t="shared" si="56"/>
        <v>1823752</v>
      </c>
      <c r="E13" s="421">
        <f t="shared" si="56"/>
        <v>1946566</v>
      </c>
      <c r="F13" s="421">
        <f t="shared" si="56"/>
        <v>2704756</v>
      </c>
      <c r="G13" s="421">
        <f t="shared" si="56"/>
        <v>3369728</v>
      </c>
      <c r="H13" s="421">
        <f t="shared" ref="H13:L13" si="57">H34+H46+H49+H64+H65</f>
        <v>5212594</v>
      </c>
      <c r="I13" s="421">
        <f t="shared" si="57"/>
        <v>5714067</v>
      </c>
      <c r="J13" s="421">
        <f t="shared" si="57"/>
        <v>5464329</v>
      </c>
      <c r="K13" s="421">
        <f t="shared" si="57"/>
        <v>6279034</v>
      </c>
      <c r="L13" s="421">
        <f t="shared" si="57"/>
        <v>7030754</v>
      </c>
      <c r="M13" s="421">
        <f t="shared" ref="M13:AG13" si="58">M34+M46+M49+M64+M65</f>
        <v>7787454</v>
      </c>
      <c r="N13" s="421">
        <f t="shared" si="58"/>
        <v>8542559</v>
      </c>
      <c r="O13" s="421">
        <f t="shared" si="58"/>
        <v>8211878</v>
      </c>
      <c r="P13" s="421">
        <f t="shared" si="58"/>
        <v>8551263</v>
      </c>
      <c r="Q13" s="421">
        <f t="shared" si="58"/>
        <v>9498548</v>
      </c>
      <c r="R13" s="421">
        <f t="shared" si="58"/>
        <v>10009151</v>
      </c>
      <c r="S13" s="421">
        <f t="shared" si="58"/>
        <v>11093014</v>
      </c>
      <c r="T13" s="421">
        <f t="shared" si="58"/>
        <v>10881008</v>
      </c>
      <c r="U13" s="421">
        <f t="shared" si="58"/>
        <v>12258469</v>
      </c>
      <c r="V13" s="421">
        <f t="shared" si="58"/>
        <v>12683580</v>
      </c>
      <c r="W13" s="422">
        <f t="shared" si="58"/>
        <v>14354641</v>
      </c>
      <c r="X13" s="422">
        <f t="shared" si="58"/>
        <v>16025443</v>
      </c>
      <c r="Y13" s="422">
        <f t="shared" si="58"/>
        <v>16119910</v>
      </c>
      <c r="Z13" s="422">
        <f t="shared" si="58"/>
        <v>15387535</v>
      </c>
      <c r="AA13" s="422">
        <f t="shared" si="58"/>
        <v>15296362</v>
      </c>
      <c r="AB13" s="422">
        <f t="shared" si="58"/>
        <v>15931830</v>
      </c>
      <c r="AC13" s="422">
        <f t="shared" si="58"/>
        <v>16611987</v>
      </c>
      <c r="AD13" s="422">
        <f t="shared" si="58"/>
        <v>17356635</v>
      </c>
      <c r="AE13" s="422">
        <f t="shared" si="58"/>
        <v>16148437</v>
      </c>
      <c r="AF13" s="422">
        <f t="shared" si="58"/>
        <v>15886482</v>
      </c>
      <c r="AG13" s="422">
        <f t="shared" si="58"/>
        <v>15381435</v>
      </c>
      <c r="AH13" s="422"/>
      <c r="AI13" s="422">
        <f>AI34+AI46+AI49+AI64+AI65</f>
        <v>13758439</v>
      </c>
      <c r="AJ13" s="422">
        <f>AJ34+AJ46+AJ49+AJ64+AJ65</f>
        <v>12370860</v>
      </c>
      <c r="AK13" s="422">
        <f>AK34+AK46+AK49+AK64+AK65</f>
        <v>11549410</v>
      </c>
      <c r="AL13" s="422"/>
      <c r="AM13" s="422">
        <f>AM34+AM46+AM49+AM64+AM65</f>
        <v>11872854</v>
      </c>
      <c r="AN13" s="422"/>
      <c r="AO13" s="422">
        <f t="shared" ref="AO13:AW13" si="59">AO34+AO46+AO49+AO64+AO65</f>
        <v>11601991</v>
      </c>
      <c r="AP13" s="422">
        <f t="shared" si="59"/>
        <v>11068408</v>
      </c>
      <c r="AQ13" s="422">
        <f t="shared" si="59"/>
        <v>11421454</v>
      </c>
      <c r="AR13" s="422">
        <f t="shared" si="59"/>
        <v>11473445</v>
      </c>
      <c r="AS13" s="422">
        <f t="shared" si="59"/>
        <v>9602919</v>
      </c>
      <c r="AT13" s="422">
        <f t="shared" si="59"/>
        <v>9676156</v>
      </c>
      <c r="AU13" s="422">
        <f t="shared" si="59"/>
        <v>9730916</v>
      </c>
      <c r="AV13" s="422">
        <f t="shared" si="59"/>
        <v>11920454</v>
      </c>
      <c r="AW13" s="423">
        <f t="shared" si="59"/>
        <v>10958663</v>
      </c>
      <c r="AX13" s="423">
        <v>11290710</v>
      </c>
      <c r="AY13" s="423">
        <f t="shared" ref="AY13:BA13" si="60">AY34+AY46+AY49+AY64+AY65</f>
        <v>12354788</v>
      </c>
      <c r="AZ13" s="423">
        <f t="shared" si="60"/>
        <v>10979814</v>
      </c>
      <c r="BA13" s="423">
        <f t="shared" si="60"/>
        <v>12113050</v>
      </c>
      <c r="BB13" s="423">
        <f t="shared" ref="BB13:BC13" si="61">BB34+BB46+BB49+BB64+BB65</f>
        <v>11650617</v>
      </c>
      <c r="BC13" s="423">
        <f t="shared" si="61"/>
        <v>12095986</v>
      </c>
      <c r="BD13" s="423">
        <f t="shared" ref="BD13:BE13" si="62">BD34+BD46+BD49+BD64+BD65</f>
        <v>16464072</v>
      </c>
      <c r="BE13" s="423">
        <f t="shared" si="62"/>
        <v>11835792</v>
      </c>
      <c r="BF13" s="423">
        <f t="shared" ref="BF13" si="63">BF34+BF46+BF49+BF64+BF65</f>
        <v>0</v>
      </c>
    </row>
    <row r="14" spans="1:58">
      <c r="A14" s="411"/>
      <c r="B14" s="424" t="s">
        <v>43</v>
      </c>
      <c r="C14" s="421">
        <f t="shared" ref="C14:G14" si="64">C45+C47</f>
        <v>790398</v>
      </c>
      <c r="D14" s="421">
        <f t="shared" si="64"/>
        <v>785744</v>
      </c>
      <c r="E14" s="421">
        <f t="shared" si="64"/>
        <v>943188</v>
      </c>
      <c r="F14" s="421">
        <f t="shared" si="64"/>
        <v>1565907</v>
      </c>
      <c r="G14" s="421">
        <f t="shared" si="64"/>
        <v>1857089</v>
      </c>
      <c r="H14" s="421">
        <f t="shared" ref="H14:L14" si="65">H45+H47</f>
        <v>3188936</v>
      </c>
      <c r="I14" s="421">
        <f t="shared" si="65"/>
        <v>3611032</v>
      </c>
      <c r="J14" s="421">
        <f t="shared" si="65"/>
        <v>3921595</v>
      </c>
      <c r="K14" s="421">
        <f t="shared" si="65"/>
        <v>4391180</v>
      </c>
      <c r="L14" s="421">
        <f t="shared" si="65"/>
        <v>5464837</v>
      </c>
      <c r="M14" s="421">
        <f t="shared" ref="M14:AG14" si="66">M45+M47</f>
        <v>6135001</v>
      </c>
      <c r="N14" s="421">
        <f t="shared" si="66"/>
        <v>7182975</v>
      </c>
      <c r="O14" s="421">
        <f t="shared" si="66"/>
        <v>6771305</v>
      </c>
      <c r="P14" s="421">
        <f t="shared" si="66"/>
        <v>6855972</v>
      </c>
      <c r="Q14" s="421">
        <f t="shared" si="66"/>
        <v>7292843</v>
      </c>
      <c r="R14" s="421">
        <f t="shared" si="66"/>
        <v>7569892</v>
      </c>
      <c r="S14" s="421">
        <f t="shared" si="66"/>
        <v>8595673</v>
      </c>
      <c r="T14" s="421">
        <f t="shared" si="66"/>
        <v>9018126</v>
      </c>
      <c r="U14" s="421">
        <f t="shared" si="66"/>
        <v>8836960</v>
      </c>
      <c r="V14" s="421">
        <f t="shared" si="66"/>
        <v>13349903</v>
      </c>
      <c r="W14" s="422">
        <f t="shared" si="66"/>
        <v>13154232</v>
      </c>
      <c r="X14" s="422">
        <f t="shared" si="66"/>
        <v>14970185</v>
      </c>
      <c r="Y14" s="422">
        <f t="shared" si="66"/>
        <v>15260061</v>
      </c>
      <c r="Z14" s="422">
        <f t="shared" si="66"/>
        <v>12837280</v>
      </c>
      <c r="AA14" s="422">
        <f t="shared" si="66"/>
        <v>12892626</v>
      </c>
      <c r="AB14" s="422">
        <f t="shared" si="66"/>
        <v>13489738</v>
      </c>
      <c r="AC14" s="422">
        <f t="shared" si="66"/>
        <v>16382866</v>
      </c>
      <c r="AD14" s="422">
        <f t="shared" si="66"/>
        <v>11932857</v>
      </c>
      <c r="AE14" s="422">
        <f t="shared" si="66"/>
        <v>10579554</v>
      </c>
      <c r="AF14" s="422">
        <f t="shared" si="66"/>
        <v>8305950</v>
      </c>
      <c r="AG14" s="422">
        <f t="shared" si="66"/>
        <v>8854334</v>
      </c>
      <c r="AH14" s="422"/>
      <c r="AI14" s="422">
        <f>AI45+AI47</f>
        <v>12623693</v>
      </c>
      <c r="AJ14" s="422">
        <f>AJ45+AJ47</f>
        <v>12321186</v>
      </c>
      <c r="AK14" s="422">
        <f>AK45+AK47</f>
        <v>13255846</v>
      </c>
      <c r="AL14" s="422"/>
      <c r="AM14" s="422">
        <f>AM45+AM47</f>
        <v>11959810</v>
      </c>
      <c r="AN14" s="422"/>
      <c r="AO14" s="422">
        <f t="shared" ref="AO14:AW14" si="67">AO45+AO47</f>
        <v>12918245</v>
      </c>
      <c r="AP14" s="422">
        <f t="shared" si="67"/>
        <v>12436061</v>
      </c>
      <c r="AQ14" s="422">
        <f t="shared" si="67"/>
        <v>14803068</v>
      </c>
      <c r="AR14" s="422">
        <f t="shared" si="67"/>
        <v>12491690</v>
      </c>
      <c r="AS14" s="422">
        <f t="shared" si="67"/>
        <v>10779511</v>
      </c>
      <c r="AT14" s="422">
        <f t="shared" si="67"/>
        <v>10409977</v>
      </c>
      <c r="AU14" s="422">
        <f t="shared" si="67"/>
        <v>13480354</v>
      </c>
      <c r="AV14" s="422">
        <f t="shared" si="67"/>
        <v>2026935</v>
      </c>
      <c r="AW14" s="423">
        <f t="shared" si="67"/>
        <v>10112610</v>
      </c>
      <c r="AX14" s="423">
        <v>10645479</v>
      </c>
      <c r="AY14" s="423">
        <f t="shared" ref="AY14:BA14" si="68">AY45+AY47</f>
        <v>11729418</v>
      </c>
      <c r="AZ14" s="423">
        <f t="shared" si="68"/>
        <v>11561678</v>
      </c>
      <c r="BA14" s="423">
        <f t="shared" si="68"/>
        <v>12397603</v>
      </c>
      <c r="BB14" s="423">
        <f t="shared" ref="BB14:BC14" si="69">BB45+BB47</f>
        <v>13234223</v>
      </c>
      <c r="BC14" s="423">
        <f t="shared" si="69"/>
        <v>17612598</v>
      </c>
      <c r="BD14" s="423">
        <f t="shared" ref="BD14:BE14" si="70">BD45+BD47</f>
        <v>18133597</v>
      </c>
      <c r="BE14" s="423">
        <f t="shared" si="70"/>
        <v>16995804</v>
      </c>
      <c r="BF14" s="423">
        <f t="shared" ref="BF14" si="71">BF45+BF47</f>
        <v>0</v>
      </c>
    </row>
    <row r="15" spans="1:58">
      <c r="A15" s="411"/>
      <c r="B15" s="424" t="s">
        <v>44</v>
      </c>
      <c r="C15" s="421">
        <f t="shared" ref="C15:G15" si="72">C30+C48+C50</f>
        <v>2338658</v>
      </c>
      <c r="D15" s="421">
        <f t="shared" si="72"/>
        <v>1737228</v>
      </c>
      <c r="E15" s="421">
        <f t="shared" si="72"/>
        <v>1817607</v>
      </c>
      <c r="F15" s="421">
        <f t="shared" si="72"/>
        <v>2474455</v>
      </c>
      <c r="G15" s="421">
        <f t="shared" si="72"/>
        <v>3451407</v>
      </c>
      <c r="H15" s="421">
        <f t="shared" ref="H15:L15" si="73">H30+H48+H50</f>
        <v>4548342</v>
      </c>
      <c r="I15" s="421">
        <f t="shared" si="73"/>
        <v>5096934</v>
      </c>
      <c r="J15" s="421">
        <f t="shared" si="73"/>
        <v>5364278</v>
      </c>
      <c r="K15" s="421">
        <f t="shared" si="73"/>
        <v>5825197</v>
      </c>
      <c r="L15" s="421">
        <f t="shared" si="73"/>
        <v>6696449</v>
      </c>
      <c r="M15" s="421">
        <f t="shared" ref="M15:AG15" si="74">M30+M48+M50</f>
        <v>7208928</v>
      </c>
      <c r="N15" s="421">
        <f t="shared" si="74"/>
        <v>7081853</v>
      </c>
      <c r="O15" s="421">
        <f t="shared" si="74"/>
        <v>8019183</v>
      </c>
      <c r="P15" s="421">
        <f t="shared" si="74"/>
        <v>8759001</v>
      </c>
      <c r="Q15" s="421">
        <f t="shared" si="74"/>
        <v>9351879</v>
      </c>
      <c r="R15" s="421">
        <f t="shared" si="74"/>
        <v>10016660</v>
      </c>
      <c r="S15" s="421">
        <f t="shared" si="74"/>
        <v>9139618</v>
      </c>
      <c r="T15" s="421">
        <f t="shared" si="74"/>
        <v>10380434</v>
      </c>
      <c r="U15" s="421">
        <f t="shared" si="74"/>
        <v>11874629</v>
      </c>
      <c r="V15" s="421">
        <f t="shared" si="74"/>
        <v>12760493</v>
      </c>
      <c r="W15" s="422">
        <f t="shared" si="74"/>
        <v>13044992</v>
      </c>
      <c r="X15" s="422">
        <f t="shared" si="74"/>
        <v>14851117</v>
      </c>
      <c r="Y15" s="422">
        <f t="shared" si="74"/>
        <v>15062337</v>
      </c>
      <c r="Z15" s="422">
        <f t="shared" si="74"/>
        <v>14809866</v>
      </c>
      <c r="AA15" s="422">
        <f t="shared" si="74"/>
        <v>15585207</v>
      </c>
      <c r="AB15" s="422">
        <f t="shared" si="74"/>
        <v>15936168</v>
      </c>
      <c r="AC15" s="422">
        <f t="shared" si="74"/>
        <v>15492817</v>
      </c>
      <c r="AD15" s="422">
        <f t="shared" si="74"/>
        <v>17437798</v>
      </c>
      <c r="AE15" s="422">
        <f t="shared" si="74"/>
        <v>16749765</v>
      </c>
      <c r="AF15" s="422">
        <f t="shared" si="74"/>
        <v>18099897</v>
      </c>
      <c r="AG15" s="422">
        <f t="shared" si="74"/>
        <v>18612731</v>
      </c>
      <c r="AH15" s="422"/>
      <c r="AI15" s="422">
        <f>AI30+AI48+AI50</f>
        <v>15727572</v>
      </c>
      <c r="AJ15" s="422">
        <f>AJ30+AJ48+AJ50</f>
        <v>14494933</v>
      </c>
      <c r="AK15" s="422">
        <f>AK30+AK48+AK50</f>
        <v>11595604</v>
      </c>
      <c r="AL15" s="422"/>
      <c r="AM15" s="422">
        <f>AM30+AM48+AM50</f>
        <v>10576545</v>
      </c>
      <c r="AN15" s="422"/>
      <c r="AO15" s="422">
        <f t="shared" ref="AO15:AW15" si="75">AO30+AO48+AO50</f>
        <v>10115786</v>
      </c>
      <c r="AP15" s="422">
        <f t="shared" si="75"/>
        <v>10114296</v>
      </c>
      <c r="AQ15" s="422">
        <f t="shared" si="75"/>
        <v>9614580</v>
      </c>
      <c r="AR15" s="422">
        <f t="shared" si="75"/>
        <v>9382494</v>
      </c>
      <c r="AS15" s="422">
        <f t="shared" si="75"/>
        <v>7802051</v>
      </c>
      <c r="AT15" s="422">
        <f t="shared" si="75"/>
        <v>8616542</v>
      </c>
      <c r="AU15" s="422">
        <f t="shared" si="75"/>
        <v>8276050</v>
      </c>
      <c r="AV15" s="422">
        <f t="shared" si="75"/>
        <v>7708435</v>
      </c>
      <c r="AW15" s="423">
        <f t="shared" si="75"/>
        <v>7410209</v>
      </c>
      <c r="AX15" s="423">
        <v>6667750</v>
      </c>
      <c r="AY15" s="423">
        <f t="shared" ref="AY15:BA15" si="76">AY30+AY48+AY50</f>
        <v>15821186</v>
      </c>
      <c r="AZ15" s="423">
        <f t="shared" si="76"/>
        <v>6747155</v>
      </c>
      <c r="BA15" s="423">
        <f t="shared" si="76"/>
        <v>6749025</v>
      </c>
      <c r="BB15" s="423">
        <f t="shared" ref="BB15:BC15" si="77">BB30+BB48+BB50</f>
        <v>6925838</v>
      </c>
      <c r="BC15" s="423">
        <f t="shared" si="77"/>
        <v>8078538</v>
      </c>
      <c r="BD15" s="423">
        <f t="shared" ref="BD15:BE15" si="78">BD30+BD48+BD50</f>
        <v>7213195</v>
      </c>
      <c r="BE15" s="423">
        <f t="shared" si="78"/>
        <v>6283813</v>
      </c>
      <c r="BF15" s="423">
        <f t="shared" ref="BF15" si="79">BF30+BF48+BF50</f>
        <v>0</v>
      </c>
    </row>
    <row r="16" spans="1:58">
      <c r="A16" s="415">
        <v>100</v>
      </c>
      <c r="B16" s="425" t="s">
        <v>45</v>
      </c>
      <c r="C16" s="426">
        <f t="shared" ref="C16:G16" si="80">C71</f>
        <v>32192810</v>
      </c>
      <c r="D16" s="426">
        <f t="shared" si="80"/>
        <v>37155240</v>
      </c>
      <c r="E16" s="426">
        <f t="shared" si="80"/>
        <v>39604698</v>
      </c>
      <c r="F16" s="426">
        <f t="shared" si="80"/>
        <v>48830412</v>
      </c>
      <c r="G16" s="426">
        <f t="shared" si="80"/>
        <v>56782481</v>
      </c>
      <c r="H16" s="426">
        <f t="shared" ref="H16:L16" si="81">H71</f>
        <v>62863464</v>
      </c>
      <c r="I16" s="426">
        <f t="shared" si="81"/>
        <v>70400867</v>
      </c>
      <c r="J16" s="426">
        <f t="shared" si="81"/>
        <v>82759479</v>
      </c>
      <c r="K16" s="426">
        <f t="shared" si="81"/>
        <v>79859393</v>
      </c>
      <c r="L16" s="426">
        <f t="shared" si="81"/>
        <v>82226219</v>
      </c>
      <c r="M16" s="426">
        <f t="shared" ref="M16:U16" si="82">M71</f>
        <v>87619357</v>
      </c>
      <c r="N16" s="426">
        <f t="shared" si="82"/>
        <v>89573158</v>
      </c>
      <c r="O16" s="426">
        <f t="shared" si="82"/>
        <v>105779525</v>
      </c>
      <c r="P16" s="426">
        <f t="shared" si="82"/>
        <v>107302852</v>
      </c>
      <c r="Q16" s="426">
        <f t="shared" si="82"/>
        <v>118133372</v>
      </c>
      <c r="R16" s="426">
        <f t="shared" si="82"/>
        <v>115959811</v>
      </c>
      <c r="S16" s="426">
        <f t="shared" si="82"/>
        <v>111659445</v>
      </c>
      <c r="T16" s="426">
        <f t="shared" si="82"/>
        <v>122127241</v>
      </c>
      <c r="U16" s="426">
        <f t="shared" si="82"/>
        <v>120601620</v>
      </c>
      <c r="V16" s="426">
        <f>V71</f>
        <v>129440268</v>
      </c>
      <c r="W16" s="427">
        <f t="shared" ref="W16:AC16" si="83">SUM(W17:W25)</f>
        <v>146848525</v>
      </c>
      <c r="X16" s="427">
        <f t="shared" si="83"/>
        <v>156278396</v>
      </c>
      <c r="Y16" s="427">
        <f t="shared" si="83"/>
        <v>151412273</v>
      </c>
      <c r="Z16" s="427">
        <f>Z71</f>
        <v>146676774</v>
      </c>
      <c r="AA16" s="427">
        <f t="shared" ref="AA16:AG16" si="84">AA71</f>
        <v>140474844</v>
      </c>
      <c r="AB16" s="427">
        <f t="shared" si="84"/>
        <v>129955726</v>
      </c>
      <c r="AC16" s="427">
        <f t="shared" si="83"/>
        <v>126760855</v>
      </c>
      <c r="AD16" s="427">
        <f t="shared" si="84"/>
        <v>128823563</v>
      </c>
      <c r="AE16" s="427">
        <f t="shared" si="84"/>
        <v>135215715</v>
      </c>
      <c r="AF16" s="427">
        <f t="shared" si="84"/>
        <v>120595177</v>
      </c>
      <c r="AG16" s="427">
        <f t="shared" si="84"/>
        <v>123671147</v>
      </c>
      <c r="AH16" s="422"/>
      <c r="AI16" s="427">
        <f>SUM(AI17:AI25)</f>
        <v>120560362</v>
      </c>
      <c r="AJ16" s="427">
        <f>SUM(AJ17:AJ25)</f>
        <v>113188725</v>
      </c>
      <c r="AK16" s="427">
        <f>SUM(AK17:AK25)</f>
        <v>105478477</v>
      </c>
      <c r="AL16" s="427"/>
      <c r="AM16" s="427">
        <f>SUM(AM17:AM25)</f>
        <v>113268838</v>
      </c>
      <c r="AN16" s="427"/>
      <c r="AO16" s="427">
        <f>SUM(AO17:AO25)</f>
        <v>106562849</v>
      </c>
      <c r="AP16" s="427">
        <f>SUM(AP17:AP25)</f>
        <v>111005102</v>
      </c>
      <c r="AQ16" s="427">
        <f>SUM(AQ17:AQ25)</f>
        <v>110684845</v>
      </c>
      <c r="AR16" s="427">
        <v>119115916</v>
      </c>
      <c r="AS16" s="427">
        <v>111076829</v>
      </c>
      <c r="AT16" s="427">
        <v>121684878</v>
      </c>
      <c r="AU16" s="427">
        <v>113886934</v>
      </c>
      <c r="AV16" s="427">
        <v>114154077</v>
      </c>
      <c r="AW16" s="428">
        <v>106531488</v>
      </c>
      <c r="AX16" s="429">
        <v>108962323</v>
      </c>
      <c r="AY16" s="430">
        <v>113172241</v>
      </c>
      <c r="AZ16" s="431">
        <v>113536048</v>
      </c>
      <c r="BA16" s="432">
        <v>112146006</v>
      </c>
      <c r="BB16" s="433">
        <v>119444838</v>
      </c>
      <c r="BC16" s="433">
        <v>126032061</v>
      </c>
      <c r="BD16" s="355">
        <v>134009550</v>
      </c>
      <c r="BE16" s="433">
        <v>117732833</v>
      </c>
      <c r="BF16" s="355"/>
    </row>
    <row r="17" spans="1:58">
      <c r="A17" s="416">
        <v>101</v>
      </c>
      <c r="B17" s="434" t="s">
        <v>46</v>
      </c>
      <c r="C17" s="426">
        <f t="shared" ref="C17:G17" si="85">C72</f>
        <v>4609918</v>
      </c>
      <c r="D17" s="426">
        <f t="shared" si="85"/>
        <v>4884317</v>
      </c>
      <c r="E17" s="426">
        <f t="shared" si="85"/>
        <v>5840866</v>
      </c>
      <c r="F17" s="426">
        <f t="shared" si="85"/>
        <v>5949418</v>
      </c>
      <c r="G17" s="426">
        <f t="shared" si="85"/>
        <v>9201624</v>
      </c>
      <c r="H17" s="426">
        <f t="shared" ref="H17:L17" si="86">H72</f>
        <v>9089189</v>
      </c>
      <c r="I17" s="426">
        <f t="shared" si="86"/>
        <v>10332324</v>
      </c>
      <c r="J17" s="426">
        <f t="shared" si="86"/>
        <v>12622864</v>
      </c>
      <c r="K17" s="426">
        <f t="shared" si="86"/>
        <v>13719266</v>
      </c>
      <c r="L17" s="426">
        <f t="shared" si="86"/>
        <v>13884901</v>
      </c>
      <c r="M17" s="426">
        <f t="shared" ref="M17:AG17" si="87">M72</f>
        <v>16935600</v>
      </c>
      <c r="N17" s="426">
        <f t="shared" si="87"/>
        <v>17440073</v>
      </c>
      <c r="O17" s="426">
        <f t="shared" si="87"/>
        <v>19236696</v>
      </c>
      <c r="P17" s="426">
        <f t="shared" si="87"/>
        <v>19418072</v>
      </c>
      <c r="Q17" s="426">
        <f t="shared" si="87"/>
        <v>20611639</v>
      </c>
      <c r="R17" s="426">
        <f t="shared" si="87"/>
        <v>20525686</v>
      </c>
      <c r="S17" s="426">
        <f t="shared" si="87"/>
        <v>19632978</v>
      </c>
      <c r="T17" s="426">
        <f t="shared" si="87"/>
        <v>19615518</v>
      </c>
      <c r="U17" s="426">
        <f t="shared" si="87"/>
        <v>19703362</v>
      </c>
      <c r="V17" s="426">
        <f t="shared" si="87"/>
        <v>21585608</v>
      </c>
      <c r="W17" s="427">
        <f t="shared" si="87"/>
        <v>23032882</v>
      </c>
      <c r="X17" s="427">
        <f t="shared" si="87"/>
        <v>24599210</v>
      </c>
      <c r="Y17" s="427">
        <f t="shared" si="87"/>
        <v>22695534</v>
      </c>
      <c r="Z17" s="426">
        <f t="shared" si="87"/>
        <v>22744549</v>
      </c>
      <c r="AA17" s="435">
        <f t="shared" si="87"/>
        <v>21310767</v>
      </c>
      <c r="AB17" s="426">
        <f t="shared" si="87"/>
        <v>19876985</v>
      </c>
      <c r="AC17" s="428">
        <f t="shared" si="87"/>
        <v>23633748</v>
      </c>
      <c r="AD17" s="426">
        <f t="shared" si="87"/>
        <v>22341946</v>
      </c>
      <c r="AE17" s="426">
        <f t="shared" si="87"/>
        <v>23167288</v>
      </c>
      <c r="AF17" s="426">
        <f t="shared" si="87"/>
        <v>22726415</v>
      </c>
      <c r="AG17" s="426">
        <f t="shared" si="87"/>
        <v>20850861</v>
      </c>
      <c r="AH17" s="422"/>
      <c r="AI17" s="427">
        <f t="shared" ref="AI17:AK25" si="88">AI72</f>
        <v>20569553</v>
      </c>
      <c r="AJ17" s="427">
        <f t="shared" si="88"/>
        <v>20333570</v>
      </c>
      <c r="AK17" s="427">
        <f t="shared" si="88"/>
        <v>19616366</v>
      </c>
      <c r="AL17" s="427"/>
      <c r="AM17" s="427">
        <f t="shared" ref="AM17:AM25" si="89">AM72</f>
        <v>23583193</v>
      </c>
      <c r="AN17" s="427"/>
      <c r="AO17" s="427">
        <f t="shared" ref="AO17:AO25" si="90">AO72</f>
        <v>20227128</v>
      </c>
      <c r="AP17" s="436">
        <v>20281524</v>
      </c>
      <c r="AQ17" s="436">
        <v>18943759</v>
      </c>
      <c r="AR17" s="436">
        <v>20985335</v>
      </c>
      <c r="AS17" s="436">
        <v>19436612</v>
      </c>
      <c r="AT17" s="436">
        <v>21197726</v>
      </c>
      <c r="AU17" s="427">
        <v>15073045</v>
      </c>
      <c r="AV17" s="427">
        <v>19467711</v>
      </c>
      <c r="AW17" s="437">
        <v>20609917</v>
      </c>
      <c r="AX17" s="438">
        <v>19577526</v>
      </c>
      <c r="AY17" s="439">
        <v>20363128</v>
      </c>
      <c r="AZ17" s="440">
        <v>20930236</v>
      </c>
      <c r="BA17" s="441">
        <v>22031412</v>
      </c>
      <c r="BB17" s="442">
        <v>21098071</v>
      </c>
      <c r="BC17" s="442">
        <v>21026485</v>
      </c>
      <c r="BD17" s="354">
        <v>21988919</v>
      </c>
      <c r="BE17" s="442">
        <v>19954289</v>
      </c>
      <c r="BF17" s="354"/>
    </row>
    <row r="18" spans="1:58">
      <c r="A18" s="443">
        <v>102</v>
      </c>
      <c r="B18" s="424" t="s">
        <v>47</v>
      </c>
      <c r="C18" s="421">
        <f t="shared" ref="C18:G18" si="91">C73</f>
        <v>1703378</v>
      </c>
      <c r="D18" s="421">
        <f t="shared" si="91"/>
        <v>1997554</v>
      </c>
      <c r="E18" s="421">
        <f t="shared" si="91"/>
        <v>1925606</v>
      </c>
      <c r="F18" s="421">
        <f t="shared" si="91"/>
        <v>2480649</v>
      </c>
      <c r="G18" s="421">
        <f t="shared" si="91"/>
        <v>2712602</v>
      </c>
      <c r="H18" s="421">
        <f t="shared" ref="H18:L18" si="92">H73</f>
        <v>3458351</v>
      </c>
      <c r="I18" s="421">
        <f t="shared" si="92"/>
        <v>3421815</v>
      </c>
      <c r="J18" s="421">
        <f t="shared" si="92"/>
        <v>3368825</v>
      </c>
      <c r="K18" s="421">
        <f t="shared" si="92"/>
        <v>3455015</v>
      </c>
      <c r="L18" s="421">
        <f t="shared" si="92"/>
        <v>3655565</v>
      </c>
      <c r="M18" s="421">
        <f t="shared" ref="M18:AG18" si="93">M73</f>
        <v>3786125</v>
      </c>
      <c r="N18" s="421">
        <f t="shared" si="93"/>
        <v>4171525</v>
      </c>
      <c r="O18" s="421">
        <f t="shared" si="93"/>
        <v>4425457</v>
      </c>
      <c r="P18" s="421">
        <f t="shared" si="93"/>
        <v>4296617</v>
      </c>
      <c r="Q18" s="421">
        <f t="shared" si="93"/>
        <v>4748628</v>
      </c>
      <c r="R18" s="421">
        <f t="shared" si="93"/>
        <v>4465629</v>
      </c>
      <c r="S18" s="421">
        <f t="shared" si="93"/>
        <v>4572349</v>
      </c>
      <c r="T18" s="421">
        <f t="shared" si="93"/>
        <v>4232481</v>
      </c>
      <c r="U18" s="421">
        <f t="shared" si="93"/>
        <v>4212173</v>
      </c>
      <c r="V18" s="421">
        <f t="shared" si="93"/>
        <v>3847276</v>
      </c>
      <c r="W18" s="422">
        <f t="shared" si="93"/>
        <v>4256734</v>
      </c>
      <c r="X18" s="422">
        <f t="shared" si="93"/>
        <v>4729388</v>
      </c>
      <c r="Y18" s="422">
        <f t="shared" si="93"/>
        <v>4808810</v>
      </c>
      <c r="Z18" s="421">
        <f t="shared" si="93"/>
        <v>4406128</v>
      </c>
      <c r="AA18" s="444">
        <f t="shared" si="93"/>
        <v>3901938</v>
      </c>
      <c r="AB18" s="421">
        <f t="shared" si="93"/>
        <v>3397748</v>
      </c>
      <c r="AC18" s="423">
        <f t="shared" si="93"/>
        <v>2758684</v>
      </c>
      <c r="AD18" s="421">
        <f t="shared" si="93"/>
        <v>2779611</v>
      </c>
      <c r="AE18" s="421">
        <f t="shared" si="93"/>
        <v>2613245</v>
      </c>
      <c r="AF18" s="421">
        <f t="shared" si="93"/>
        <v>2632572</v>
      </c>
      <c r="AG18" s="421">
        <f t="shared" si="93"/>
        <v>2020488</v>
      </c>
      <c r="AH18" s="422"/>
      <c r="AI18" s="422">
        <f t="shared" si="88"/>
        <v>1848551</v>
      </c>
      <c r="AJ18" s="422">
        <f t="shared" si="88"/>
        <v>1696051</v>
      </c>
      <c r="AK18" s="422">
        <f t="shared" si="88"/>
        <v>1497053</v>
      </c>
      <c r="AL18" s="422"/>
      <c r="AM18" s="422">
        <f t="shared" si="89"/>
        <v>6776259</v>
      </c>
      <c r="AN18" s="422"/>
      <c r="AO18" s="422">
        <f t="shared" si="90"/>
        <v>8046835</v>
      </c>
      <c r="AP18" s="445">
        <v>9001641</v>
      </c>
      <c r="AQ18" s="445">
        <v>8177833</v>
      </c>
      <c r="AR18" s="445">
        <v>9244100</v>
      </c>
      <c r="AS18" s="445">
        <v>3920862</v>
      </c>
      <c r="AT18" s="445">
        <v>6959781</v>
      </c>
      <c r="AU18" s="422">
        <v>5469909</v>
      </c>
      <c r="AV18" s="422">
        <v>6146613</v>
      </c>
      <c r="AW18" s="446">
        <v>5555187</v>
      </c>
      <c r="AX18" s="447">
        <v>5322183</v>
      </c>
      <c r="AY18" s="448">
        <v>4957892</v>
      </c>
      <c r="AZ18" s="440">
        <v>4507669</v>
      </c>
      <c r="BA18" s="440">
        <v>4774971</v>
      </c>
      <c r="BB18" s="442">
        <v>2342607</v>
      </c>
      <c r="BC18" s="442">
        <v>1827677</v>
      </c>
      <c r="BD18" s="354">
        <v>8589137</v>
      </c>
      <c r="BE18" s="442">
        <v>2460418</v>
      </c>
      <c r="BF18" s="354"/>
    </row>
    <row r="19" spans="1:58">
      <c r="A19" s="443">
        <v>105</v>
      </c>
      <c r="B19" s="424" t="s">
        <v>48</v>
      </c>
      <c r="C19" s="421">
        <f>C79</f>
        <v>10612026</v>
      </c>
      <c r="D19" s="421">
        <f t="shared" ref="D19:G19" si="94">D74</f>
        <v>11497000</v>
      </c>
      <c r="E19" s="421">
        <f t="shared" si="94"/>
        <v>12569065</v>
      </c>
      <c r="F19" s="421">
        <f t="shared" si="94"/>
        <v>14095048</v>
      </c>
      <c r="G19" s="421">
        <f t="shared" si="94"/>
        <v>16798378</v>
      </c>
      <c r="H19" s="421">
        <f t="shared" ref="H19:L19" si="95">H74</f>
        <v>16757516</v>
      </c>
      <c r="I19" s="421">
        <f t="shared" si="95"/>
        <v>22001432</v>
      </c>
      <c r="J19" s="421">
        <f t="shared" si="95"/>
        <v>30253089</v>
      </c>
      <c r="K19" s="421">
        <f t="shared" si="95"/>
        <v>21422101</v>
      </c>
      <c r="L19" s="421">
        <f t="shared" si="95"/>
        <v>19409389</v>
      </c>
      <c r="M19" s="421">
        <f t="shared" ref="M19:AG19" si="96">M74</f>
        <v>21229515</v>
      </c>
      <c r="N19" s="421">
        <f t="shared" si="96"/>
        <v>26100094</v>
      </c>
      <c r="O19" s="421">
        <f t="shared" si="96"/>
        <v>38938464</v>
      </c>
      <c r="P19" s="421">
        <f t="shared" si="96"/>
        <v>38743673</v>
      </c>
      <c r="Q19" s="421">
        <f t="shared" si="96"/>
        <v>44966186</v>
      </c>
      <c r="R19" s="421">
        <f t="shared" si="96"/>
        <v>38824249</v>
      </c>
      <c r="S19" s="421">
        <f t="shared" si="96"/>
        <v>34542820</v>
      </c>
      <c r="T19" s="421">
        <f t="shared" si="96"/>
        <v>38651234</v>
      </c>
      <c r="U19" s="421">
        <f t="shared" si="96"/>
        <v>38995431</v>
      </c>
      <c r="V19" s="421">
        <f t="shared" si="96"/>
        <v>38485281</v>
      </c>
      <c r="W19" s="422">
        <f t="shared" si="96"/>
        <v>50012556</v>
      </c>
      <c r="X19" s="422">
        <f t="shared" si="96"/>
        <v>54417121</v>
      </c>
      <c r="Y19" s="422">
        <f t="shared" si="96"/>
        <v>54496603</v>
      </c>
      <c r="Z19" s="421">
        <f t="shared" si="96"/>
        <v>53134653</v>
      </c>
      <c r="AA19" s="444">
        <f t="shared" si="96"/>
        <v>55135701</v>
      </c>
      <c r="AB19" s="421">
        <f t="shared" si="96"/>
        <v>52819565</v>
      </c>
      <c r="AC19" s="423">
        <f t="shared" si="96"/>
        <v>47426580</v>
      </c>
      <c r="AD19" s="421">
        <f t="shared" si="96"/>
        <v>50977765</v>
      </c>
      <c r="AE19" s="421">
        <f t="shared" si="96"/>
        <v>46793558</v>
      </c>
      <c r="AF19" s="421">
        <f t="shared" si="96"/>
        <v>40945431</v>
      </c>
      <c r="AG19" s="421">
        <f t="shared" si="96"/>
        <v>45406876</v>
      </c>
      <c r="AH19" s="422"/>
      <c r="AI19" s="422">
        <f t="shared" si="88"/>
        <v>41936415</v>
      </c>
      <c r="AJ19" s="422">
        <f t="shared" si="88"/>
        <v>38585433</v>
      </c>
      <c r="AK19" s="422">
        <f t="shared" si="88"/>
        <v>30921305</v>
      </c>
      <c r="AL19" s="422"/>
      <c r="AM19" s="422">
        <f t="shared" si="89"/>
        <v>31752202</v>
      </c>
      <c r="AN19" s="422"/>
      <c r="AO19" s="422">
        <f t="shared" si="90"/>
        <v>29647962</v>
      </c>
      <c r="AP19" s="445">
        <v>30740208</v>
      </c>
      <c r="AQ19" s="445">
        <v>27462325</v>
      </c>
      <c r="AR19" s="445">
        <v>35309826</v>
      </c>
      <c r="AS19" s="445">
        <v>35386628</v>
      </c>
      <c r="AT19" s="445">
        <v>36968855</v>
      </c>
      <c r="AU19" s="422">
        <v>31520643</v>
      </c>
      <c r="AV19" s="422">
        <v>36060855</v>
      </c>
      <c r="AW19" s="446">
        <v>25910691</v>
      </c>
      <c r="AX19" s="447">
        <v>28923179</v>
      </c>
      <c r="AY19" s="448">
        <v>25698306</v>
      </c>
      <c r="AZ19" s="440">
        <v>25232962</v>
      </c>
      <c r="BA19" s="440">
        <v>23916790</v>
      </c>
      <c r="BB19" s="442">
        <v>24588525</v>
      </c>
      <c r="BC19" s="442">
        <v>27413340</v>
      </c>
      <c r="BD19" s="354">
        <v>28857970</v>
      </c>
      <c r="BE19" s="442">
        <v>31362771</v>
      </c>
      <c r="BF19" s="354"/>
    </row>
    <row r="20" spans="1:58">
      <c r="A20" s="443">
        <v>106</v>
      </c>
      <c r="B20" s="424" t="s">
        <v>49</v>
      </c>
      <c r="C20" s="421">
        <f t="shared" ref="C20:G20" si="97">C75</f>
        <v>3831242</v>
      </c>
      <c r="D20" s="421">
        <f t="shared" si="97"/>
        <v>4514999</v>
      </c>
      <c r="E20" s="421">
        <f t="shared" si="97"/>
        <v>4093878</v>
      </c>
      <c r="F20" s="421">
        <f t="shared" si="97"/>
        <v>5344565</v>
      </c>
      <c r="G20" s="421">
        <f t="shared" si="97"/>
        <v>5362076</v>
      </c>
      <c r="H20" s="421">
        <f t="shared" ref="H20:L20" si="98">H75</f>
        <v>8503311</v>
      </c>
      <c r="I20" s="421">
        <f t="shared" si="98"/>
        <v>9524997</v>
      </c>
      <c r="J20" s="421">
        <f t="shared" si="98"/>
        <v>9678244</v>
      </c>
      <c r="K20" s="421">
        <f t="shared" si="98"/>
        <v>10805925</v>
      </c>
      <c r="L20" s="421">
        <f t="shared" si="98"/>
        <v>11048773</v>
      </c>
      <c r="M20" s="421">
        <f t="shared" ref="M20:AG20" si="99">M75</f>
        <v>11543868</v>
      </c>
      <c r="N20" s="421">
        <f t="shared" si="99"/>
        <v>11893159</v>
      </c>
      <c r="O20" s="421">
        <f t="shared" si="99"/>
        <v>12948252</v>
      </c>
      <c r="P20" s="421">
        <f t="shared" si="99"/>
        <v>13438256</v>
      </c>
      <c r="Q20" s="421">
        <f t="shared" si="99"/>
        <v>13564901</v>
      </c>
      <c r="R20" s="421">
        <f t="shared" si="99"/>
        <v>13331354</v>
      </c>
      <c r="S20" s="421">
        <f t="shared" si="99"/>
        <v>14071999</v>
      </c>
      <c r="T20" s="421">
        <f t="shared" si="99"/>
        <v>14317263</v>
      </c>
      <c r="U20" s="421">
        <f t="shared" si="99"/>
        <v>13959680</v>
      </c>
      <c r="V20" s="421">
        <f t="shared" si="99"/>
        <v>14425327</v>
      </c>
      <c r="W20" s="422">
        <f t="shared" si="99"/>
        <v>15294971</v>
      </c>
      <c r="X20" s="422">
        <f t="shared" si="99"/>
        <v>16086772</v>
      </c>
      <c r="Y20" s="422">
        <f t="shared" si="99"/>
        <v>15076295</v>
      </c>
      <c r="Z20" s="421">
        <f t="shared" si="99"/>
        <v>13496117</v>
      </c>
      <c r="AA20" s="444">
        <f t="shared" si="99"/>
        <v>11671380</v>
      </c>
      <c r="AB20" s="421">
        <f t="shared" si="99"/>
        <v>9846642</v>
      </c>
      <c r="AC20" s="423">
        <f t="shared" si="99"/>
        <v>9959998</v>
      </c>
      <c r="AD20" s="421">
        <f t="shared" si="99"/>
        <v>9405644</v>
      </c>
      <c r="AE20" s="421">
        <f t="shared" si="99"/>
        <v>8938766</v>
      </c>
      <c r="AF20" s="421">
        <f t="shared" si="99"/>
        <v>7881224</v>
      </c>
      <c r="AG20" s="421">
        <f t="shared" si="99"/>
        <v>7522022</v>
      </c>
      <c r="AH20" s="422"/>
      <c r="AI20" s="422">
        <f t="shared" si="88"/>
        <v>6766779</v>
      </c>
      <c r="AJ20" s="422">
        <f t="shared" si="88"/>
        <v>6491188</v>
      </c>
      <c r="AK20" s="422">
        <f t="shared" si="88"/>
        <v>6384178</v>
      </c>
      <c r="AL20" s="422"/>
      <c r="AM20" s="422">
        <f t="shared" si="89"/>
        <v>6597767</v>
      </c>
      <c r="AN20" s="422"/>
      <c r="AO20" s="422">
        <f t="shared" si="90"/>
        <v>6390216</v>
      </c>
      <c r="AP20" s="445">
        <v>6530467</v>
      </c>
      <c r="AQ20" s="445">
        <v>6155315</v>
      </c>
      <c r="AR20" s="445">
        <v>6265704</v>
      </c>
      <c r="AS20" s="445">
        <v>5294801</v>
      </c>
      <c r="AT20" s="445">
        <v>5534551</v>
      </c>
      <c r="AU20" s="422">
        <v>5794674</v>
      </c>
      <c r="AV20" s="422">
        <v>5474247</v>
      </c>
      <c r="AW20" s="446">
        <v>5077203</v>
      </c>
      <c r="AX20" s="447">
        <v>4699398</v>
      </c>
      <c r="AY20" s="448">
        <v>3969710</v>
      </c>
      <c r="AZ20" s="440">
        <v>4453881</v>
      </c>
      <c r="BA20" s="440">
        <v>4347646</v>
      </c>
      <c r="BB20" s="442">
        <v>4295853</v>
      </c>
      <c r="BC20" s="442">
        <v>4477156</v>
      </c>
      <c r="BD20" s="354">
        <v>4892137</v>
      </c>
      <c r="BE20" s="442">
        <v>4314994</v>
      </c>
      <c r="BF20" s="354"/>
    </row>
    <row r="21" spans="1:58">
      <c r="A21" s="443">
        <v>107</v>
      </c>
      <c r="B21" s="424" t="s">
        <v>50</v>
      </c>
      <c r="C21" s="421">
        <f t="shared" ref="C21:G21" si="100">C76</f>
        <v>674077</v>
      </c>
      <c r="D21" s="421">
        <f t="shared" si="100"/>
        <v>641032</v>
      </c>
      <c r="E21" s="421">
        <f t="shared" si="100"/>
        <v>718964</v>
      </c>
      <c r="F21" s="421">
        <f t="shared" si="100"/>
        <v>1202942</v>
      </c>
      <c r="G21" s="421">
        <f t="shared" si="100"/>
        <v>1394090</v>
      </c>
      <c r="H21" s="421">
        <f t="shared" ref="H21:L21" si="101">H76</f>
        <v>2084653</v>
      </c>
      <c r="I21" s="421">
        <f t="shared" si="101"/>
        <v>2465308</v>
      </c>
      <c r="J21" s="421">
        <f t="shared" si="101"/>
        <v>2688942</v>
      </c>
      <c r="K21" s="421">
        <f t="shared" si="101"/>
        <v>3177835</v>
      </c>
      <c r="L21" s="421">
        <f t="shared" si="101"/>
        <v>3257967</v>
      </c>
      <c r="M21" s="421">
        <f t="shared" ref="M21:AG21" si="102">M76</f>
        <v>2525959</v>
      </c>
      <c r="N21" s="421">
        <f t="shared" si="102"/>
        <v>2824322</v>
      </c>
      <c r="O21" s="421">
        <f t="shared" si="102"/>
        <v>2780110</v>
      </c>
      <c r="P21" s="421">
        <f t="shared" si="102"/>
        <v>2868966</v>
      </c>
      <c r="Q21" s="421">
        <f t="shared" si="102"/>
        <v>2607416</v>
      </c>
      <c r="R21" s="421">
        <f t="shared" si="102"/>
        <v>2742252</v>
      </c>
      <c r="S21" s="421">
        <f t="shared" si="102"/>
        <v>2971668</v>
      </c>
      <c r="T21" s="421">
        <f t="shared" si="102"/>
        <v>4384929</v>
      </c>
      <c r="U21" s="421">
        <f t="shared" si="102"/>
        <v>2617394</v>
      </c>
      <c r="V21" s="421">
        <f t="shared" si="102"/>
        <v>2975750</v>
      </c>
      <c r="W21" s="422">
        <f t="shared" si="102"/>
        <v>2899640</v>
      </c>
      <c r="X21" s="422">
        <f t="shared" si="102"/>
        <v>2906955</v>
      </c>
      <c r="Y21" s="422">
        <f t="shared" si="102"/>
        <v>2637692</v>
      </c>
      <c r="Z21" s="421">
        <f t="shared" si="102"/>
        <v>2534346</v>
      </c>
      <c r="AA21" s="444">
        <f t="shared" si="102"/>
        <v>1912679</v>
      </c>
      <c r="AB21" s="421">
        <f t="shared" si="102"/>
        <v>1291011</v>
      </c>
      <c r="AC21" s="423">
        <f t="shared" si="102"/>
        <v>1494485</v>
      </c>
      <c r="AD21" s="421">
        <f t="shared" si="102"/>
        <v>1384946</v>
      </c>
      <c r="AE21" s="421">
        <f t="shared" si="102"/>
        <v>1222110</v>
      </c>
      <c r="AF21" s="421">
        <f t="shared" si="102"/>
        <v>1123248</v>
      </c>
      <c r="AG21" s="421">
        <f t="shared" si="102"/>
        <v>979089</v>
      </c>
      <c r="AH21" s="422"/>
      <c r="AI21" s="422">
        <f t="shared" si="88"/>
        <v>1001550</v>
      </c>
      <c r="AJ21" s="422">
        <f t="shared" si="88"/>
        <v>893641</v>
      </c>
      <c r="AK21" s="422">
        <f t="shared" si="88"/>
        <v>891169</v>
      </c>
      <c r="AL21" s="422"/>
      <c r="AM21" s="422">
        <f t="shared" si="89"/>
        <v>847877</v>
      </c>
      <c r="AN21" s="422"/>
      <c r="AO21" s="422">
        <f t="shared" si="90"/>
        <v>706532</v>
      </c>
      <c r="AP21" s="445">
        <v>764169</v>
      </c>
      <c r="AQ21" s="445">
        <v>744470</v>
      </c>
      <c r="AR21" s="445">
        <v>979775</v>
      </c>
      <c r="AS21" s="445">
        <v>874013</v>
      </c>
      <c r="AT21" s="445">
        <v>549183</v>
      </c>
      <c r="AU21" s="422">
        <v>722506</v>
      </c>
      <c r="AV21" s="422">
        <v>416477</v>
      </c>
      <c r="AW21" s="446">
        <v>443209</v>
      </c>
      <c r="AX21" s="447">
        <v>362100</v>
      </c>
      <c r="AY21" s="448">
        <v>360845</v>
      </c>
      <c r="AZ21" s="440">
        <v>898688</v>
      </c>
      <c r="BA21" s="440">
        <v>325130</v>
      </c>
      <c r="BB21" s="442">
        <v>420014</v>
      </c>
      <c r="BC21" s="442">
        <v>584555</v>
      </c>
      <c r="BD21" s="354">
        <v>562108</v>
      </c>
      <c r="BE21" s="442">
        <v>630761</v>
      </c>
      <c r="BF21" s="354"/>
    </row>
    <row r="22" spans="1:58">
      <c r="A22" s="443">
        <v>108</v>
      </c>
      <c r="B22" s="424" t="s">
        <v>51</v>
      </c>
      <c r="C22" s="421">
        <f t="shared" ref="C22:G22" si="103">C77</f>
        <v>984149</v>
      </c>
      <c r="D22" s="421">
        <f t="shared" si="103"/>
        <v>1235454</v>
      </c>
      <c r="E22" s="421">
        <f t="shared" si="103"/>
        <v>1386011</v>
      </c>
      <c r="F22" s="421">
        <f t="shared" si="103"/>
        <v>1836996</v>
      </c>
      <c r="G22" s="421">
        <f t="shared" si="103"/>
        <v>2824482</v>
      </c>
      <c r="H22" s="421">
        <f t="shared" ref="H22:L22" si="104">H77</f>
        <v>483754</v>
      </c>
      <c r="I22" s="421">
        <f t="shared" si="104"/>
        <v>450611</v>
      </c>
      <c r="J22" s="421">
        <f t="shared" si="104"/>
        <v>509715</v>
      </c>
      <c r="K22" s="421">
        <f t="shared" si="104"/>
        <v>601278</v>
      </c>
      <c r="L22" s="421">
        <f t="shared" si="104"/>
        <v>602110</v>
      </c>
      <c r="M22" s="421">
        <f t="shared" ref="M22:AG22" si="105">M77</f>
        <v>753195</v>
      </c>
      <c r="N22" s="421">
        <f t="shared" si="105"/>
        <v>870260</v>
      </c>
      <c r="O22" s="421">
        <f t="shared" si="105"/>
        <v>937452</v>
      </c>
      <c r="P22" s="421">
        <f t="shared" si="105"/>
        <v>959071</v>
      </c>
      <c r="Q22" s="421">
        <f t="shared" si="105"/>
        <v>1013939</v>
      </c>
      <c r="R22" s="421">
        <f t="shared" si="105"/>
        <v>869477</v>
      </c>
      <c r="S22" s="421">
        <f t="shared" si="105"/>
        <v>921431</v>
      </c>
      <c r="T22" s="421">
        <f t="shared" si="105"/>
        <v>1018425</v>
      </c>
      <c r="U22" s="421">
        <f t="shared" si="105"/>
        <v>1026292</v>
      </c>
      <c r="V22" s="421">
        <f t="shared" si="105"/>
        <v>1106753</v>
      </c>
      <c r="W22" s="422">
        <f t="shared" si="105"/>
        <v>1232957</v>
      </c>
      <c r="X22" s="422">
        <f t="shared" si="105"/>
        <v>1223645</v>
      </c>
      <c r="Y22" s="422">
        <f t="shared" si="105"/>
        <v>1211813</v>
      </c>
      <c r="Z22" s="421">
        <f t="shared" si="105"/>
        <v>1021983</v>
      </c>
      <c r="AA22" s="444">
        <f t="shared" si="105"/>
        <v>964996</v>
      </c>
      <c r="AB22" s="421">
        <f t="shared" si="105"/>
        <v>908008</v>
      </c>
      <c r="AC22" s="423">
        <f t="shared" si="105"/>
        <v>855954</v>
      </c>
      <c r="AD22" s="421">
        <f t="shared" si="105"/>
        <v>910676</v>
      </c>
      <c r="AE22" s="421">
        <f t="shared" si="105"/>
        <v>770932</v>
      </c>
      <c r="AF22" s="421">
        <f t="shared" si="105"/>
        <v>623234</v>
      </c>
      <c r="AG22" s="421">
        <f t="shared" si="105"/>
        <v>603098</v>
      </c>
      <c r="AH22" s="422"/>
      <c r="AI22" s="422">
        <f t="shared" si="88"/>
        <v>572250</v>
      </c>
      <c r="AJ22" s="422">
        <f t="shared" si="88"/>
        <v>467977</v>
      </c>
      <c r="AK22" s="422">
        <f t="shared" si="88"/>
        <v>522875</v>
      </c>
      <c r="AL22" s="422"/>
      <c r="AM22" s="422">
        <f t="shared" si="89"/>
        <v>514484</v>
      </c>
      <c r="AN22" s="422"/>
      <c r="AO22" s="422">
        <f t="shared" si="90"/>
        <v>488748</v>
      </c>
      <c r="AP22" s="445">
        <v>471216</v>
      </c>
      <c r="AQ22" s="445">
        <v>454519</v>
      </c>
      <c r="AR22" s="445">
        <v>432757</v>
      </c>
      <c r="AS22" s="445">
        <v>376281</v>
      </c>
      <c r="AT22" s="445">
        <v>353663</v>
      </c>
      <c r="AU22" s="422">
        <v>575077</v>
      </c>
      <c r="AV22" s="422">
        <v>328922</v>
      </c>
      <c r="AW22" s="446">
        <v>305684</v>
      </c>
      <c r="AX22" s="447">
        <v>277768</v>
      </c>
      <c r="AY22" s="448">
        <v>194717</v>
      </c>
      <c r="AZ22" s="440">
        <v>259142</v>
      </c>
      <c r="BA22" s="440">
        <v>283427</v>
      </c>
      <c r="BB22" s="442">
        <v>243985</v>
      </c>
      <c r="BC22" s="442">
        <v>288132</v>
      </c>
      <c r="BD22" s="354">
        <v>173432</v>
      </c>
      <c r="BE22" s="442">
        <v>217069</v>
      </c>
      <c r="BF22" s="354"/>
    </row>
    <row r="23" spans="1:58">
      <c r="A23" s="443">
        <v>109</v>
      </c>
      <c r="B23" s="424" t="s">
        <v>52</v>
      </c>
      <c r="C23" s="421">
        <f t="shared" ref="C23:G23" si="106">C78</f>
        <v>0</v>
      </c>
      <c r="D23" s="421">
        <f t="shared" si="106"/>
        <v>0</v>
      </c>
      <c r="E23" s="421">
        <f t="shared" si="106"/>
        <v>0</v>
      </c>
      <c r="F23" s="421">
        <f t="shared" si="106"/>
        <v>419440</v>
      </c>
      <c r="G23" s="421">
        <f t="shared" si="106"/>
        <v>658974</v>
      </c>
      <c r="H23" s="421">
        <f t="shared" ref="H23:L23" si="107">H78</f>
        <v>825929</v>
      </c>
      <c r="I23" s="421">
        <f t="shared" si="107"/>
        <v>707719</v>
      </c>
      <c r="J23" s="421">
        <f t="shared" si="107"/>
        <v>819140</v>
      </c>
      <c r="K23" s="421">
        <f t="shared" si="107"/>
        <v>949870</v>
      </c>
      <c r="L23" s="421">
        <f t="shared" si="107"/>
        <v>1078612</v>
      </c>
      <c r="M23" s="421">
        <f t="shared" ref="M23:AG23" si="108">M78</f>
        <v>1231450</v>
      </c>
      <c r="N23" s="421">
        <f t="shared" si="108"/>
        <v>982215</v>
      </c>
      <c r="O23" s="421">
        <f t="shared" si="108"/>
        <v>1209024</v>
      </c>
      <c r="P23" s="421">
        <f t="shared" si="108"/>
        <v>1263840</v>
      </c>
      <c r="Q23" s="421">
        <f t="shared" si="108"/>
        <v>1411188</v>
      </c>
      <c r="R23" s="421">
        <f t="shared" si="108"/>
        <v>1478741</v>
      </c>
      <c r="S23" s="421">
        <f t="shared" si="108"/>
        <v>1663957</v>
      </c>
      <c r="T23" s="421">
        <f t="shared" si="108"/>
        <v>1660195</v>
      </c>
      <c r="U23" s="421">
        <f t="shared" si="108"/>
        <v>1619443</v>
      </c>
      <c r="V23" s="421">
        <f t="shared" si="108"/>
        <v>1899882</v>
      </c>
      <c r="W23" s="422">
        <f t="shared" si="108"/>
        <v>2038999</v>
      </c>
      <c r="X23" s="422">
        <f t="shared" si="108"/>
        <v>2211790</v>
      </c>
      <c r="Y23" s="422">
        <f t="shared" si="108"/>
        <v>2281167</v>
      </c>
      <c r="Z23" s="421">
        <f t="shared" si="108"/>
        <v>2044019</v>
      </c>
      <c r="AA23" s="444">
        <f t="shared" si="108"/>
        <v>1998825</v>
      </c>
      <c r="AB23" s="421">
        <f t="shared" si="108"/>
        <v>1953631</v>
      </c>
      <c r="AC23" s="423">
        <f t="shared" si="108"/>
        <v>2032641</v>
      </c>
      <c r="AD23" s="421">
        <f t="shared" si="108"/>
        <v>2989186</v>
      </c>
      <c r="AE23" s="421">
        <f t="shared" si="108"/>
        <v>2963784</v>
      </c>
      <c r="AF23" s="421">
        <f t="shared" si="108"/>
        <v>3230169</v>
      </c>
      <c r="AG23" s="421">
        <f t="shared" si="108"/>
        <v>3443746</v>
      </c>
      <c r="AH23" s="422"/>
      <c r="AI23" s="422">
        <f t="shared" si="88"/>
        <v>4254812</v>
      </c>
      <c r="AJ23" s="422">
        <f t="shared" si="88"/>
        <v>4053923</v>
      </c>
      <c r="AK23" s="422">
        <f t="shared" si="88"/>
        <v>4707517</v>
      </c>
      <c r="AL23" s="422"/>
      <c r="AM23" s="422">
        <f t="shared" si="89"/>
        <v>4807264</v>
      </c>
      <c r="AN23" s="422"/>
      <c r="AO23" s="422">
        <f t="shared" si="90"/>
        <v>4693992</v>
      </c>
      <c r="AP23" s="445">
        <v>4560066</v>
      </c>
      <c r="AQ23" s="445">
        <v>5344294</v>
      </c>
      <c r="AR23" s="445">
        <v>4585425</v>
      </c>
      <c r="AS23" s="445">
        <v>4250851</v>
      </c>
      <c r="AT23" s="445">
        <v>4198676</v>
      </c>
      <c r="AU23" s="422">
        <v>5044962</v>
      </c>
      <c r="AV23" s="422">
        <v>5710984</v>
      </c>
      <c r="AW23" s="446">
        <v>4826560</v>
      </c>
      <c r="AX23" s="447">
        <v>4506203</v>
      </c>
      <c r="AY23" s="448">
        <v>4166936</v>
      </c>
      <c r="AZ23" s="440">
        <v>5922237</v>
      </c>
      <c r="BA23" s="440">
        <v>6103462</v>
      </c>
      <c r="BB23" s="442">
        <v>6443340</v>
      </c>
      <c r="BC23" s="442">
        <v>6476523</v>
      </c>
      <c r="BD23" s="354">
        <v>6971754</v>
      </c>
      <c r="BE23" s="442">
        <v>6374845</v>
      </c>
      <c r="BF23" s="354"/>
    </row>
    <row r="24" spans="1:58">
      <c r="A24" s="443">
        <v>110</v>
      </c>
      <c r="B24" s="424" t="s">
        <v>53</v>
      </c>
      <c r="C24" s="421">
        <f t="shared" ref="C24:G24" si="109">C79</f>
        <v>10612026</v>
      </c>
      <c r="D24" s="421">
        <f t="shared" si="109"/>
        <v>12384884</v>
      </c>
      <c r="E24" s="421">
        <f t="shared" si="109"/>
        <v>13070308</v>
      </c>
      <c r="F24" s="421">
        <f t="shared" si="109"/>
        <v>17501354</v>
      </c>
      <c r="G24" s="421">
        <f t="shared" si="109"/>
        <v>17830255</v>
      </c>
      <c r="H24" s="421">
        <f t="shared" ref="H24:L24" si="110">H79</f>
        <v>17560828</v>
      </c>
      <c r="I24" s="421">
        <f t="shared" si="110"/>
        <v>17677625</v>
      </c>
      <c r="J24" s="421">
        <f t="shared" si="110"/>
        <v>18498701</v>
      </c>
      <c r="K24" s="421">
        <f t="shared" si="110"/>
        <v>20632120</v>
      </c>
      <c r="L24" s="421">
        <f t="shared" si="110"/>
        <v>24185867</v>
      </c>
      <c r="M24" s="421">
        <f t="shared" ref="M24:AG24" si="111">M79</f>
        <v>23230122</v>
      </c>
      <c r="N24" s="421">
        <f t="shared" si="111"/>
        <v>17915830</v>
      </c>
      <c r="O24" s="421">
        <f t="shared" si="111"/>
        <v>17358920</v>
      </c>
      <c r="P24" s="421">
        <f t="shared" si="111"/>
        <v>17402596</v>
      </c>
      <c r="Q24" s="421">
        <f t="shared" si="111"/>
        <v>19136129</v>
      </c>
      <c r="R24" s="421">
        <f t="shared" si="111"/>
        <v>21774631</v>
      </c>
      <c r="S24" s="421">
        <f t="shared" si="111"/>
        <v>20500266</v>
      </c>
      <c r="T24" s="421">
        <f t="shared" si="111"/>
        <v>24884288</v>
      </c>
      <c r="U24" s="421">
        <f t="shared" si="111"/>
        <v>22610037</v>
      </c>
      <c r="V24" s="421">
        <f t="shared" si="111"/>
        <v>26694127</v>
      </c>
      <c r="W24" s="422">
        <f t="shared" si="111"/>
        <v>23989049</v>
      </c>
      <c r="X24" s="422">
        <f t="shared" si="111"/>
        <v>26322546</v>
      </c>
      <c r="Y24" s="422">
        <f t="shared" si="111"/>
        <v>22712421</v>
      </c>
      <c r="Z24" s="421">
        <f t="shared" si="111"/>
        <v>23658196</v>
      </c>
      <c r="AA24" s="444">
        <f t="shared" si="111"/>
        <v>18397394</v>
      </c>
      <c r="AB24" s="421">
        <f t="shared" si="111"/>
        <v>13136592</v>
      </c>
      <c r="AC24" s="423">
        <f t="shared" si="111"/>
        <v>13777244</v>
      </c>
      <c r="AD24" s="421">
        <f t="shared" si="111"/>
        <v>13682747</v>
      </c>
      <c r="AE24" s="421">
        <f t="shared" si="111"/>
        <v>19585146</v>
      </c>
      <c r="AF24" s="421">
        <f t="shared" si="111"/>
        <v>12391062</v>
      </c>
      <c r="AG24" s="421">
        <f t="shared" si="111"/>
        <v>13389536</v>
      </c>
      <c r="AH24" s="422"/>
      <c r="AI24" s="422">
        <f t="shared" si="88"/>
        <v>14498309</v>
      </c>
      <c r="AJ24" s="422">
        <f t="shared" si="88"/>
        <v>11558542</v>
      </c>
      <c r="AK24" s="422">
        <f t="shared" si="88"/>
        <v>13269326</v>
      </c>
      <c r="AL24" s="422"/>
      <c r="AM24" s="422">
        <f t="shared" si="89"/>
        <v>7074860</v>
      </c>
      <c r="AN24" s="422"/>
      <c r="AO24" s="422">
        <f t="shared" si="90"/>
        <v>6568849</v>
      </c>
      <c r="AP24" s="445">
        <v>6122409</v>
      </c>
      <c r="AQ24" s="445">
        <v>8128751</v>
      </c>
      <c r="AR24" s="445">
        <v>6363161</v>
      </c>
      <c r="AS24" s="445">
        <v>7562563</v>
      </c>
      <c r="AT24" s="445">
        <v>9304577</v>
      </c>
      <c r="AU24" s="422">
        <v>10510439</v>
      </c>
      <c r="AV24" s="422">
        <v>8281601</v>
      </c>
      <c r="AW24" s="446">
        <v>7845026</v>
      </c>
      <c r="AX24" s="447">
        <v>7061720</v>
      </c>
      <c r="AY24" s="448">
        <v>9697612</v>
      </c>
      <c r="AZ24" s="440">
        <v>9205956</v>
      </c>
      <c r="BA24" s="440">
        <v>7121601</v>
      </c>
      <c r="BB24" s="442">
        <v>14565143</v>
      </c>
      <c r="BC24" s="442">
        <v>16827300</v>
      </c>
      <c r="BD24" s="354">
        <v>17575635</v>
      </c>
      <c r="BE24" s="442">
        <v>14402455</v>
      </c>
      <c r="BF24" s="354"/>
    </row>
    <row r="25" spans="1:58">
      <c r="A25" s="419">
        <v>111</v>
      </c>
      <c r="B25" s="449" t="s">
        <v>54</v>
      </c>
      <c r="C25" s="450">
        <f t="shared" ref="C25:G25" si="112">C80</f>
        <v>0</v>
      </c>
      <c r="D25" s="450">
        <f t="shared" si="112"/>
        <v>0</v>
      </c>
      <c r="E25" s="450">
        <f t="shared" si="112"/>
        <v>0</v>
      </c>
      <c r="F25" s="450">
        <f t="shared" si="112"/>
        <v>0</v>
      </c>
      <c r="G25" s="450">
        <f t="shared" si="112"/>
        <v>0</v>
      </c>
      <c r="H25" s="450">
        <f t="shared" ref="H25:L25" si="113">H80</f>
        <v>4099933</v>
      </c>
      <c r="I25" s="450">
        <f t="shared" si="113"/>
        <v>3819036</v>
      </c>
      <c r="J25" s="450">
        <f t="shared" si="113"/>
        <v>4319959</v>
      </c>
      <c r="K25" s="450">
        <f t="shared" si="113"/>
        <v>5095983</v>
      </c>
      <c r="L25" s="450">
        <f t="shared" si="113"/>
        <v>5103035</v>
      </c>
      <c r="M25" s="450">
        <f t="shared" ref="M25:AG25" si="114">M80</f>
        <v>6383523</v>
      </c>
      <c r="N25" s="450">
        <f t="shared" si="114"/>
        <v>7375680</v>
      </c>
      <c r="O25" s="450">
        <f t="shared" si="114"/>
        <v>7945150</v>
      </c>
      <c r="P25" s="450">
        <f t="shared" si="114"/>
        <v>8911761</v>
      </c>
      <c r="Q25" s="450">
        <f t="shared" si="114"/>
        <v>10073346</v>
      </c>
      <c r="R25" s="450">
        <f t="shared" si="114"/>
        <v>11947792</v>
      </c>
      <c r="S25" s="450">
        <f t="shared" si="114"/>
        <v>12781977</v>
      </c>
      <c r="T25" s="450">
        <f t="shared" si="114"/>
        <v>13362908</v>
      </c>
      <c r="U25" s="450">
        <f t="shared" si="114"/>
        <v>15857808</v>
      </c>
      <c r="V25" s="450">
        <f t="shared" si="114"/>
        <v>18420264</v>
      </c>
      <c r="W25" s="451">
        <f t="shared" si="114"/>
        <v>24090737</v>
      </c>
      <c r="X25" s="451">
        <f t="shared" si="114"/>
        <v>23780969</v>
      </c>
      <c r="Y25" s="451">
        <f t="shared" si="114"/>
        <v>25491938</v>
      </c>
      <c r="Z25" s="450">
        <f t="shared" si="114"/>
        <v>23636783</v>
      </c>
      <c r="AA25" s="452">
        <f t="shared" si="114"/>
        <v>25181164</v>
      </c>
      <c r="AB25" s="450">
        <f t="shared" si="114"/>
        <v>26725544</v>
      </c>
      <c r="AC25" s="453">
        <f t="shared" si="114"/>
        <v>24821521</v>
      </c>
      <c r="AD25" s="450">
        <f t="shared" si="114"/>
        <v>24351042</v>
      </c>
      <c r="AE25" s="450">
        <f t="shared" si="114"/>
        <v>29160886</v>
      </c>
      <c r="AF25" s="450">
        <f t="shared" si="114"/>
        <v>29041822</v>
      </c>
      <c r="AG25" s="450">
        <f t="shared" si="114"/>
        <v>29455431</v>
      </c>
      <c r="AH25" s="422"/>
      <c r="AI25" s="451">
        <f t="shared" si="88"/>
        <v>29112143</v>
      </c>
      <c r="AJ25" s="451">
        <f t="shared" si="88"/>
        <v>29108400</v>
      </c>
      <c r="AK25" s="451">
        <f t="shared" si="88"/>
        <v>27668688</v>
      </c>
      <c r="AL25" s="451"/>
      <c r="AM25" s="451">
        <f t="shared" si="89"/>
        <v>31314932</v>
      </c>
      <c r="AN25" s="451"/>
      <c r="AO25" s="451">
        <f t="shared" si="90"/>
        <v>29792587</v>
      </c>
      <c r="AP25" s="454">
        <v>32533402</v>
      </c>
      <c r="AQ25" s="454">
        <v>35273579</v>
      </c>
      <c r="AR25" s="454">
        <v>34949833</v>
      </c>
      <c r="AS25" s="454">
        <v>33974218</v>
      </c>
      <c r="AT25" s="454">
        <v>36617866</v>
      </c>
      <c r="AU25" s="451">
        <v>39175679</v>
      </c>
      <c r="AV25" s="451">
        <v>32266667</v>
      </c>
      <c r="AW25" s="455">
        <v>35958011</v>
      </c>
      <c r="AX25" s="456">
        <v>38232246</v>
      </c>
      <c r="AY25" s="457">
        <v>43763095</v>
      </c>
      <c r="AZ25" s="440">
        <v>42125277</v>
      </c>
      <c r="BA25" s="440">
        <v>43241567</v>
      </c>
      <c r="BB25" s="442">
        <v>45447300</v>
      </c>
      <c r="BC25" s="442">
        <v>47110893</v>
      </c>
      <c r="BD25" s="354">
        <v>44398458</v>
      </c>
      <c r="BE25" s="442">
        <v>38015231</v>
      </c>
      <c r="BF25" s="354"/>
    </row>
    <row r="26" spans="1:58">
      <c r="A26" s="443">
        <v>201</v>
      </c>
      <c r="B26" s="424" t="s">
        <v>55</v>
      </c>
      <c r="C26" s="421">
        <f t="shared" ref="C26:E26" si="115">C81+C113+C114+C118+C130</f>
        <v>14357441</v>
      </c>
      <c r="D26" s="421">
        <f t="shared" si="115"/>
        <v>14267717</v>
      </c>
      <c r="E26" s="421">
        <f t="shared" si="115"/>
        <v>17018545</v>
      </c>
      <c r="F26" s="421">
        <f>F81+F113+F114+F118+F130</f>
        <v>21305516</v>
      </c>
      <c r="G26" s="421">
        <f>G81+G112+G113+G118+G130</f>
        <v>26003090</v>
      </c>
      <c r="H26" s="421">
        <f t="shared" ref="H26:L26" si="116">H81+H113+H114+H118+H130</f>
        <v>27293225</v>
      </c>
      <c r="I26" s="421">
        <f t="shared" si="116"/>
        <v>32118344</v>
      </c>
      <c r="J26" s="421">
        <f t="shared" si="116"/>
        <v>35028397</v>
      </c>
      <c r="K26" s="421">
        <f t="shared" si="116"/>
        <v>37279528</v>
      </c>
      <c r="L26" s="421">
        <f t="shared" si="116"/>
        <v>42742923</v>
      </c>
      <c r="M26" s="421">
        <f t="shared" ref="M26:V26" si="117">M81+M113+M114+M118+M130</f>
        <v>48039953</v>
      </c>
      <c r="N26" s="421">
        <f t="shared" si="117"/>
        <v>49279674</v>
      </c>
      <c r="O26" s="421">
        <f t="shared" si="117"/>
        <v>52106287</v>
      </c>
      <c r="P26" s="421">
        <f t="shared" si="117"/>
        <v>51497367</v>
      </c>
      <c r="Q26" s="421">
        <f t="shared" si="117"/>
        <v>55825285</v>
      </c>
      <c r="R26" s="421">
        <f t="shared" si="117"/>
        <v>57915459</v>
      </c>
      <c r="S26" s="421">
        <f t="shared" si="117"/>
        <v>58324929</v>
      </c>
      <c r="T26" s="421">
        <f t="shared" si="117"/>
        <v>58541458</v>
      </c>
      <c r="U26" s="421">
        <f t="shared" si="117"/>
        <v>62235909</v>
      </c>
      <c r="V26" s="421">
        <f t="shared" si="117"/>
        <v>71079622</v>
      </c>
      <c r="W26" s="422">
        <f t="shared" ref="W26:AC26" si="118">W81+W113+W114+W118+W130</f>
        <v>76469722</v>
      </c>
      <c r="X26" s="422">
        <f t="shared" si="118"/>
        <v>86374340</v>
      </c>
      <c r="Y26" s="422">
        <f t="shared" si="118"/>
        <v>86063270</v>
      </c>
      <c r="Z26" s="422">
        <f t="shared" ref="Z26:AB26" si="119">Z81+Z113+Z114+Z118+Z130</f>
        <v>81343432</v>
      </c>
      <c r="AA26" s="422">
        <f t="shared" si="119"/>
        <v>81361731</v>
      </c>
      <c r="AB26" s="422">
        <f t="shared" si="119"/>
        <v>80856845</v>
      </c>
      <c r="AC26" s="423">
        <f t="shared" si="118"/>
        <v>85485588</v>
      </c>
      <c r="AD26" s="423">
        <f t="shared" ref="AD26:AG26" si="120">AD81+AD113+AD114+AD118+AD130</f>
        <v>81978417</v>
      </c>
      <c r="AE26" s="423">
        <f t="shared" si="120"/>
        <v>75236613</v>
      </c>
      <c r="AF26" s="423">
        <f t="shared" si="120"/>
        <v>84965772</v>
      </c>
      <c r="AG26" s="423">
        <f t="shared" si="120"/>
        <v>85322685</v>
      </c>
      <c r="AH26" s="422"/>
      <c r="AI26" s="422">
        <f>AI81+AI114+AI115+AI119+AI131</f>
        <v>65251911</v>
      </c>
      <c r="AJ26" s="422">
        <f>AJ81+AJ114+AJ115+AJ119+AJ131</f>
        <v>64301523</v>
      </c>
      <c r="AK26" s="422">
        <f>AK81+AK114+AK115+AK119+AK131</f>
        <v>60975754</v>
      </c>
      <c r="AL26" s="422"/>
      <c r="AM26" s="422">
        <f>AM81+AM116+AM117+AM121+AM133</f>
        <v>64148856</v>
      </c>
      <c r="AN26" s="422"/>
      <c r="AO26" s="422">
        <f>AO81+AO116+AO117+AO120+AO125</f>
        <v>69032251</v>
      </c>
      <c r="AP26" s="445">
        <v>68825429</v>
      </c>
      <c r="AQ26" s="445">
        <v>65367806</v>
      </c>
      <c r="AR26" s="445">
        <v>74058422</v>
      </c>
      <c r="AS26" s="445">
        <v>50947922</v>
      </c>
      <c r="AT26" s="445">
        <v>59190207</v>
      </c>
      <c r="AU26" s="422">
        <v>60710264</v>
      </c>
      <c r="AV26" s="422">
        <v>53758075</v>
      </c>
      <c r="AW26" s="446">
        <v>61671458</v>
      </c>
      <c r="AX26" s="447">
        <v>59217193</v>
      </c>
      <c r="AY26" s="458">
        <v>58134163</v>
      </c>
      <c r="AZ26" s="459">
        <v>58661837</v>
      </c>
      <c r="BA26" s="459">
        <v>60353443</v>
      </c>
      <c r="BB26" s="460">
        <v>58239064</v>
      </c>
      <c r="BC26" s="460">
        <v>62185997</v>
      </c>
      <c r="BD26" s="356">
        <v>58710186</v>
      </c>
      <c r="BE26" s="460">
        <v>66431627</v>
      </c>
      <c r="BF26" s="356"/>
    </row>
    <row r="27" spans="1:58">
      <c r="A27" s="461">
        <v>202</v>
      </c>
      <c r="B27" s="462" t="s">
        <v>56</v>
      </c>
      <c r="C27" s="421">
        <f t="shared" ref="C27:G27" si="121">C82</f>
        <v>27125452</v>
      </c>
      <c r="D27" s="421">
        <f t="shared" si="121"/>
        <v>26841878</v>
      </c>
      <c r="E27" s="421">
        <f t="shared" si="121"/>
        <v>27299553</v>
      </c>
      <c r="F27" s="421">
        <f t="shared" si="121"/>
        <v>35675641</v>
      </c>
      <c r="G27" s="421">
        <f t="shared" si="121"/>
        <v>45948296</v>
      </c>
      <c r="H27" s="421">
        <f t="shared" ref="H27:L27" si="122">H82</f>
        <v>46510913</v>
      </c>
      <c r="I27" s="421">
        <f t="shared" si="122"/>
        <v>51469485</v>
      </c>
      <c r="J27" s="421">
        <f t="shared" si="122"/>
        <v>50846941</v>
      </c>
      <c r="K27" s="421">
        <f t="shared" si="122"/>
        <v>57153498</v>
      </c>
      <c r="L27" s="421">
        <f t="shared" si="122"/>
        <v>64942743</v>
      </c>
      <c r="M27" s="421">
        <f t="shared" ref="M27:V27" si="123">M82</f>
        <v>67413232</v>
      </c>
      <c r="N27" s="421">
        <f t="shared" si="123"/>
        <v>70940812</v>
      </c>
      <c r="O27" s="421">
        <f t="shared" si="123"/>
        <v>79324669</v>
      </c>
      <c r="P27" s="421">
        <f t="shared" si="123"/>
        <v>67909939</v>
      </c>
      <c r="Q27" s="421">
        <f t="shared" si="123"/>
        <v>70734146</v>
      </c>
      <c r="R27" s="421">
        <f t="shared" si="123"/>
        <v>66768980</v>
      </c>
      <c r="S27" s="421">
        <f t="shared" si="123"/>
        <v>75032883</v>
      </c>
      <c r="T27" s="421">
        <f t="shared" si="123"/>
        <v>75891319</v>
      </c>
      <c r="U27" s="421">
        <f t="shared" si="123"/>
        <v>81763299</v>
      </c>
      <c r="V27" s="421">
        <f t="shared" si="123"/>
        <v>84997932</v>
      </c>
      <c r="W27" s="422">
        <f t="shared" ref="W27:AC27" si="124">W82</f>
        <v>90320037</v>
      </c>
      <c r="X27" s="422">
        <f t="shared" si="124"/>
        <v>93080769</v>
      </c>
      <c r="Y27" s="422">
        <f t="shared" si="124"/>
        <v>92777478</v>
      </c>
      <c r="Z27" s="422">
        <f t="shared" ref="Z27:AB27" si="125">Z82</f>
        <v>85488917</v>
      </c>
      <c r="AA27" s="422">
        <f t="shared" si="125"/>
        <v>79885528</v>
      </c>
      <c r="AB27" s="422">
        <f t="shared" si="125"/>
        <v>84349632</v>
      </c>
      <c r="AC27" s="423">
        <f t="shared" si="124"/>
        <v>81629047</v>
      </c>
      <c r="AD27" s="423">
        <f t="shared" ref="AD27:AG27" si="126">AD82</f>
        <v>78549540</v>
      </c>
      <c r="AE27" s="423">
        <f t="shared" si="126"/>
        <v>68724012</v>
      </c>
      <c r="AF27" s="423">
        <f t="shared" si="126"/>
        <v>59335545</v>
      </c>
      <c r="AG27" s="423">
        <f t="shared" si="126"/>
        <v>65298647</v>
      </c>
      <c r="AH27" s="422"/>
      <c r="AI27" s="422">
        <f t="shared" ref="AI27:AK29" si="127">AI82</f>
        <v>57805629</v>
      </c>
      <c r="AJ27" s="422">
        <f t="shared" si="127"/>
        <v>45464179</v>
      </c>
      <c r="AK27" s="422">
        <f t="shared" si="127"/>
        <v>48271435</v>
      </c>
      <c r="AL27" s="422"/>
      <c r="AM27" s="422">
        <f>AM82</f>
        <v>47208366</v>
      </c>
      <c r="AN27" s="422"/>
      <c r="AO27" s="422">
        <f>AO82</f>
        <v>51301042</v>
      </c>
      <c r="AP27" s="445">
        <v>63369890</v>
      </c>
      <c r="AQ27" s="445">
        <v>60259644</v>
      </c>
      <c r="AR27" s="445">
        <v>61192560</v>
      </c>
      <c r="AS27" s="445">
        <v>50574850</v>
      </c>
      <c r="AT27" s="445">
        <v>63541102</v>
      </c>
      <c r="AU27" s="422">
        <v>58509435</v>
      </c>
      <c r="AV27" s="422">
        <v>48188713</v>
      </c>
      <c r="AW27" s="446">
        <v>51049785</v>
      </c>
      <c r="AX27" s="447">
        <v>46853876</v>
      </c>
      <c r="AY27" s="458">
        <v>49373259</v>
      </c>
      <c r="AZ27" s="463">
        <v>53612716</v>
      </c>
      <c r="BA27" s="463">
        <v>56291787</v>
      </c>
      <c r="BB27" s="464">
        <v>58266766</v>
      </c>
      <c r="BC27" s="464">
        <v>62509694</v>
      </c>
      <c r="BD27" s="357">
        <v>53493310</v>
      </c>
      <c r="BE27" s="464">
        <v>60150025</v>
      </c>
      <c r="BF27" s="357"/>
    </row>
    <row r="28" spans="1:58">
      <c r="A28" s="461">
        <v>203</v>
      </c>
      <c r="B28" s="462" t="s">
        <v>57</v>
      </c>
      <c r="C28" s="421">
        <f t="shared" ref="C28:G28" si="128">C83</f>
        <v>8444034</v>
      </c>
      <c r="D28" s="421">
        <f t="shared" si="128"/>
        <v>9843352</v>
      </c>
      <c r="E28" s="421">
        <f t="shared" si="128"/>
        <v>10162578</v>
      </c>
      <c r="F28" s="421">
        <f t="shared" si="128"/>
        <v>11918276</v>
      </c>
      <c r="G28" s="421">
        <f t="shared" si="128"/>
        <v>13428619</v>
      </c>
      <c r="H28" s="421">
        <f t="shared" ref="H28:L28" si="129">H83</f>
        <v>13620607</v>
      </c>
      <c r="I28" s="421">
        <f t="shared" si="129"/>
        <v>15334624</v>
      </c>
      <c r="J28" s="421">
        <f t="shared" si="129"/>
        <v>16795619</v>
      </c>
      <c r="K28" s="421">
        <f t="shared" si="129"/>
        <v>21204745</v>
      </c>
      <c r="L28" s="421">
        <f t="shared" si="129"/>
        <v>26502822</v>
      </c>
      <c r="M28" s="421">
        <f t="shared" ref="M28:V28" si="130">M83</f>
        <v>28132335</v>
      </c>
      <c r="N28" s="421">
        <f t="shared" si="130"/>
        <v>29760292</v>
      </c>
      <c r="O28" s="421">
        <f t="shared" si="130"/>
        <v>31705340</v>
      </c>
      <c r="P28" s="421">
        <f t="shared" si="130"/>
        <v>34238043</v>
      </c>
      <c r="Q28" s="421">
        <f t="shared" si="130"/>
        <v>32932531</v>
      </c>
      <c r="R28" s="421">
        <f t="shared" si="130"/>
        <v>33157230</v>
      </c>
      <c r="S28" s="421">
        <f t="shared" si="130"/>
        <v>30140285</v>
      </c>
      <c r="T28" s="421">
        <f t="shared" si="130"/>
        <v>33292968</v>
      </c>
      <c r="U28" s="421">
        <f t="shared" si="130"/>
        <v>34391102</v>
      </c>
      <c r="V28" s="421">
        <f t="shared" si="130"/>
        <v>47283991</v>
      </c>
      <c r="W28" s="422">
        <f t="shared" ref="W28:AC28" si="131">W83</f>
        <v>54236189</v>
      </c>
      <c r="X28" s="422">
        <f t="shared" si="131"/>
        <v>55086359</v>
      </c>
      <c r="Y28" s="422">
        <f t="shared" si="131"/>
        <v>53907341</v>
      </c>
      <c r="Z28" s="422">
        <f t="shared" ref="Z28:AB28" si="132">Z83</f>
        <v>51622220</v>
      </c>
      <c r="AA28" s="422">
        <f t="shared" si="132"/>
        <v>43579177</v>
      </c>
      <c r="AB28" s="422">
        <f t="shared" si="132"/>
        <v>46465134</v>
      </c>
      <c r="AC28" s="423">
        <f t="shared" si="131"/>
        <v>49731306</v>
      </c>
      <c r="AD28" s="423">
        <f t="shared" ref="AD28:AG28" si="133">AD83</f>
        <v>47123387</v>
      </c>
      <c r="AE28" s="423">
        <f t="shared" si="133"/>
        <v>44203406</v>
      </c>
      <c r="AF28" s="423">
        <f t="shared" si="133"/>
        <v>39749733</v>
      </c>
      <c r="AG28" s="423">
        <f t="shared" si="133"/>
        <v>45810899</v>
      </c>
      <c r="AH28" s="422"/>
      <c r="AI28" s="422">
        <f t="shared" si="127"/>
        <v>36241235</v>
      </c>
      <c r="AJ28" s="422">
        <f t="shared" si="127"/>
        <v>37028204</v>
      </c>
      <c r="AK28" s="422">
        <f t="shared" si="127"/>
        <v>41676103</v>
      </c>
      <c r="AL28" s="422"/>
      <c r="AM28" s="422">
        <f>AM83</f>
        <v>39716309</v>
      </c>
      <c r="AN28" s="422"/>
      <c r="AO28" s="422">
        <f>AO83</f>
        <v>38774998</v>
      </c>
      <c r="AP28" s="445">
        <v>45640575</v>
      </c>
      <c r="AQ28" s="445">
        <v>49066836</v>
      </c>
      <c r="AR28" s="445">
        <v>47141601</v>
      </c>
      <c r="AS28" s="445">
        <v>34638413</v>
      </c>
      <c r="AT28" s="445">
        <v>37671990</v>
      </c>
      <c r="AU28" s="422">
        <v>27354070</v>
      </c>
      <c r="AV28" s="422">
        <v>42047587</v>
      </c>
      <c r="AW28" s="446">
        <v>33742760</v>
      </c>
      <c r="AX28" s="447">
        <v>38804319</v>
      </c>
      <c r="AY28" s="458">
        <v>40295136</v>
      </c>
      <c r="AZ28" s="463">
        <v>38296167</v>
      </c>
      <c r="BA28" s="463">
        <v>33791986</v>
      </c>
      <c r="BB28" s="464">
        <v>38935728</v>
      </c>
      <c r="BC28" s="464">
        <v>41680949</v>
      </c>
      <c r="BD28" s="357">
        <v>38441353</v>
      </c>
      <c r="BE28" s="464">
        <v>32520008</v>
      </c>
      <c r="BF28" s="357"/>
    </row>
    <row r="29" spans="1:58">
      <c r="A29" s="461">
        <v>204</v>
      </c>
      <c r="B29" s="462" t="s">
        <v>58</v>
      </c>
      <c r="C29" s="421">
        <f t="shared" ref="C29:G29" si="134">C84</f>
        <v>7093930</v>
      </c>
      <c r="D29" s="421">
        <f t="shared" si="134"/>
        <v>9129378</v>
      </c>
      <c r="E29" s="421">
        <f t="shared" si="134"/>
        <v>8063271</v>
      </c>
      <c r="F29" s="421">
        <f t="shared" si="134"/>
        <v>11402081</v>
      </c>
      <c r="G29" s="421">
        <f t="shared" si="134"/>
        <v>12558159</v>
      </c>
      <c r="H29" s="421">
        <f t="shared" ref="H29:L29" si="135">H84</f>
        <v>11386548</v>
      </c>
      <c r="I29" s="421">
        <f t="shared" si="135"/>
        <v>12088873</v>
      </c>
      <c r="J29" s="421">
        <f t="shared" si="135"/>
        <v>13935258</v>
      </c>
      <c r="K29" s="421">
        <f t="shared" si="135"/>
        <v>14825877</v>
      </c>
      <c r="L29" s="421">
        <f t="shared" si="135"/>
        <v>15446117</v>
      </c>
      <c r="M29" s="421">
        <f t="shared" ref="M29:V29" si="136">M84</f>
        <v>16091487</v>
      </c>
      <c r="N29" s="421">
        <f t="shared" si="136"/>
        <v>15934096</v>
      </c>
      <c r="O29" s="421">
        <f t="shared" si="136"/>
        <v>14946193</v>
      </c>
      <c r="P29" s="421">
        <f t="shared" si="136"/>
        <v>17337775</v>
      </c>
      <c r="Q29" s="421">
        <f t="shared" si="136"/>
        <v>17640067</v>
      </c>
      <c r="R29" s="421">
        <f t="shared" si="136"/>
        <v>17749004</v>
      </c>
      <c r="S29" s="421">
        <f t="shared" si="136"/>
        <v>17228534</v>
      </c>
      <c r="T29" s="421">
        <f t="shared" si="136"/>
        <v>19065706</v>
      </c>
      <c r="U29" s="421">
        <f t="shared" si="136"/>
        <v>18845931</v>
      </c>
      <c r="V29" s="421">
        <f t="shared" si="136"/>
        <v>21380620</v>
      </c>
      <c r="W29" s="422">
        <f t="shared" ref="W29:AC29" si="137">W84</f>
        <v>19145038</v>
      </c>
      <c r="X29" s="422">
        <f t="shared" si="137"/>
        <v>21065921</v>
      </c>
      <c r="Y29" s="422">
        <f t="shared" si="137"/>
        <v>20044036</v>
      </c>
      <c r="Z29" s="422">
        <f t="shared" ref="Z29:AB29" si="138">Z84</f>
        <v>20565103</v>
      </c>
      <c r="AA29" s="422">
        <f t="shared" si="138"/>
        <v>17136940</v>
      </c>
      <c r="AB29" s="422">
        <f t="shared" si="138"/>
        <v>20618497</v>
      </c>
      <c r="AC29" s="423">
        <f t="shared" si="137"/>
        <v>20077447</v>
      </c>
      <c r="AD29" s="423">
        <f t="shared" ref="AD29:AG29" si="139">AD84</f>
        <v>18858814</v>
      </c>
      <c r="AE29" s="423">
        <f t="shared" si="139"/>
        <v>19792275</v>
      </c>
      <c r="AF29" s="423">
        <f t="shared" si="139"/>
        <v>18372829</v>
      </c>
      <c r="AG29" s="423">
        <f t="shared" si="139"/>
        <v>18760448</v>
      </c>
      <c r="AH29" s="422"/>
      <c r="AI29" s="422">
        <f t="shared" si="127"/>
        <v>17259740</v>
      </c>
      <c r="AJ29" s="422">
        <f t="shared" si="127"/>
        <v>16240941</v>
      </c>
      <c r="AK29" s="422">
        <f t="shared" si="127"/>
        <v>15395814</v>
      </c>
      <c r="AL29" s="422"/>
      <c r="AM29" s="422">
        <f>AM84</f>
        <v>14943271</v>
      </c>
      <c r="AN29" s="422"/>
      <c r="AO29" s="422">
        <f>AO84</f>
        <v>13378518</v>
      </c>
      <c r="AP29" s="445">
        <v>14442986</v>
      </c>
      <c r="AQ29" s="445">
        <v>14195938</v>
      </c>
      <c r="AR29" s="445">
        <v>14431235</v>
      </c>
      <c r="AS29" s="445">
        <v>13108920</v>
      </c>
      <c r="AT29" s="445">
        <v>12771546</v>
      </c>
      <c r="AU29" s="422">
        <v>13832594</v>
      </c>
      <c r="AV29" s="422">
        <v>9489095</v>
      </c>
      <c r="AW29" s="446">
        <v>11642808</v>
      </c>
      <c r="AX29" s="447">
        <v>10779157</v>
      </c>
      <c r="AY29" s="458">
        <v>10432953</v>
      </c>
      <c r="AZ29" s="463">
        <v>10726723</v>
      </c>
      <c r="BA29" s="463">
        <v>10440202</v>
      </c>
      <c r="BB29" s="464">
        <v>10599375</v>
      </c>
      <c r="BC29" s="464">
        <v>10715219</v>
      </c>
      <c r="BD29" s="357">
        <v>12204060</v>
      </c>
      <c r="BE29" s="464">
        <v>11524470</v>
      </c>
      <c r="BF29" s="357"/>
    </row>
    <row r="30" spans="1:58">
      <c r="A30" s="461">
        <v>205</v>
      </c>
      <c r="B30" s="462" t="s">
        <v>59</v>
      </c>
      <c r="C30" s="421">
        <f t="shared" ref="C30:G30" si="140">C85+C166</f>
        <v>693730</v>
      </c>
      <c r="D30" s="421">
        <f t="shared" si="140"/>
        <v>670147</v>
      </c>
      <c r="E30" s="421">
        <f t="shared" si="140"/>
        <v>670065</v>
      </c>
      <c r="F30" s="421">
        <f t="shared" si="140"/>
        <v>777939</v>
      </c>
      <c r="G30" s="421">
        <f t="shared" si="140"/>
        <v>1108665</v>
      </c>
      <c r="H30" s="421">
        <f t="shared" ref="H30:L30" si="141">H85+H166</f>
        <v>1361590</v>
      </c>
      <c r="I30" s="421">
        <f t="shared" si="141"/>
        <v>1518577</v>
      </c>
      <c r="J30" s="421">
        <f t="shared" si="141"/>
        <v>1426959</v>
      </c>
      <c r="K30" s="421">
        <f t="shared" si="141"/>
        <v>1746177</v>
      </c>
      <c r="L30" s="421">
        <f t="shared" si="141"/>
        <v>2071586</v>
      </c>
      <c r="M30" s="421">
        <f t="shared" ref="M30:V30" si="142">M85+M166</f>
        <v>2192094</v>
      </c>
      <c r="N30" s="421">
        <f t="shared" si="142"/>
        <v>2225476</v>
      </c>
      <c r="O30" s="421">
        <f t="shared" si="142"/>
        <v>2710703</v>
      </c>
      <c r="P30" s="421">
        <f t="shared" si="142"/>
        <v>3078459</v>
      </c>
      <c r="Q30" s="421">
        <f t="shared" si="142"/>
        <v>3881443</v>
      </c>
      <c r="R30" s="421">
        <f t="shared" si="142"/>
        <v>4182771</v>
      </c>
      <c r="S30" s="421">
        <f t="shared" si="142"/>
        <v>3765486</v>
      </c>
      <c r="T30" s="421">
        <f t="shared" si="142"/>
        <v>4450977</v>
      </c>
      <c r="U30" s="421">
        <f t="shared" si="142"/>
        <v>5708318</v>
      </c>
      <c r="V30" s="421">
        <f t="shared" si="142"/>
        <v>6240223</v>
      </c>
      <c r="W30" s="422">
        <f t="shared" ref="W30:AC30" si="143">W85+W166</f>
        <v>6371050</v>
      </c>
      <c r="X30" s="422">
        <f t="shared" si="143"/>
        <v>7736214</v>
      </c>
      <c r="Y30" s="422">
        <f t="shared" si="143"/>
        <v>7528522</v>
      </c>
      <c r="Z30" s="422">
        <f t="shared" ref="Z30:AB30" si="144">Z85+Z166</f>
        <v>7306506</v>
      </c>
      <c r="AA30" s="422">
        <f t="shared" si="144"/>
        <v>8117553</v>
      </c>
      <c r="AB30" s="422">
        <f t="shared" si="144"/>
        <v>8129411</v>
      </c>
      <c r="AC30" s="423">
        <f t="shared" si="143"/>
        <v>7663643</v>
      </c>
      <c r="AD30" s="423">
        <f t="shared" ref="AD30:AG30" si="145">AD85+AD166</f>
        <v>9828967</v>
      </c>
      <c r="AE30" s="423">
        <f t="shared" si="145"/>
        <v>9223186</v>
      </c>
      <c r="AF30" s="423">
        <f t="shared" si="145"/>
        <v>9348970</v>
      </c>
      <c r="AG30" s="423">
        <f t="shared" si="145"/>
        <v>9932785</v>
      </c>
      <c r="AH30" s="422"/>
      <c r="AI30" s="422">
        <f>AI85+AI163</f>
        <v>9313585</v>
      </c>
      <c r="AJ30" s="422">
        <f>AJ85+AJ163</f>
        <v>8438777</v>
      </c>
      <c r="AK30" s="422">
        <f>AK85+AK163</f>
        <v>5168955</v>
      </c>
      <c r="AL30" s="422"/>
      <c r="AM30" s="422">
        <f>AM85+AM155</f>
        <v>4473700</v>
      </c>
      <c r="AN30" s="422"/>
      <c r="AO30" s="422">
        <f>AO85+AO128</f>
        <v>4422244</v>
      </c>
      <c r="AP30" s="445">
        <v>4424973</v>
      </c>
      <c r="AQ30" s="445">
        <v>4191681</v>
      </c>
      <c r="AR30" s="445">
        <v>4091384</v>
      </c>
      <c r="AS30" s="445">
        <v>3072712</v>
      </c>
      <c r="AT30" s="445">
        <v>3506588</v>
      </c>
      <c r="AU30" s="422">
        <v>3025004</v>
      </c>
      <c r="AV30" s="422">
        <v>3042045</v>
      </c>
      <c r="AW30" s="446">
        <v>2804048</v>
      </c>
      <c r="AX30" s="447">
        <v>2259366</v>
      </c>
      <c r="AY30" s="458">
        <v>11312612</v>
      </c>
      <c r="AZ30" s="463">
        <v>1970937</v>
      </c>
      <c r="BA30" s="463">
        <v>1664183</v>
      </c>
      <c r="BB30" s="464">
        <v>1842752</v>
      </c>
      <c r="BC30" s="464">
        <v>2245339</v>
      </c>
      <c r="BD30" s="357">
        <v>1795365</v>
      </c>
      <c r="BE30" s="464">
        <v>1613744</v>
      </c>
      <c r="BF30" s="357"/>
    </row>
    <row r="31" spans="1:58">
      <c r="A31" s="461">
        <v>206</v>
      </c>
      <c r="B31" s="462" t="s">
        <v>60</v>
      </c>
      <c r="C31" s="421">
        <f t="shared" ref="C31:G31" si="146">C86</f>
        <v>100383</v>
      </c>
      <c r="D31" s="421">
        <f t="shared" si="146"/>
        <v>114907</v>
      </c>
      <c r="E31" s="421">
        <f t="shared" si="146"/>
        <v>121044</v>
      </c>
      <c r="F31" s="421">
        <f t="shared" si="146"/>
        <v>156094</v>
      </c>
      <c r="G31" s="421">
        <f t="shared" si="146"/>
        <v>15929</v>
      </c>
      <c r="H31" s="421">
        <f t="shared" ref="H31:L31" si="147">H86</f>
        <v>120262</v>
      </c>
      <c r="I31" s="421">
        <f t="shared" si="147"/>
        <v>113470</v>
      </c>
      <c r="J31" s="421">
        <f t="shared" si="147"/>
        <v>125001</v>
      </c>
      <c r="K31" s="421">
        <f t="shared" si="147"/>
        <v>128918</v>
      </c>
      <c r="L31" s="421">
        <f t="shared" si="147"/>
        <v>165283</v>
      </c>
      <c r="M31" s="421">
        <f t="shared" ref="M31:V31" si="148">M86</f>
        <v>164765</v>
      </c>
      <c r="N31" s="421">
        <f t="shared" si="148"/>
        <v>229235</v>
      </c>
      <c r="O31" s="421">
        <f t="shared" si="148"/>
        <v>226724</v>
      </c>
      <c r="P31" s="421">
        <f t="shared" si="148"/>
        <v>225486</v>
      </c>
      <c r="Q31" s="421">
        <f t="shared" si="148"/>
        <v>215150</v>
      </c>
      <c r="R31" s="421">
        <f t="shared" si="148"/>
        <v>190960</v>
      </c>
      <c r="S31" s="421">
        <f t="shared" si="148"/>
        <v>251708</v>
      </c>
      <c r="T31" s="421">
        <f t="shared" si="148"/>
        <v>199373</v>
      </c>
      <c r="U31" s="421">
        <f t="shared" si="148"/>
        <v>226465</v>
      </c>
      <c r="V31" s="421">
        <f t="shared" si="148"/>
        <v>243426</v>
      </c>
      <c r="W31" s="422">
        <f t="shared" ref="W31:AC31" si="149">W86</f>
        <v>273634</v>
      </c>
      <c r="X31" s="422">
        <f t="shared" si="149"/>
        <v>307653</v>
      </c>
      <c r="Y31" s="422">
        <f t="shared" si="149"/>
        <v>265240</v>
      </c>
      <c r="Z31" s="422">
        <f t="shared" ref="Z31:AB31" si="150">Z86</f>
        <v>252910</v>
      </c>
      <c r="AA31" s="422">
        <f t="shared" si="150"/>
        <v>239474</v>
      </c>
      <c r="AB31" s="422">
        <f t="shared" si="150"/>
        <v>180240</v>
      </c>
      <c r="AC31" s="423">
        <f t="shared" si="149"/>
        <v>150186</v>
      </c>
      <c r="AD31" s="423">
        <f t="shared" ref="AD31:AG31" si="151">AD86</f>
        <v>182805</v>
      </c>
      <c r="AE31" s="423">
        <f t="shared" si="151"/>
        <v>173988</v>
      </c>
      <c r="AF31" s="423">
        <f t="shared" si="151"/>
        <v>144329</v>
      </c>
      <c r="AG31" s="423">
        <f t="shared" si="151"/>
        <v>153012</v>
      </c>
      <c r="AH31" s="422"/>
      <c r="AI31" s="422">
        <f t="shared" ref="AI31:AK33" si="152">AI86</f>
        <v>105646</v>
      </c>
      <c r="AJ31" s="422">
        <f t="shared" si="152"/>
        <v>101960</v>
      </c>
      <c r="AK31" s="422">
        <f t="shared" si="152"/>
        <v>93636</v>
      </c>
      <c r="AL31" s="422"/>
      <c r="AM31" s="422">
        <f>AM86</f>
        <v>89660</v>
      </c>
      <c r="AN31" s="422"/>
      <c r="AO31" s="422">
        <f t="shared" ref="AO31:AO51" si="153">AO86</f>
        <v>73641</v>
      </c>
      <c r="AP31" s="445">
        <v>77650</v>
      </c>
      <c r="AQ31" s="445">
        <v>98878</v>
      </c>
      <c r="AR31" s="445">
        <v>105309</v>
      </c>
      <c r="AS31" s="445">
        <v>89324</v>
      </c>
      <c r="AT31" s="445">
        <v>91859</v>
      </c>
      <c r="AU31" s="422">
        <v>163853</v>
      </c>
      <c r="AV31" s="422">
        <v>161998</v>
      </c>
      <c r="AW31" s="446">
        <v>132630</v>
      </c>
      <c r="AX31" s="447">
        <v>132496</v>
      </c>
      <c r="AY31" s="458">
        <v>200468</v>
      </c>
      <c r="AZ31" s="463">
        <v>153296</v>
      </c>
      <c r="BA31" s="463">
        <v>175749</v>
      </c>
      <c r="BB31" s="464">
        <v>148225</v>
      </c>
      <c r="BC31" s="464">
        <v>144133</v>
      </c>
      <c r="BD31" s="357">
        <v>126302</v>
      </c>
      <c r="BE31" s="464">
        <v>144218</v>
      </c>
      <c r="BF31" s="357"/>
    </row>
    <row r="32" spans="1:58">
      <c r="A32" s="461">
        <v>207</v>
      </c>
      <c r="B32" s="462" t="s">
        <v>61</v>
      </c>
      <c r="C32" s="421">
        <f t="shared" ref="C32:G32" si="154">C87</f>
        <v>6857526</v>
      </c>
      <c r="D32" s="421">
        <f t="shared" si="154"/>
        <v>6914741</v>
      </c>
      <c r="E32" s="421">
        <f t="shared" si="154"/>
        <v>7623547</v>
      </c>
      <c r="F32" s="421">
        <f t="shared" si="154"/>
        <v>11021448</v>
      </c>
      <c r="G32" s="421">
        <f t="shared" si="154"/>
        <v>12053645</v>
      </c>
      <c r="H32" s="421">
        <f t="shared" ref="H32:L32" si="155">H87</f>
        <v>12532576</v>
      </c>
      <c r="I32" s="421">
        <f t="shared" si="155"/>
        <v>14493355</v>
      </c>
      <c r="J32" s="421">
        <f t="shared" si="155"/>
        <v>16071781</v>
      </c>
      <c r="K32" s="421">
        <f t="shared" si="155"/>
        <v>17298144</v>
      </c>
      <c r="L32" s="421">
        <f t="shared" si="155"/>
        <v>20507518</v>
      </c>
      <c r="M32" s="421">
        <f t="shared" ref="M32:V32" si="156">M87</f>
        <v>23359591</v>
      </c>
      <c r="N32" s="421">
        <f t="shared" si="156"/>
        <v>26856857</v>
      </c>
      <c r="O32" s="421">
        <f t="shared" si="156"/>
        <v>28062391</v>
      </c>
      <c r="P32" s="421">
        <f t="shared" si="156"/>
        <v>35718489</v>
      </c>
      <c r="Q32" s="421">
        <f t="shared" si="156"/>
        <v>48563477</v>
      </c>
      <c r="R32" s="421">
        <f t="shared" si="156"/>
        <v>42232144</v>
      </c>
      <c r="S32" s="421">
        <f t="shared" si="156"/>
        <v>28539010</v>
      </c>
      <c r="T32" s="421">
        <f t="shared" si="156"/>
        <v>29249607</v>
      </c>
      <c r="U32" s="421">
        <f t="shared" si="156"/>
        <v>31327069</v>
      </c>
      <c r="V32" s="421">
        <f t="shared" si="156"/>
        <v>29348316</v>
      </c>
      <c r="W32" s="422">
        <f t="shared" ref="W32:AC32" si="157">W87</f>
        <v>30212623</v>
      </c>
      <c r="X32" s="422">
        <f t="shared" si="157"/>
        <v>33128528</v>
      </c>
      <c r="Y32" s="422">
        <f t="shared" si="157"/>
        <v>31177195</v>
      </c>
      <c r="Z32" s="422">
        <f t="shared" ref="Z32:AB32" si="158">Z87</f>
        <v>29948568</v>
      </c>
      <c r="AA32" s="422">
        <f t="shared" si="158"/>
        <v>24786901</v>
      </c>
      <c r="AB32" s="422">
        <f t="shared" si="158"/>
        <v>25173995</v>
      </c>
      <c r="AC32" s="423">
        <f t="shared" si="157"/>
        <v>25831379</v>
      </c>
      <c r="AD32" s="423">
        <f t="shared" ref="AD32:AG32" si="159">AD87</f>
        <v>26961570</v>
      </c>
      <c r="AE32" s="423">
        <f t="shared" si="159"/>
        <v>25228609</v>
      </c>
      <c r="AF32" s="423">
        <f t="shared" si="159"/>
        <v>21401249</v>
      </c>
      <c r="AG32" s="423">
        <f t="shared" si="159"/>
        <v>21367482</v>
      </c>
      <c r="AH32" s="422"/>
      <c r="AI32" s="422">
        <f t="shared" si="152"/>
        <v>20145763</v>
      </c>
      <c r="AJ32" s="422">
        <f t="shared" si="152"/>
        <v>18848422</v>
      </c>
      <c r="AK32" s="422">
        <f t="shared" si="152"/>
        <v>16075183</v>
      </c>
      <c r="AL32" s="422"/>
      <c r="AM32" s="422">
        <f>AM87</f>
        <v>18636458</v>
      </c>
      <c r="AN32" s="422"/>
      <c r="AO32" s="422">
        <f t="shared" si="153"/>
        <v>22397573</v>
      </c>
      <c r="AP32" s="445">
        <v>23864252</v>
      </c>
      <c r="AQ32" s="445">
        <v>24727198</v>
      </c>
      <c r="AR32" s="445">
        <v>20850180</v>
      </c>
      <c r="AS32" s="445">
        <v>14508774</v>
      </c>
      <c r="AT32" s="445">
        <v>15828119</v>
      </c>
      <c r="AU32" s="422">
        <v>17777585</v>
      </c>
      <c r="AV32" s="422">
        <v>15936697</v>
      </c>
      <c r="AW32" s="446">
        <v>17689963</v>
      </c>
      <c r="AX32" s="447">
        <v>16829983</v>
      </c>
      <c r="AY32" s="458">
        <v>16563913</v>
      </c>
      <c r="AZ32" s="463">
        <v>17502304</v>
      </c>
      <c r="BA32" s="463">
        <v>19100250</v>
      </c>
      <c r="BB32" s="464">
        <v>16082852</v>
      </c>
      <c r="BC32" s="464">
        <v>17381327</v>
      </c>
      <c r="BD32" s="357">
        <v>18899670</v>
      </c>
      <c r="BE32" s="464">
        <v>23975668</v>
      </c>
      <c r="BF32" s="357"/>
    </row>
    <row r="33" spans="1:58">
      <c r="A33" s="443">
        <v>208</v>
      </c>
      <c r="B33" s="424" t="s">
        <v>62</v>
      </c>
      <c r="C33" s="421">
        <f t="shared" ref="C33:G33" si="160">C88</f>
        <v>3728327</v>
      </c>
      <c r="D33" s="421">
        <f t="shared" si="160"/>
        <v>4966600</v>
      </c>
      <c r="E33" s="421">
        <f t="shared" si="160"/>
        <v>1229058</v>
      </c>
      <c r="F33" s="421">
        <f t="shared" si="160"/>
        <v>3697157</v>
      </c>
      <c r="G33" s="421">
        <f t="shared" si="160"/>
        <v>4603284</v>
      </c>
      <c r="H33" s="421">
        <f t="shared" ref="H33:L33" si="161">H88</f>
        <v>-2453068</v>
      </c>
      <c r="I33" s="421">
        <f t="shared" si="161"/>
        <v>7227170</v>
      </c>
      <c r="J33" s="421">
        <f t="shared" si="161"/>
        <v>4071703</v>
      </c>
      <c r="K33" s="421">
        <f t="shared" si="161"/>
        <v>2335556</v>
      </c>
      <c r="L33" s="421">
        <f t="shared" si="161"/>
        <v>2679473</v>
      </c>
      <c r="M33" s="421">
        <f t="shared" ref="M33:V33" si="162">M88</f>
        <v>1723662</v>
      </c>
      <c r="N33" s="421">
        <f t="shared" si="162"/>
        <v>3447052</v>
      </c>
      <c r="O33" s="421">
        <f t="shared" si="162"/>
        <v>3952971</v>
      </c>
      <c r="P33" s="421">
        <f t="shared" si="162"/>
        <v>8955834</v>
      </c>
      <c r="Q33" s="421">
        <f t="shared" si="162"/>
        <v>5493119</v>
      </c>
      <c r="R33" s="421">
        <f t="shared" si="162"/>
        <v>4441161</v>
      </c>
      <c r="S33" s="421">
        <f t="shared" si="162"/>
        <v>3973283</v>
      </c>
      <c r="T33" s="421">
        <f t="shared" si="162"/>
        <v>7826299</v>
      </c>
      <c r="U33" s="421">
        <f t="shared" si="162"/>
        <v>3022029</v>
      </c>
      <c r="V33" s="421">
        <f t="shared" si="162"/>
        <v>2353988</v>
      </c>
      <c r="W33" s="422">
        <f t="shared" ref="W33:AC33" si="163">W88</f>
        <v>2744709</v>
      </c>
      <c r="X33" s="422">
        <f t="shared" si="163"/>
        <v>4206548</v>
      </c>
      <c r="Y33" s="422">
        <f t="shared" si="163"/>
        <v>4437389</v>
      </c>
      <c r="Z33" s="422">
        <f t="shared" ref="Z33:AB33" si="164">Z88</f>
        <v>4981281</v>
      </c>
      <c r="AA33" s="422">
        <f t="shared" si="164"/>
        <v>6106406</v>
      </c>
      <c r="AB33" s="422">
        <f t="shared" si="164"/>
        <v>7929000</v>
      </c>
      <c r="AC33" s="423">
        <f t="shared" si="163"/>
        <v>5937402</v>
      </c>
      <c r="AD33" s="423">
        <f t="shared" ref="AD33:AG33" si="165">AD88</f>
        <v>7458110</v>
      </c>
      <c r="AE33" s="423">
        <f t="shared" si="165"/>
        <v>4053385</v>
      </c>
      <c r="AF33" s="423">
        <f t="shared" si="165"/>
        <v>11949199</v>
      </c>
      <c r="AG33" s="423">
        <f t="shared" si="165"/>
        <v>7847645</v>
      </c>
      <c r="AH33" s="422"/>
      <c r="AI33" s="422">
        <f t="shared" si="152"/>
        <v>5298244</v>
      </c>
      <c r="AJ33" s="422">
        <f t="shared" si="152"/>
        <v>3679961</v>
      </c>
      <c r="AK33" s="422">
        <f t="shared" si="152"/>
        <v>2588137</v>
      </c>
      <c r="AL33" s="422"/>
      <c r="AM33" s="422">
        <f>AM88</f>
        <v>3098518</v>
      </c>
      <c r="AN33" s="422"/>
      <c r="AO33" s="422">
        <f t="shared" si="153"/>
        <v>3029785</v>
      </c>
      <c r="AP33" s="445">
        <v>3175679</v>
      </c>
      <c r="AQ33" s="445">
        <v>3848825</v>
      </c>
      <c r="AR33" s="445">
        <v>3569843</v>
      </c>
      <c r="AS33" s="445">
        <v>4052887</v>
      </c>
      <c r="AT33" s="445">
        <v>3075746</v>
      </c>
      <c r="AU33" s="422">
        <v>2400459</v>
      </c>
      <c r="AV33" s="422">
        <v>3092705</v>
      </c>
      <c r="AW33" s="446">
        <v>2184839</v>
      </c>
      <c r="AX33" s="447">
        <v>1903998</v>
      </c>
      <c r="AY33" s="458">
        <v>6046589</v>
      </c>
      <c r="AZ33" s="463">
        <v>1939131</v>
      </c>
      <c r="BA33" s="463">
        <v>2478820</v>
      </c>
      <c r="BB33" s="464">
        <v>4866669</v>
      </c>
      <c r="BC33" s="464">
        <v>5059115</v>
      </c>
      <c r="BD33" s="357">
        <v>8118886</v>
      </c>
      <c r="BE33" s="464">
        <v>8627670</v>
      </c>
      <c r="BF33" s="357"/>
    </row>
    <row r="34" spans="1:58">
      <c r="A34" s="443">
        <v>209</v>
      </c>
      <c r="B34" s="424" t="s">
        <v>63</v>
      </c>
      <c r="C34" s="421">
        <f t="shared" ref="C34:G34" si="166">C89+C134+C135+C137+C138+C139</f>
        <v>744781</v>
      </c>
      <c r="D34" s="421">
        <f t="shared" si="166"/>
        <v>824766</v>
      </c>
      <c r="E34" s="421">
        <f t="shared" si="166"/>
        <v>812584</v>
      </c>
      <c r="F34" s="421">
        <f>F89+F134+F135+F137+F138+F139</f>
        <v>1113899</v>
      </c>
      <c r="G34" s="421">
        <f t="shared" si="166"/>
        <v>1281191</v>
      </c>
      <c r="H34" s="421">
        <f t="shared" ref="H34:L34" si="167">H89+H134+H135+H137+H138+H139</f>
        <v>2183808</v>
      </c>
      <c r="I34" s="421">
        <f t="shared" si="167"/>
        <v>2497180</v>
      </c>
      <c r="J34" s="421">
        <f t="shared" si="167"/>
        <v>2280035</v>
      </c>
      <c r="K34" s="421">
        <f t="shared" si="167"/>
        <v>2446355</v>
      </c>
      <c r="L34" s="421">
        <f t="shared" si="167"/>
        <v>2980560</v>
      </c>
      <c r="M34" s="421">
        <f t="shared" ref="M34:V34" si="168">M89+M134+M135+M137+M138+M139</f>
        <v>3255986</v>
      </c>
      <c r="N34" s="421">
        <f t="shared" si="168"/>
        <v>3714819</v>
      </c>
      <c r="O34" s="421">
        <f t="shared" si="168"/>
        <v>3295162</v>
      </c>
      <c r="P34" s="421">
        <f t="shared" si="168"/>
        <v>3510220</v>
      </c>
      <c r="Q34" s="421">
        <f t="shared" si="168"/>
        <v>3931368</v>
      </c>
      <c r="R34" s="421">
        <f t="shared" si="168"/>
        <v>4363969</v>
      </c>
      <c r="S34" s="421">
        <f t="shared" si="168"/>
        <v>4285623</v>
      </c>
      <c r="T34" s="421">
        <f t="shared" si="168"/>
        <v>4342240</v>
      </c>
      <c r="U34" s="421">
        <f t="shared" si="168"/>
        <v>4747791</v>
      </c>
      <c r="V34" s="421">
        <f t="shared" si="168"/>
        <v>5300435</v>
      </c>
      <c r="W34" s="422">
        <f t="shared" ref="W34:AC34" si="169">W89+W134+W135+W137+W138+W139</f>
        <v>5932961</v>
      </c>
      <c r="X34" s="422">
        <f t="shared" si="169"/>
        <v>6787471</v>
      </c>
      <c r="Y34" s="422">
        <f t="shared" si="169"/>
        <v>6871394</v>
      </c>
      <c r="Z34" s="422">
        <f t="shared" ref="Z34:AB34" si="170">Z89+Z134+Z135+Z137+Z138+Z139</f>
        <v>6633485</v>
      </c>
      <c r="AA34" s="422">
        <f t="shared" si="170"/>
        <v>6555890</v>
      </c>
      <c r="AB34" s="422">
        <f t="shared" si="170"/>
        <v>6277613</v>
      </c>
      <c r="AC34" s="423">
        <f t="shared" si="169"/>
        <v>6515589</v>
      </c>
      <c r="AD34" s="423">
        <f t="shared" ref="AD34:AG34" si="171">AD89+AD134+AD135+AD137+AD138+AD139</f>
        <v>6429806</v>
      </c>
      <c r="AE34" s="423">
        <f t="shared" si="171"/>
        <v>6168491</v>
      </c>
      <c r="AF34" s="423">
        <f t="shared" si="171"/>
        <v>7168404</v>
      </c>
      <c r="AG34" s="423">
        <f t="shared" si="171"/>
        <v>7042998</v>
      </c>
      <c r="AH34" s="422"/>
      <c r="AI34" s="422">
        <f>AI89+SUM(AI135:AI136)+SUM(AI138:AI140)</f>
        <v>5428182</v>
      </c>
      <c r="AJ34" s="422">
        <f>AJ89+SUM(AJ135:AJ136)+SUM(AJ138:AJ140)</f>
        <v>5034221</v>
      </c>
      <c r="AK34" s="422">
        <f>AK89+SUM(AK135:AK136)+SUM(AK138:AK140)</f>
        <v>4918053</v>
      </c>
      <c r="AL34" s="422"/>
      <c r="AM34" s="422">
        <f>AM89+SUM(AM137:AM138)+SUM(AM140:AM142)</f>
        <v>5019694</v>
      </c>
      <c r="AN34" s="422"/>
      <c r="AO34" s="422">
        <f t="shared" si="153"/>
        <v>4805758</v>
      </c>
      <c r="AP34" s="445">
        <v>4617120</v>
      </c>
      <c r="AQ34" s="445">
        <v>4529417</v>
      </c>
      <c r="AR34" s="445">
        <v>4935042</v>
      </c>
      <c r="AS34" s="445">
        <v>4284964</v>
      </c>
      <c r="AT34" s="445">
        <v>4555326</v>
      </c>
      <c r="AU34" s="422">
        <v>4291362</v>
      </c>
      <c r="AV34" s="422">
        <v>5553858</v>
      </c>
      <c r="AW34" s="446">
        <v>5433229</v>
      </c>
      <c r="AX34" s="447">
        <v>5187916</v>
      </c>
      <c r="AY34" s="458">
        <v>5759910</v>
      </c>
      <c r="AZ34" s="463">
        <v>5558983</v>
      </c>
      <c r="BA34" s="463">
        <v>5475763</v>
      </c>
      <c r="BB34" s="464">
        <v>5417631</v>
      </c>
      <c r="BC34" s="464">
        <v>5570657</v>
      </c>
      <c r="BD34" s="357">
        <v>5446229</v>
      </c>
      <c r="BE34" s="464">
        <v>4940218</v>
      </c>
      <c r="BF34" s="357"/>
    </row>
    <row r="35" spans="1:58">
      <c r="A35" s="443">
        <v>210</v>
      </c>
      <c r="B35" s="424" t="s">
        <v>64</v>
      </c>
      <c r="C35" s="421">
        <f t="shared" ref="C35:G35" si="172">C90</f>
        <v>3521005</v>
      </c>
      <c r="D35" s="421">
        <f t="shared" si="172"/>
        <v>4846229</v>
      </c>
      <c r="E35" s="421">
        <f t="shared" si="172"/>
        <v>5894868</v>
      </c>
      <c r="F35" s="421">
        <f t="shared" si="172"/>
        <v>7541251</v>
      </c>
      <c r="G35" s="421">
        <f t="shared" si="172"/>
        <v>7219162</v>
      </c>
      <c r="H35" s="421">
        <f t="shared" ref="H35:L35" si="173">H90</f>
        <v>6065723</v>
      </c>
      <c r="I35" s="421">
        <f t="shared" si="173"/>
        <v>12059485</v>
      </c>
      <c r="J35" s="421">
        <f t="shared" si="173"/>
        <v>13397641</v>
      </c>
      <c r="K35" s="421">
        <f t="shared" si="173"/>
        <v>18962204</v>
      </c>
      <c r="L35" s="421">
        <f t="shared" si="173"/>
        <v>26028375</v>
      </c>
      <c r="M35" s="421">
        <f t="shared" ref="M35:V35" si="174">M90</f>
        <v>22353722</v>
      </c>
      <c r="N35" s="421">
        <f t="shared" si="174"/>
        <v>24104537</v>
      </c>
      <c r="O35" s="421">
        <f t="shared" si="174"/>
        <v>23713412</v>
      </c>
      <c r="P35" s="421">
        <f t="shared" si="174"/>
        <v>23546390</v>
      </c>
      <c r="Q35" s="421">
        <f t="shared" si="174"/>
        <v>27367705</v>
      </c>
      <c r="R35" s="421">
        <f t="shared" si="174"/>
        <v>26464154</v>
      </c>
      <c r="S35" s="421">
        <f t="shared" si="174"/>
        <v>24333926</v>
      </c>
      <c r="T35" s="421">
        <f t="shared" si="174"/>
        <v>25843356</v>
      </c>
      <c r="U35" s="421">
        <f t="shared" si="174"/>
        <v>31834395</v>
      </c>
      <c r="V35" s="421">
        <f t="shared" si="174"/>
        <v>35760725</v>
      </c>
      <c r="W35" s="422">
        <f t="shared" ref="W35:AC35" si="175">W90</f>
        <v>36444270</v>
      </c>
      <c r="X35" s="422">
        <f t="shared" si="175"/>
        <v>37082050</v>
      </c>
      <c r="Y35" s="422">
        <f t="shared" si="175"/>
        <v>37893817</v>
      </c>
      <c r="Z35" s="422">
        <f t="shared" ref="Z35:AB35" si="176">Z90</f>
        <v>33787548</v>
      </c>
      <c r="AA35" s="422">
        <f t="shared" si="176"/>
        <v>30609487</v>
      </c>
      <c r="AB35" s="422">
        <f t="shared" si="176"/>
        <v>32682083</v>
      </c>
      <c r="AC35" s="423">
        <f t="shared" si="175"/>
        <v>32224314</v>
      </c>
      <c r="AD35" s="423">
        <f t="shared" ref="AD35:AG35" si="177">AD90</f>
        <v>34025353</v>
      </c>
      <c r="AE35" s="423">
        <f t="shared" si="177"/>
        <v>32972597</v>
      </c>
      <c r="AF35" s="423">
        <f t="shared" si="177"/>
        <v>28674974</v>
      </c>
      <c r="AG35" s="423">
        <f t="shared" si="177"/>
        <v>29567476</v>
      </c>
      <c r="AH35" s="422"/>
      <c r="AI35" s="422">
        <f>AI90</f>
        <v>25521134</v>
      </c>
      <c r="AJ35" s="422">
        <f>AJ90</f>
        <v>23425469</v>
      </c>
      <c r="AK35" s="422">
        <f>AK90</f>
        <v>25857634</v>
      </c>
      <c r="AL35" s="422"/>
      <c r="AM35" s="422">
        <f>AM90</f>
        <v>28768288</v>
      </c>
      <c r="AN35" s="422"/>
      <c r="AO35" s="422">
        <f t="shared" si="153"/>
        <v>32270115</v>
      </c>
      <c r="AP35" s="445">
        <v>30399808</v>
      </c>
      <c r="AQ35" s="445">
        <v>29820441</v>
      </c>
      <c r="AR35" s="445">
        <v>40561647</v>
      </c>
      <c r="AS35" s="445">
        <v>16104218</v>
      </c>
      <c r="AT35" s="445">
        <v>24885912</v>
      </c>
      <c r="AU35" s="422">
        <v>18598906</v>
      </c>
      <c r="AV35" s="422">
        <v>17454710</v>
      </c>
      <c r="AW35" s="446">
        <v>19583633</v>
      </c>
      <c r="AX35" s="447">
        <v>17458222</v>
      </c>
      <c r="AY35" s="458">
        <v>16562658</v>
      </c>
      <c r="AZ35" s="463">
        <v>17646234</v>
      </c>
      <c r="BA35" s="463">
        <v>19562113</v>
      </c>
      <c r="BB35" s="464">
        <v>20262630</v>
      </c>
      <c r="BC35" s="464">
        <v>23623246</v>
      </c>
      <c r="BD35" s="357">
        <v>24560816</v>
      </c>
      <c r="BE35" s="464">
        <v>16202113</v>
      </c>
      <c r="BF35" s="357"/>
    </row>
    <row r="36" spans="1:58">
      <c r="A36" s="443">
        <v>212</v>
      </c>
      <c r="B36" s="424" t="s">
        <v>65</v>
      </c>
      <c r="C36" s="421">
        <f t="shared" ref="C36:G36" si="178">C92</f>
        <v>1431885</v>
      </c>
      <c r="D36" s="421">
        <f t="shared" si="178"/>
        <v>1527366</v>
      </c>
      <c r="E36" s="421">
        <f t="shared" si="178"/>
        <v>2095760</v>
      </c>
      <c r="F36" s="421">
        <f t="shared" si="178"/>
        <v>2639534</v>
      </c>
      <c r="G36" s="421">
        <f t="shared" si="178"/>
        <v>3641483</v>
      </c>
      <c r="H36" s="421">
        <f t="shared" ref="H36:L36" si="179">H92</f>
        <v>4109843</v>
      </c>
      <c r="I36" s="421">
        <f t="shared" si="179"/>
        <v>4046506</v>
      </c>
      <c r="J36" s="421">
        <f t="shared" si="179"/>
        <v>5054026</v>
      </c>
      <c r="K36" s="421">
        <f t="shared" si="179"/>
        <v>5918194</v>
      </c>
      <c r="L36" s="421">
        <f t="shared" si="179"/>
        <v>6528756</v>
      </c>
      <c r="M36" s="421">
        <f t="shared" ref="M36:V36" si="180">M92</f>
        <v>6164325</v>
      </c>
      <c r="N36" s="421">
        <f t="shared" si="180"/>
        <v>6058750</v>
      </c>
      <c r="O36" s="421">
        <f t="shared" si="180"/>
        <v>6592830</v>
      </c>
      <c r="P36" s="421">
        <f t="shared" si="180"/>
        <v>6201494</v>
      </c>
      <c r="Q36" s="421">
        <f t="shared" si="180"/>
        <v>5927095</v>
      </c>
      <c r="R36" s="421">
        <f t="shared" si="180"/>
        <v>6208974</v>
      </c>
      <c r="S36" s="421">
        <f t="shared" si="180"/>
        <v>7018461</v>
      </c>
      <c r="T36" s="421">
        <f t="shared" si="180"/>
        <v>7429403</v>
      </c>
      <c r="U36" s="421">
        <f t="shared" si="180"/>
        <v>9453334</v>
      </c>
      <c r="V36" s="421">
        <f t="shared" si="180"/>
        <v>7440551</v>
      </c>
      <c r="W36" s="422">
        <f t="shared" ref="W36:AC36" si="181">W92</f>
        <v>8406021</v>
      </c>
      <c r="X36" s="422">
        <f t="shared" si="181"/>
        <v>9632223</v>
      </c>
      <c r="Y36" s="422">
        <f t="shared" si="181"/>
        <v>9145375</v>
      </c>
      <c r="Z36" s="422">
        <f t="shared" ref="Z36:AB36" si="182">Z92</f>
        <v>9011612</v>
      </c>
      <c r="AA36" s="422">
        <f t="shared" si="182"/>
        <v>7910170</v>
      </c>
      <c r="AB36" s="422">
        <f t="shared" si="182"/>
        <v>9530455</v>
      </c>
      <c r="AC36" s="423">
        <f t="shared" si="181"/>
        <v>9258096</v>
      </c>
      <c r="AD36" s="423">
        <f t="shared" ref="AD36:AG36" si="183">AD92</f>
        <v>9568999</v>
      </c>
      <c r="AE36" s="423">
        <f t="shared" si="183"/>
        <v>10099578</v>
      </c>
      <c r="AF36" s="423">
        <f t="shared" si="183"/>
        <v>9763611</v>
      </c>
      <c r="AG36" s="423">
        <f t="shared" si="183"/>
        <v>11596124</v>
      </c>
      <c r="AH36" s="422"/>
      <c r="AI36" s="422">
        <f>AI92</f>
        <v>9858994</v>
      </c>
      <c r="AJ36" s="422">
        <f>AJ92</f>
        <v>9950275</v>
      </c>
      <c r="AK36" s="422">
        <f>AK92</f>
        <v>10448340</v>
      </c>
      <c r="AL36" s="422"/>
      <c r="AM36" s="422">
        <f>AM92</f>
        <v>9922594</v>
      </c>
      <c r="AN36" s="422"/>
      <c r="AO36" s="422">
        <f t="shared" si="153"/>
        <v>8855745</v>
      </c>
      <c r="AP36" s="445">
        <v>8091337</v>
      </c>
      <c r="AQ36" s="445">
        <v>8329170</v>
      </c>
      <c r="AR36" s="445">
        <v>7132952</v>
      </c>
      <c r="AS36" s="445">
        <v>8067998</v>
      </c>
      <c r="AT36" s="445">
        <v>9261588</v>
      </c>
      <c r="AU36" s="422">
        <v>9323268</v>
      </c>
      <c r="AV36" s="422">
        <v>10265706</v>
      </c>
      <c r="AW36" s="446">
        <v>10216930</v>
      </c>
      <c r="AX36" s="447">
        <v>9371534</v>
      </c>
      <c r="AY36" s="458">
        <v>7998676</v>
      </c>
      <c r="AZ36" s="463">
        <v>9188828</v>
      </c>
      <c r="BA36" s="463">
        <v>10493643</v>
      </c>
      <c r="BB36" s="464">
        <v>9958260</v>
      </c>
      <c r="BC36" s="464">
        <v>11153300</v>
      </c>
      <c r="BD36" s="357">
        <v>12522609</v>
      </c>
      <c r="BE36" s="464">
        <v>10119617</v>
      </c>
      <c r="BF36" s="357"/>
    </row>
    <row r="37" spans="1:58">
      <c r="A37" s="443">
        <v>213</v>
      </c>
      <c r="B37" s="424" t="s">
        <v>66</v>
      </c>
      <c r="C37" s="421">
        <f t="shared" ref="C37:F37" si="184">C93+C109</f>
        <v>791839</v>
      </c>
      <c r="D37" s="421">
        <f t="shared" si="184"/>
        <v>793266</v>
      </c>
      <c r="E37" s="421">
        <f t="shared" si="184"/>
        <v>811941</v>
      </c>
      <c r="F37" s="421">
        <f t="shared" si="184"/>
        <v>1199008</v>
      </c>
      <c r="G37" s="421">
        <f>G93+G108</f>
        <v>1083841</v>
      </c>
      <c r="H37" s="421">
        <f t="shared" ref="H37:L37" si="185">H93+H109</f>
        <v>1917962</v>
      </c>
      <c r="I37" s="421">
        <f t="shared" si="185"/>
        <v>2599265</v>
      </c>
      <c r="J37" s="421">
        <f t="shared" si="185"/>
        <v>2648624</v>
      </c>
      <c r="K37" s="421">
        <f t="shared" si="185"/>
        <v>2628375</v>
      </c>
      <c r="L37" s="421">
        <f t="shared" si="185"/>
        <v>2794901</v>
      </c>
      <c r="M37" s="421">
        <f t="shared" ref="M37:V37" si="186">M93+M109</f>
        <v>3236035</v>
      </c>
      <c r="N37" s="421">
        <f t="shared" si="186"/>
        <v>3279321</v>
      </c>
      <c r="O37" s="421">
        <f t="shared" si="186"/>
        <v>3262632</v>
      </c>
      <c r="P37" s="421">
        <f t="shared" si="186"/>
        <v>3771934</v>
      </c>
      <c r="Q37" s="421">
        <f t="shared" si="186"/>
        <v>3744471</v>
      </c>
      <c r="R37" s="421">
        <f t="shared" si="186"/>
        <v>3809392</v>
      </c>
      <c r="S37" s="421">
        <f t="shared" si="186"/>
        <v>3747658</v>
      </c>
      <c r="T37" s="421">
        <f t="shared" si="186"/>
        <v>3730999</v>
      </c>
      <c r="U37" s="421">
        <f t="shared" si="186"/>
        <v>4109492</v>
      </c>
      <c r="V37" s="421">
        <f t="shared" si="186"/>
        <v>3975932</v>
      </c>
      <c r="W37" s="422">
        <f t="shared" ref="W37:AC37" si="187">W93+W109</f>
        <v>4142188</v>
      </c>
      <c r="X37" s="422">
        <f t="shared" si="187"/>
        <v>4310838</v>
      </c>
      <c r="Y37" s="422">
        <f t="shared" si="187"/>
        <v>4154006</v>
      </c>
      <c r="Z37" s="422">
        <f t="shared" ref="Z37:AB37" si="188">Z93+Z109</f>
        <v>4411133</v>
      </c>
      <c r="AA37" s="422">
        <f t="shared" si="188"/>
        <v>5908517</v>
      </c>
      <c r="AB37" s="422">
        <f t="shared" si="188"/>
        <v>7590803</v>
      </c>
      <c r="AC37" s="423">
        <f t="shared" si="187"/>
        <v>4975460</v>
      </c>
      <c r="AD37" s="423">
        <f t="shared" ref="AD37:AG37" si="189">AD93+AD109</f>
        <v>2396473</v>
      </c>
      <c r="AE37" s="423">
        <f t="shared" si="189"/>
        <v>4140581</v>
      </c>
      <c r="AF37" s="423">
        <f t="shared" si="189"/>
        <v>6163419</v>
      </c>
      <c r="AG37" s="423">
        <f t="shared" si="189"/>
        <v>8725588</v>
      </c>
      <c r="AH37" s="422"/>
      <c r="AI37" s="422">
        <f>AI93+AI110</f>
        <v>7213793</v>
      </c>
      <c r="AJ37" s="422">
        <f>AJ93+AJ110</f>
        <v>6166955</v>
      </c>
      <c r="AK37" s="422">
        <f>AK93+AK110</f>
        <v>6436323</v>
      </c>
      <c r="AL37" s="422"/>
      <c r="AM37" s="422">
        <f>AM93+AM113</f>
        <v>6760239</v>
      </c>
      <c r="AN37" s="422"/>
      <c r="AO37" s="422">
        <f t="shared" si="153"/>
        <v>6035908</v>
      </c>
      <c r="AP37" s="445">
        <v>5262380</v>
      </c>
      <c r="AQ37" s="445">
        <v>6085473</v>
      </c>
      <c r="AR37" s="445">
        <v>5958661</v>
      </c>
      <c r="AS37" s="445">
        <v>5088874</v>
      </c>
      <c r="AT37" s="445">
        <v>5484966</v>
      </c>
      <c r="AU37" s="422">
        <v>3088750</v>
      </c>
      <c r="AV37" s="422">
        <v>2485143</v>
      </c>
      <c r="AW37" s="446">
        <v>3314034</v>
      </c>
      <c r="AX37" s="447">
        <v>2384589</v>
      </c>
      <c r="AY37" s="458">
        <v>3124122</v>
      </c>
      <c r="AZ37" s="463">
        <v>2746042</v>
      </c>
      <c r="BA37" s="463">
        <v>2888544</v>
      </c>
      <c r="BB37" s="464">
        <v>2827414</v>
      </c>
      <c r="BC37" s="464">
        <v>3279819</v>
      </c>
      <c r="BD37" s="357">
        <v>3367376</v>
      </c>
      <c r="BE37" s="464">
        <v>3124246</v>
      </c>
      <c r="BF37" s="357"/>
    </row>
    <row r="38" spans="1:58">
      <c r="A38" s="461">
        <v>214</v>
      </c>
      <c r="B38" s="462" t="s">
        <v>67</v>
      </c>
      <c r="C38" s="421">
        <f t="shared" ref="C38:G38" si="190">C94</f>
        <v>2575710</v>
      </c>
      <c r="D38" s="421">
        <f t="shared" si="190"/>
        <v>2763671</v>
      </c>
      <c r="E38" s="421">
        <f t="shared" si="190"/>
        <v>2411578</v>
      </c>
      <c r="F38" s="421">
        <f t="shared" si="190"/>
        <v>2750784</v>
      </c>
      <c r="G38" s="421">
        <f t="shared" si="190"/>
        <v>3310838</v>
      </c>
      <c r="H38" s="421">
        <f t="shared" ref="H38:L38" si="191">H94</f>
        <v>4200861</v>
      </c>
      <c r="I38" s="421">
        <f t="shared" si="191"/>
        <v>7036044</v>
      </c>
      <c r="J38" s="421">
        <f t="shared" si="191"/>
        <v>4372133</v>
      </c>
      <c r="K38" s="421">
        <f t="shared" si="191"/>
        <v>3982768</v>
      </c>
      <c r="L38" s="421">
        <f t="shared" si="191"/>
        <v>4501052</v>
      </c>
      <c r="M38" s="421">
        <f t="shared" ref="M38:V38" si="192">M94</f>
        <v>5390916</v>
      </c>
      <c r="N38" s="421">
        <f t="shared" si="192"/>
        <v>6151523</v>
      </c>
      <c r="O38" s="421">
        <f t="shared" si="192"/>
        <v>5655238</v>
      </c>
      <c r="P38" s="421">
        <f t="shared" si="192"/>
        <v>6322869</v>
      </c>
      <c r="Q38" s="421">
        <f t="shared" si="192"/>
        <v>7242581</v>
      </c>
      <c r="R38" s="421">
        <f t="shared" si="192"/>
        <v>8067432</v>
      </c>
      <c r="S38" s="421">
        <f t="shared" si="192"/>
        <v>6856740</v>
      </c>
      <c r="T38" s="421">
        <f t="shared" si="192"/>
        <v>6370607</v>
      </c>
      <c r="U38" s="421">
        <f t="shared" si="192"/>
        <v>7401171</v>
      </c>
      <c r="V38" s="421">
        <f t="shared" si="192"/>
        <v>6970889</v>
      </c>
      <c r="W38" s="422">
        <f t="shared" ref="W38:AC38" si="193">W94</f>
        <v>8155375</v>
      </c>
      <c r="X38" s="422">
        <f t="shared" si="193"/>
        <v>9185048</v>
      </c>
      <c r="Y38" s="422">
        <f t="shared" si="193"/>
        <v>8809476</v>
      </c>
      <c r="Z38" s="422">
        <f t="shared" ref="Z38:AB38" si="194">Z94</f>
        <v>7555730</v>
      </c>
      <c r="AA38" s="422">
        <f t="shared" si="194"/>
        <v>4007756</v>
      </c>
      <c r="AB38" s="422">
        <f t="shared" si="194"/>
        <v>6647073</v>
      </c>
      <c r="AC38" s="423">
        <f t="shared" si="193"/>
        <v>7594257</v>
      </c>
      <c r="AD38" s="423">
        <f t="shared" ref="AD38:AG38" si="195">AD94</f>
        <v>7462926</v>
      </c>
      <c r="AE38" s="423">
        <f t="shared" si="195"/>
        <v>7458665</v>
      </c>
      <c r="AF38" s="423">
        <f t="shared" si="195"/>
        <v>6747783</v>
      </c>
      <c r="AG38" s="423">
        <f t="shared" si="195"/>
        <v>6512751</v>
      </c>
      <c r="AH38" s="422"/>
      <c r="AI38" s="422">
        <f>AI94</f>
        <v>3681422</v>
      </c>
      <c r="AJ38" s="422">
        <f>AJ94</f>
        <v>3342552</v>
      </c>
      <c r="AK38" s="422">
        <f>AK94</f>
        <v>3533789</v>
      </c>
      <c r="AL38" s="422"/>
      <c r="AM38" s="422">
        <f>AM94</f>
        <v>4088655</v>
      </c>
      <c r="AN38" s="422"/>
      <c r="AO38" s="422">
        <f t="shared" si="153"/>
        <v>3662904</v>
      </c>
      <c r="AP38" s="445">
        <v>3146872</v>
      </c>
      <c r="AQ38" s="445">
        <v>2666430</v>
      </c>
      <c r="AR38" s="445">
        <v>2433432</v>
      </c>
      <c r="AS38" s="445">
        <v>2014103</v>
      </c>
      <c r="AT38" s="445">
        <v>1995648</v>
      </c>
      <c r="AU38" s="422">
        <v>1670352</v>
      </c>
      <c r="AV38" s="422">
        <v>1897534</v>
      </c>
      <c r="AW38" s="446">
        <v>1935853</v>
      </c>
      <c r="AX38" s="447">
        <v>1625245</v>
      </c>
      <c r="AY38" s="458">
        <v>1874090</v>
      </c>
      <c r="AZ38" s="463">
        <v>1679938</v>
      </c>
      <c r="BA38" s="463">
        <v>1893019</v>
      </c>
      <c r="BB38" s="464">
        <v>2251361</v>
      </c>
      <c r="BC38" s="464">
        <v>2369635</v>
      </c>
      <c r="BD38" s="357">
        <v>2230395</v>
      </c>
      <c r="BE38" s="464">
        <v>2480495</v>
      </c>
      <c r="BF38" s="357"/>
    </row>
    <row r="39" spans="1:58">
      <c r="A39" s="461">
        <v>215</v>
      </c>
      <c r="B39" s="462" t="s">
        <v>68</v>
      </c>
      <c r="C39" s="421">
        <f t="shared" ref="C39:F39" si="196">C95+C102</f>
        <v>867683</v>
      </c>
      <c r="D39" s="421">
        <f t="shared" si="196"/>
        <v>1074330</v>
      </c>
      <c r="E39" s="421">
        <f t="shared" si="196"/>
        <v>1294121</v>
      </c>
      <c r="F39" s="421">
        <f t="shared" si="196"/>
        <v>1480476</v>
      </c>
      <c r="G39" s="421">
        <f>G95+G102</f>
        <v>1878629</v>
      </c>
      <c r="H39" s="421">
        <f t="shared" ref="H39:L39" si="197">H95+H102</f>
        <v>2520012</v>
      </c>
      <c r="I39" s="421">
        <f t="shared" si="197"/>
        <v>3009421</v>
      </c>
      <c r="J39" s="421">
        <f t="shared" si="197"/>
        <v>3532763</v>
      </c>
      <c r="K39" s="421">
        <f t="shared" si="197"/>
        <v>3869011</v>
      </c>
      <c r="L39" s="421">
        <f t="shared" si="197"/>
        <v>3997380</v>
      </c>
      <c r="M39" s="421">
        <f t="shared" ref="M39:V39" si="198">M95+M102</f>
        <v>5144781</v>
      </c>
      <c r="N39" s="421">
        <f t="shared" si="198"/>
        <v>4713381</v>
      </c>
      <c r="O39" s="421">
        <f t="shared" si="198"/>
        <v>5682482</v>
      </c>
      <c r="P39" s="421">
        <f t="shared" si="198"/>
        <v>5191589</v>
      </c>
      <c r="Q39" s="421">
        <f t="shared" si="198"/>
        <v>5457097</v>
      </c>
      <c r="R39" s="421">
        <f t="shared" si="198"/>
        <v>5840844</v>
      </c>
      <c r="S39" s="421">
        <f t="shared" si="198"/>
        <v>6222346</v>
      </c>
      <c r="T39" s="421">
        <f t="shared" si="198"/>
        <v>6598316</v>
      </c>
      <c r="U39" s="421">
        <f t="shared" si="198"/>
        <v>6934401</v>
      </c>
      <c r="V39" s="421">
        <f t="shared" si="198"/>
        <v>7341601</v>
      </c>
      <c r="W39" s="422">
        <f t="shared" ref="W39:AC39" si="199">W95+W102</f>
        <v>7888223</v>
      </c>
      <c r="X39" s="422">
        <f t="shared" si="199"/>
        <v>8627270</v>
      </c>
      <c r="Y39" s="422">
        <f t="shared" si="199"/>
        <v>8841614</v>
      </c>
      <c r="Z39" s="422">
        <f t="shared" ref="Z39:AB39" si="200">Z95+Z102</f>
        <v>8156276</v>
      </c>
      <c r="AA39" s="422">
        <f t="shared" si="200"/>
        <v>8404163</v>
      </c>
      <c r="AB39" s="422">
        <f t="shared" si="200"/>
        <v>8682254</v>
      </c>
      <c r="AC39" s="423">
        <f t="shared" si="199"/>
        <v>9157764</v>
      </c>
      <c r="AD39" s="423">
        <f t="shared" ref="AD39:AG39" si="201">AD95+AD102</f>
        <v>8526023</v>
      </c>
      <c r="AE39" s="423">
        <f t="shared" si="201"/>
        <v>8177858</v>
      </c>
      <c r="AF39" s="423">
        <f t="shared" si="201"/>
        <v>8237544</v>
      </c>
      <c r="AG39" s="423">
        <f t="shared" si="201"/>
        <v>8048026</v>
      </c>
      <c r="AH39" s="422"/>
      <c r="AI39" s="422">
        <f>AI95+AI103</f>
        <v>7746204</v>
      </c>
      <c r="AJ39" s="422">
        <f>AJ95+AJ103</f>
        <v>7554373</v>
      </c>
      <c r="AK39" s="422">
        <f>AK95+AK103</f>
        <v>7458494</v>
      </c>
      <c r="AL39" s="422"/>
      <c r="AM39" s="422">
        <f>AM95+AM105</f>
        <v>7191030</v>
      </c>
      <c r="AN39" s="422"/>
      <c r="AO39" s="422">
        <f t="shared" si="153"/>
        <v>7565091</v>
      </c>
      <c r="AP39" s="445">
        <v>7478643</v>
      </c>
      <c r="AQ39" s="445">
        <v>7225645</v>
      </c>
      <c r="AR39" s="445">
        <v>7570220</v>
      </c>
      <c r="AS39" s="445">
        <v>6713120</v>
      </c>
      <c r="AT39" s="445">
        <v>6333552</v>
      </c>
      <c r="AU39" s="422">
        <v>6407647</v>
      </c>
      <c r="AV39" s="422">
        <v>6214282</v>
      </c>
      <c r="AW39" s="446">
        <v>6967989</v>
      </c>
      <c r="AX39" s="447">
        <v>6635192</v>
      </c>
      <c r="AY39" s="458">
        <v>7061601</v>
      </c>
      <c r="AZ39" s="463">
        <v>6559843</v>
      </c>
      <c r="BA39" s="463">
        <v>7525865</v>
      </c>
      <c r="BB39" s="464">
        <v>7621853</v>
      </c>
      <c r="BC39" s="464">
        <v>7767039</v>
      </c>
      <c r="BD39" s="357">
        <v>9807255</v>
      </c>
      <c r="BE39" s="464">
        <v>9161857</v>
      </c>
      <c r="BF39" s="357"/>
    </row>
    <row r="40" spans="1:58">
      <c r="A40" s="443">
        <v>216</v>
      </c>
      <c r="B40" s="424" t="s">
        <v>69</v>
      </c>
      <c r="C40" s="421">
        <f t="shared" ref="C40:G40" si="202">C96</f>
        <v>6880446</v>
      </c>
      <c r="D40" s="421">
        <f t="shared" si="202"/>
        <v>7888417</v>
      </c>
      <c r="E40" s="421">
        <f t="shared" si="202"/>
        <v>8053827</v>
      </c>
      <c r="F40" s="421">
        <f t="shared" si="202"/>
        <v>10012322</v>
      </c>
      <c r="G40" s="421">
        <f t="shared" si="202"/>
        <v>11500742</v>
      </c>
      <c r="H40" s="421">
        <f t="shared" ref="H40:L40" si="203">H96</f>
        <v>9911649</v>
      </c>
      <c r="I40" s="421">
        <f t="shared" si="203"/>
        <v>14603548</v>
      </c>
      <c r="J40" s="421">
        <f t="shared" si="203"/>
        <v>18259920</v>
      </c>
      <c r="K40" s="421">
        <f t="shared" si="203"/>
        <v>16881460</v>
      </c>
      <c r="L40" s="421">
        <f t="shared" si="203"/>
        <v>21857351</v>
      </c>
      <c r="M40" s="421">
        <f t="shared" ref="M40:V40" si="204">M96</f>
        <v>17660459</v>
      </c>
      <c r="N40" s="421">
        <f t="shared" si="204"/>
        <v>20790510</v>
      </c>
      <c r="O40" s="421">
        <f t="shared" si="204"/>
        <v>25400997</v>
      </c>
      <c r="P40" s="421">
        <f t="shared" si="204"/>
        <v>26164178</v>
      </c>
      <c r="Q40" s="421">
        <f t="shared" si="204"/>
        <v>25708012</v>
      </c>
      <c r="R40" s="421">
        <f t="shared" si="204"/>
        <v>29254363</v>
      </c>
      <c r="S40" s="421">
        <f t="shared" si="204"/>
        <v>24453147</v>
      </c>
      <c r="T40" s="421">
        <f t="shared" si="204"/>
        <v>24538006</v>
      </c>
      <c r="U40" s="421">
        <f t="shared" si="204"/>
        <v>24256713</v>
      </c>
      <c r="V40" s="421">
        <f t="shared" si="204"/>
        <v>26888322</v>
      </c>
      <c r="W40" s="422">
        <f t="shared" ref="W40:AC40" si="205">W96</f>
        <v>27060151</v>
      </c>
      <c r="X40" s="422">
        <f t="shared" si="205"/>
        <v>32245109</v>
      </c>
      <c r="Y40" s="422">
        <f t="shared" si="205"/>
        <v>35222110</v>
      </c>
      <c r="Z40" s="422">
        <f t="shared" ref="Z40:AB40" si="206">Z96</f>
        <v>36157885</v>
      </c>
      <c r="AA40" s="422">
        <f t="shared" si="206"/>
        <v>34854580</v>
      </c>
      <c r="AB40" s="422">
        <f t="shared" si="206"/>
        <v>39222394</v>
      </c>
      <c r="AC40" s="423">
        <f t="shared" si="205"/>
        <v>29821583</v>
      </c>
      <c r="AD40" s="423">
        <f t="shared" ref="AD40:AG40" si="207">AD96</f>
        <v>35932254</v>
      </c>
      <c r="AE40" s="423">
        <f t="shared" si="207"/>
        <v>28035552</v>
      </c>
      <c r="AF40" s="423">
        <f t="shared" si="207"/>
        <v>29346494</v>
      </c>
      <c r="AG40" s="423">
        <f t="shared" si="207"/>
        <v>36069213</v>
      </c>
      <c r="AH40" s="422"/>
      <c r="AI40" s="422">
        <f t="shared" ref="AI40:AK45" si="208">AI96</f>
        <v>33210067</v>
      </c>
      <c r="AJ40" s="422">
        <f t="shared" si="208"/>
        <v>36838047</v>
      </c>
      <c r="AK40" s="422">
        <f t="shared" si="208"/>
        <v>31732485</v>
      </c>
      <c r="AL40" s="422"/>
      <c r="AM40" s="422">
        <f t="shared" ref="AM40:AM47" si="209">AM96</f>
        <v>32149003</v>
      </c>
      <c r="AN40" s="422"/>
      <c r="AO40" s="422">
        <f t="shared" si="153"/>
        <v>31899283</v>
      </c>
      <c r="AP40" s="445">
        <v>36839820</v>
      </c>
      <c r="AQ40" s="445">
        <v>33907317</v>
      </c>
      <c r="AR40" s="445">
        <v>35365506</v>
      </c>
      <c r="AS40" s="445">
        <v>40137378</v>
      </c>
      <c r="AT40" s="445">
        <v>43700345</v>
      </c>
      <c r="AU40" s="422">
        <v>35809870</v>
      </c>
      <c r="AV40" s="422">
        <v>44323059</v>
      </c>
      <c r="AW40" s="446">
        <v>41320279</v>
      </c>
      <c r="AX40" s="447">
        <v>27844921</v>
      </c>
      <c r="AY40" s="458">
        <v>31558404</v>
      </c>
      <c r="AZ40" s="463">
        <v>27191891</v>
      </c>
      <c r="BA40" s="463">
        <v>26529188</v>
      </c>
      <c r="BB40" s="464">
        <v>25423391</v>
      </c>
      <c r="BC40" s="464">
        <v>26013778</v>
      </c>
      <c r="BD40" s="357">
        <v>30890776</v>
      </c>
      <c r="BE40" s="464">
        <v>26268091</v>
      </c>
      <c r="BF40" s="357"/>
    </row>
    <row r="41" spans="1:58">
      <c r="A41" s="461">
        <v>217</v>
      </c>
      <c r="B41" s="462" t="s">
        <v>70</v>
      </c>
      <c r="C41" s="421">
        <f t="shared" ref="C41:G41" si="210">C97</f>
        <v>708938</v>
      </c>
      <c r="D41" s="421">
        <f t="shared" si="210"/>
        <v>711631</v>
      </c>
      <c r="E41" s="421">
        <f t="shared" si="210"/>
        <v>983601</v>
      </c>
      <c r="F41" s="421">
        <f t="shared" si="210"/>
        <v>1070702</v>
      </c>
      <c r="G41" s="421">
        <f t="shared" si="210"/>
        <v>1261154</v>
      </c>
      <c r="H41" s="421">
        <f t="shared" ref="H41:L41" si="211">H97</f>
        <v>1528293</v>
      </c>
      <c r="I41" s="421">
        <f t="shared" si="211"/>
        <v>1510136</v>
      </c>
      <c r="J41" s="421">
        <f t="shared" si="211"/>
        <v>1693735</v>
      </c>
      <c r="K41" s="421">
        <f t="shared" si="211"/>
        <v>1826835</v>
      </c>
      <c r="L41" s="421">
        <f t="shared" si="211"/>
        <v>2325630</v>
      </c>
      <c r="M41" s="421">
        <f t="shared" ref="M41:V41" si="212">M97</f>
        <v>2177916</v>
      </c>
      <c r="N41" s="421">
        <f t="shared" si="212"/>
        <v>2415667</v>
      </c>
      <c r="O41" s="421">
        <f t="shared" si="212"/>
        <v>2295933</v>
      </c>
      <c r="P41" s="421">
        <f t="shared" si="212"/>
        <v>2363756</v>
      </c>
      <c r="Q41" s="421">
        <f t="shared" si="212"/>
        <v>2505389</v>
      </c>
      <c r="R41" s="421">
        <f t="shared" si="212"/>
        <v>2591366</v>
      </c>
      <c r="S41" s="421">
        <f t="shared" si="212"/>
        <v>3121947</v>
      </c>
      <c r="T41" s="421">
        <f t="shared" si="212"/>
        <v>2852495</v>
      </c>
      <c r="U41" s="421">
        <f t="shared" si="212"/>
        <v>3008116</v>
      </c>
      <c r="V41" s="421">
        <f t="shared" si="212"/>
        <v>3024289</v>
      </c>
      <c r="W41" s="422">
        <f t="shared" ref="W41:AC41" si="213">W97</f>
        <v>3292650</v>
      </c>
      <c r="X41" s="422">
        <f t="shared" si="213"/>
        <v>3779235</v>
      </c>
      <c r="Y41" s="422">
        <f t="shared" si="213"/>
        <v>3593235</v>
      </c>
      <c r="Z41" s="422">
        <f t="shared" ref="Z41:AB41" si="214">Z97</f>
        <v>3244200</v>
      </c>
      <c r="AA41" s="422">
        <f t="shared" si="214"/>
        <v>2788155</v>
      </c>
      <c r="AB41" s="422">
        <f t="shared" si="214"/>
        <v>3044148</v>
      </c>
      <c r="AC41" s="423">
        <f t="shared" si="213"/>
        <v>3261489</v>
      </c>
      <c r="AD41" s="423">
        <f t="shared" ref="AD41:AG41" si="215">AD97</f>
        <v>3928596</v>
      </c>
      <c r="AE41" s="423">
        <f t="shared" si="215"/>
        <v>3337626</v>
      </c>
      <c r="AF41" s="423">
        <f t="shared" si="215"/>
        <v>2784944</v>
      </c>
      <c r="AG41" s="423">
        <f t="shared" si="215"/>
        <v>2718641</v>
      </c>
      <c r="AH41" s="422"/>
      <c r="AI41" s="422">
        <f t="shared" si="208"/>
        <v>2457848</v>
      </c>
      <c r="AJ41" s="422">
        <f t="shared" si="208"/>
        <v>2098292</v>
      </c>
      <c r="AK41" s="422">
        <f t="shared" si="208"/>
        <v>2212849</v>
      </c>
      <c r="AL41" s="422"/>
      <c r="AM41" s="422">
        <f t="shared" si="209"/>
        <v>2363315</v>
      </c>
      <c r="AN41" s="422"/>
      <c r="AO41" s="422">
        <f t="shared" si="153"/>
        <v>2053507</v>
      </c>
      <c r="AP41" s="445">
        <v>2181541</v>
      </c>
      <c r="AQ41" s="445">
        <v>2362294</v>
      </c>
      <c r="AR41" s="445">
        <v>2131627</v>
      </c>
      <c r="AS41" s="445">
        <v>1543080</v>
      </c>
      <c r="AT41" s="445">
        <v>1562320</v>
      </c>
      <c r="AU41" s="422">
        <v>1859536</v>
      </c>
      <c r="AV41" s="422">
        <v>2353777</v>
      </c>
      <c r="AW41" s="446">
        <v>1527350</v>
      </c>
      <c r="AX41" s="447">
        <v>1470109</v>
      </c>
      <c r="AY41" s="458">
        <v>1521699</v>
      </c>
      <c r="AZ41" s="463">
        <v>1365910</v>
      </c>
      <c r="BA41" s="463">
        <v>1672228</v>
      </c>
      <c r="BB41" s="464">
        <v>1805311</v>
      </c>
      <c r="BC41" s="464">
        <v>1888728</v>
      </c>
      <c r="BD41" s="357">
        <v>1461232</v>
      </c>
      <c r="BE41" s="464">
        <v>1567600</v>
      </c>
      <c r="BF41" s="357"/>
    </row>
    <row r="42" spans="1:58">
      <c r="A42" s="443">
        <v>218</v>
      </c>
      <c r="B42" s="424" t="s">
        <v>71</v>
      </c>
      <c r="C42" s="421">
        <f t="shared" ref="C42:G42" si="216">C98</f>
        <v>591460</v>
      </c>
      <c r="D42" s="421">
        <f t="shared" si="216"/>
        <v>598715</v>
      </c>
      <c r="E42" s="421">
        <f t="shared" si="216"/>
        <v>683353</v>
      </c>
      <c r="F42" s="421">
        <f t="shared" si="216"/>
        <v>1107777</v>
      </c>
      <c r="G42" s="421">
        <f t="shared" si="216"/>
        <v>1298070</v>
      </c>
      <c r="H42" s="421">
        <f t="shared" ref="H42:L42" si="217">H98</f>
        <v>2292657</v>
      </c>
      <c r="I42" s="421">
        <f t="shared" si="217"/>
        <v>2504693</v>
      </c>
      <c r="J42" s="421">
        <f t="shared" si="217"/>
        <v>2626307</v>
      </c>
      <c r="K42" s="421">
        <f t="shared" si="217"/>
        <v>2764996</v>
      </c>
      <c r="L42" s="421">
        <f t="shared" si="217"/>
        <v>3783601</v>
      </c>
      <c r="M42" s="421">
        <f t="shared" ref="M42:V42" si="218">M98</f>
        <v>3621363</v>
      </c>
      <c r="N42" s="421">
        <f t="shared" si="218"/>
        <v>4109575</v>
      </c>
      <c r="O42" s="421">
        <f t="shared" si="218"/>
        <v>4139656</v>
      </c>
      <c r="P42" s="421">
        <f t="shared" si="218"/>
        <v>4163428</v>
      </c>
      <c r="Q42" s="421">
        <f t="shared" si="218"/>
        <v>4863090</v>
      </c>
      <c r="R42" s="421">
        <f t="shared" si="218"/>
        <v>5293354</v>
      </c>
      <c r="S42" s="421">
        <f t="shared" si="218"/>
        <v>8005429</v>
      </c>
      <c r="T42" s="421">
        <f t="shared" si="218"/>
        <v>7053538</v>
      </c>
      <c r="U42" s="421">
        <f t="shared" si="218"/>
        <v>7424773</v>
      </c>
      <c r="V42" s="421">
        <f t="shared" si="218"/>
        <v>8686222</v>
      </c>
      <c r="W42" s="422">
        <f t="shared" ref="W42:AC42" si="219">W98</f>
        <v>9172248</v>
      </c>
      <c r="X42" s="422">
        <f t="shared" si="219"/>
        <v>10114729</v>
      </c>
      <c r="Y42" s="422">
        <f t="shared" si="219"/>
        <v>9570653</v>
      </c>
      <c r="Z42" s="422">
        <f t="shared" ref="Z42:AB42" si="220">Z98</f>
        <v>9113782</v>
      </c>
      <c r="AA42" s="422">
        <f t="shared" si="220"/>
        <v>9353765</v>
      </c>
      <c r="AB42" s="422">
        <f t="shared" si="220"/>
        <v>10608189</v>
      </c>
      <c r="AC42" s="423">
        <f t="shared" si="219"/>
        <v>10054715</v>
      </c>
      <c r="AD42" s="423">
        <f t="shared" ref="AD42:AG42" si="221">AD98</f>
        <v>10890783</v>
      </c>
      <c r="AE42" s="423">
        <f t="shared" si="221"/>
        <v>10199493</v>
      </c>
      <c r="AF42" s="423">
        <f t="shared" si="221"/>
        <v>10758215</v>
      </c>
      <c r="AG42" s="423">
        <f t="shared" si="221"/>
        <v>10646542</v>
      </c>
      <c r="AH42" s="422"/>
      <c r="AI42" s="422">
        <f t="shared" si="208"/>
        <v>10226032</v>
      </c>
      <c r="AJ42" s="422">
        <f t="shared" si="208"/>
        <v>10055996</v>
      </c>
      <c r="AK42" s="422">
        <f t="shared" si="208"/>
        <v>9657068</v>
      </c>
      <c r="AL42" s="422"/>
      <c r="AM42" s="422">
        <f t="shared" si="209"/>
        <v>10013729</v>
      </c>
      <c r="AN42" s="422"/>
      <c r="AO42" s="422">
        <f t="shared" si="153"/>
        <v>10757901</v>
      </c>
      <c r="AP42" s="445">
        <v>11256167</v>
      </c>
      <c r="AQ42" s="445">
        <v>10954156</v>
      </c>
      <c r="AR42" s="445">
        <v>11948627</v>
      </c>
      <c r="AS42" s="445">
        <v>10514012</v>
      </c>
      <c r="AT42" s="445">
        <v>10956823</v>
      </c>
      <c r="AU42" s="422">
        <v>9717970</v>
      </c>
      <c r="AV42" s="422">
        <v>8607317</v>
      </c>
      <c r="AW42" s="446">
        <v>9322679</v>
      </c>
      <c r="AX42" s="447">
        <v>9527953</v>
      </c>
      <c r="AY42" s="458">
        <v>11093628</v>
      </c>
      <c r="AZ42" s="463">
        <v>10514463</v>
      </c>
      <c r="BA42" s="463">
        <v>11212488</v>
      </c>
      <c r="BB42" s="464">
        <v>11067938</v>
      </c>
      <c r="BC42" s="464">
        <v>12628594</v>
      </c>
      <c r="BD42" s="357">
        <v>11547522</v>
      </c>
      <c r="BE42" s="464">
        <v>11849412</v>
      </c>
      <c r="BF42" s="357"/>
    </row>
    <row r="43" spans="1:58">
      <c r="A43" s="443">
        <v>219</v>
      </c>
      <c r="B43" s="424" t="s">
        <v>72</v>
      </c>
      <c r="C43" s="421">
        <f t="shared" ref="C43:G43" si="222">C99</f>
        <v>606022</v>
      </c>
      <c r="D43" s="421">
        <f t="shared" si="222"/>
        <v>640805</v>
      </c>
      <c r="E43" s="421">
        <f t="shared" si="222"/>
        <v>741390</v>
      </c>
      <c r="F43" s="421">
        <f t="shared" si="222"/>
        <v>929757</v>
      </c>
      <c r="G43" s="421">
        <f t="shared" si="222"/>
        <v>1088346</v>
      </c>
      <c r="H43" s="421">
        <f t="shared" ref="H43:L43" si="223">H99</f>
        <v>1503839</v>
      </c>
      <c r="I43" s="421">
        <f t="shared" si="223"/>
        <v>1591100</v>
      </c>
      <c r="J43" s="421">
        <f t="shared" si="223"/>
        <v>1447254</v>
      </c>
      <c r="K43" s="421">
        <f t="shared" si="223"/>
        <v>1959258</v>
      </c>
      <c r="L43" s="421">
        <f t="shared" si="223"/>
        <v>1868892</v>
      </c>
      <c r="M43" s="421">
        <f t="shared" ref="M43:V43" si="224">M99</f>
        <v>2013868</v>
      </c>
      <c r="N43" s="421">
        <f t="shared" si="224"/>
        <v>2078753</v>
      </c>
      <c r="O43" s="421">
        <f t="shared" si="224"/>
        <v>2376268</v>
      </c>
      <c r="P43" s="421">
        <f t="shared" si="224"/>
        <v>2106415</v>
      </c>
      <c r="Q43" s="421">
        <f t="shared" si="224"/>
        <v>2500183</v>
      </c>
      <c r="R43" s="421">
        <f t="shared" si="224"/>
        <v>2612604</v>
      </c>
      <c r="S43" s="421">
        <f t="shared" si="224"/>
        <v>2777683</v>
      </c>
      <c r="T43" s="421">
        <f t="shared" si="224"/>
        <v>3653638</v>
      </c>
      <c r="U43" s="421">
        <f t="shared" si="224"/>
        <v>4375783</v>
      </c>
      <c r="V43" s="421">
        <f t="shared" si="224"/>
        <v>6985135</v>
      </c>
      <c r="W43" s="422">
        <f t="shared" ref="W43:AC43" si="225">W99</f>
        <v>8166291</v>
      </c>
      <c r="X43" s="422">
        <f t="shared" si="225"/>
        <v>8755390</v>
      </c>
      <c r="Y43" s="422">
        <f t="shared" si="225"/>
        <v>9370570</v>
      </c>
      <c r="Z43" s="422">
        <f t="shared" ref="Z43:AB43" si="226">Z99</f>
        <v>10285200</v>
      </c>
      <c r="AA43" s="422">
        <f t="shared" si="226"/>
        <v>10760507</v>
      </c>
      <c r="AB43" s="422">
        <f t="shared" si="226"/>
        <v>13430540</v>
      </c>
      <c r="AC43" s="423">
        <f t="shared" si="225"/>
        <v>14015213</v>
      </c>
      <c r="AD43" s="423">
        <f t="shared" ref="AD43:AG43" si="227">AD99</f>
        <v>16241432</v>
      </c>
      <c r="AE43" s="423">
        <f t="shared" si="227"/>
        <v>17287091</v>
      </c>
      <c r="AF43" s="423">
        <f t="shared" si="227"/>
        <v>15842624</v>
      </c>
      <c r="AG43" s="423">
        <f t="shared" si="227"/>
        <v>16128055</v>
      </c>
      <c r="AH43" s="422"/>
      <c r="AI43" s="422">
        <f t="shared" si="208"/>
        <v>13965110</v>
      </c>
      <c r="AJ43" s="422">
        <f t="shared" si="208"/>
        <v>15627825</v>
      </c>
      <c r="AK43" s="422">
        <f t="shared" si="208"/>
        <v>14300093</v>
      </c>
      <c r="AL43" s="422"/>
      <c r="AM43" s="422">
        <f t="shared" si="209"/>
        <v>14957227</v>
      </c>
      <c r="AN43" s="422"/>
      <c r="AO43" s="422">
        <f t="shared" si="153"/>
        <v>13607006</v>
      </c>
      <c r="AP43" s="445">
        <v>14180534</v>
      </c>
      <c r="AQ43" s="445">
        <v>16973218</v>
      </c>
      <c r="AR43" s="445">
        <v>17078097</v>
      </c>
      <c r="AS43" s="445">
        <v>13994811</v>
      </c>
      <c r="AT43" s="445">
        <v>15003300</v>
      </c>
      <c r="AU43" s="422">
        <v>16919690</v>
      </c>
      <c r="AV43" s="422">
        <v>20628036</v>
      </c>
      <c r="AW43" s="446">
        <v>16755502</v>
      </c>
      <c r="AX43" s="447">
        <v>13180897</v>
      </c>
      <c r="AY43" s="458">
        <v>14006085</v>
      </c>
      <c r="AZ43" s="463">
        <v>19459605</v>
      </c>
      <c r="BA43" s="463">
        <v>17255319</v>
      </c>
      <c r="BB43" s="464">
        <v>16913892</v>
      </c>
      <c r="BC43" s="464">
        <v>16723433</v>
      </c>
      <c r="BD43" s="357">
        <v>16196419</v>
      </c>
      <c r="BE43" s="464">
        <v>20320818</v>
      </c>
      <c r="BF43" s="357"/>
    </row>
    <row r="44" spans="1:58">
      <c r="A44" s="443">
        <v>220</v>
      </c>
      <c r="B44" s="424" t="s">
        <v>73</v>
      </c>
      <c r="C44" s="421">
        <f t="shared" ref="C44:G44" si="228">C100</f>
        <v>1247245</v>
      </c>
      <c r="D44" s="421">
        <f t="shared" si="228"/>
        <v>1454758</v>
      </c>
      <c r="E44" s="421">
        <f t="shared" si="228"/>
        <v>1506000</v>
      </c>
      <c r="F44" s="421">
        <f t="shared" si="228"/>
        <v>1745653</v>
      </c>
      <c r="G44" s="421">
        <f t="shared" si="228"/>
        <v>2068257</v>
      </c>
      <c r="H44" s="421">
        <f t="shared" ref="H44:L44" si="229">H100</f>
        <v>2466872</v>
      </c>
      <c r="I44" s="421">
        <f t="shared" si="229"/>
        <v>2922900</v>
      </c>
      <c r="J44" s="421">
        <f t="shared" si="229"/>
        <v>3264327</v>
      </c>
      <c r="K44" s="421">
        <f t="shared" si="229"/>
        <v>3534821</v>
      </c>
      <c r="L44" s="421">
        <f t="shared" si="229"/>
        <v>3936423</v>
      </c>
      <c r="M44" s="421">
        <f t="shared" ref="M44:V44" si="230">M100</f>
        <v>4297477</v>
      </c>
      <c r="N44" s="421">
        <f t="shared" si="230"/>
        <v>4385436</v>
      </c>
      <c r="O44" s="421">
        <f t="shared" si="230"/>
        <v>4161442</v>
      </c>
      <c r="P44" s="421">
        <f t="shared" si="230"/>
        <v>4686218</v>
      </c>
      <c r="Q44" s="421">
        <f t="shared" si="230"/>
        <v>5303387</v>
      </c>
      <c r="R44" s="421">
        <f t="shared" si="230"/>
        <v>5947444</v>
      </c>
      <c r="S44" s="421">
        <f t="shared" si="230"/>
        <v>5924128</v>
      </c>
      <c r="T44" s="421">
        <f t="shared" si="230"/>
        <v>5932104</v>
      </c>
      <c r="U44" s="421">
        <f t="shared" si="230"/>
        <v>6500029</v>
      </c>
      <c r="V44" s="421">
        <f t="shared" si="230"/>
        <v>8017878</v>
      </c>
      <c r="W44" s="422">
        <f t="shared" ref="W44:AC44" si="231">W100</f>
        <v>8605109</v>
      </c>
      <c r="X44" s="422">
        <f t="shared" si="231"/>
        <v>8936983</v>
      </c>
      <c r="Y44" s="422">
        <f t="shared" si="231"/>
        <v>8409077</v>
      </c>
      <c r="Z44" s="422">
        <f t="shared" ref="Z44:AB44" si="232">Z100</f>
        <v>9019845</v>
      </c>
      <c r="AA44" s="422">
        <f t="shared" si="232"/>
        <v>8911877</v>
      </c>
      <c r="AB44" s="422">
        <f t="shared" si="232"/>
        <v>8445138</v>
      </c>
      <c r="AC44" s="423">
        <f t="shared" si="231"/>
        <v>8548425</v>
      </c>
      <c r="AD44" s="423">
        <f t="shared" ref="AD44:AG44" si="233">AD100</f>
        <v>8418061</v>
      </c>
      <c r="AE44" s="423">
        <f t="shared" si="233"/>
        <v>8190498</v>
      </c>
      <c r="AF44" s="423">
        <f t="shared" si="233"/>
        <v>7919974</v>
      </c>
      <c r="AG44" s="423">
        <f t="shared" si="233"/>
        <v>7978734</v>
      </c>
      <c r="AH44" s="422"/>
      <c r="AI44" s="422">
        <f t="shared" si="208"/>
        <v>7848510</v>
      </c>
      <c r="AJ44" s="422">
        <f t="shared" si="208"/>
        <v>7518185</v>
      </c>
      <c r="AK44" s="422">
        <f t="shared" si="208"/>
        <v>8041817</v>
      </c>
      <c r="AL44" s="422"/>
      <c r="AM44" s="422">
        <f t="shared" si="209"/>
        <v>7851809</v>
      </c>
      <c r="AN44" s="422"/>
      <c r="AO44" s="422">
        <f t="shared" si="153"/>
        <v>9240902</v>
      </c>
      <c r="AP44" s="445">
        <v>9153699</v>
      </c>
      <c r="AQ44" s="445">
        <v>9117171</v>
      </c>
      <c r="AR44" s="445">
        <v>9068464</v>
      </c>
      <c r="AS44" s="445">
        <v>8064062</v>
      </c>
      <c r="AT44" s="445">
        <v>8608681</v>
      </c>
      <c r="AU44" s="422">
        <v>8642066</v>
      </c>
      <c r="AV44" s="422">
        <v>8659329</v>
      </c>
      <c r="AW44" s="446">
        <v>9580128</v>
      </c>
      <c r="AX44" s="447">
        <v>8253982</v>
      </c>
      <c r="AY44" s="458">
        <v>7505261</v>
      </c>
      <c r="AZ44" s="463">
        <v>9190551</v>
      </c>
      <c r="BA44" s="463">
        <v>10716227</v>
      </c>
      <c r="BB44" s="464">
        <v>11754071</v>
      </c>
      <c r="BC44" s="464">
        <v>12015660</v>
      </c>
      <c r="BD44" s="357">
        <v>9843234</v>
      </c>
      <c r="BE44" s="464">
        <v>11726362</v>
      </c>
      <c r="BF44" s="357"/>
    </row>
    <row r="45" spans="1:58">
      <c r="A45" s="443">
        <v>221</v>
      </c>
      <c r="B45" s="424" t="s">
        <v>74</v>
      </c>
      <c r="C45" s="421">
        <f t="shared" ref="C45:G45" si="234">C158+C159+C160+C161</f>
        <v>226441</v>
      </c>
      <c r="D45" s="421">
        <f t="shared" si="234"/>
        <v>156889</v>
      </c>
      <c r="E45" s="421">
        <f t="shared" si="234"/>
        <v>184114</v>
      </c>
      <c r="F45" s="421">
        <f t="shared" si="234"/>
        <v>285351</v>
      </c>
      <c r="G45" s="421">
        <f t="shared" si="234"/>
        <v>328202</v>
      </c>
      <c r="H45" s="421">
        <f t="shared" ref="H45:L45" si="235">H158+H159+H160+H161</f>
        <v>608770</v>
      </c>
      <c r="I45" s="421">
        <f t="shared" si="235"/>
        <v>810875</v>
      </c>
      <c r="J45" s="421">
        <f t="shared" si="235"/>
        <v>950533</v>
      </c>
      <c r="K45" s="421">
        <f t="shared" si="235"/>
        <v>1308652</v>
      </c>
      <c r="L45" s="421">
        <f t="shared" si="235"/>
        <v>1618198</v>
      </c>
      <c r="M45" s="421">
        <f t="shared" ref="M45:V45" si="236">M158+M159+M160+M161</f>
        <v>1673573</v>
      </c>
      <c r="N45" s="421">
        <f t="shared" si="236"/>
        <v>2216331</v>
      </c>
      <c r="O45" s="421">
        <f t="shared" si="236"/>
        <v>2192716</v>
      </c>
      <c r="P45" s="421">
        <f t="shared" si="236"/>
        <v>2091141</v>
      </c>
      <c r="Q45" s="421">
        <f t="shared" si="236"/>
        <v>2189033</v>
      </c>
      <c r="R45" s="421">
        <f t="shared" si="236"/>
        <v>2477318</v>
      </c>
      <c r="S45" s="421">
        <f t="shared" si="236"/>
        <v>2532392</v>
      </c>
      <c r="T45" s="421">
        <f t="shared" si="236"/>
        <v>2549217</v>
      </c>
      <c r="U45" s="421">
        <f t="shared" si="236"/>
        <v>2172488</v>
      </c>
      <c r="V45" s="421">
        <f t="shared" si="236"/>
        <v>5457631</v>
      </c>
      <c r="W45" s="422">
        <f t="shared" ref="W45:AC45" si="237">W158+W159+W160+W161</f>
        <v>5397604</v>
      </c>
      <c r="X45" s="422">
        <f t="shared" si="237"/>
        <v>5610381</v>
      </c>
      <c r="Y45" s="422">
        <f t="shared" si="237"/>
        <v>6813912</v>
      </c>
      <c r="Z45" s="422">
        <f>Z158</f>
        <v>5117065</v>
      </c>
      <c r="AA45" s="422">
        <f t="shared" ref="AA45:AG45" si="238">AA158</f>
        <v>5294178</v>
      </c>
      <c r="AB45" s="422">
        <f t="shared" si="238"/>
        <v>5512376</v>
      </c>
      <c r="AC45" s="423">
        <f t="shared" si="237"/>
        <v>7991439</v>
      </c>
      <c r="AD45" s="422">
        <f t="shared" si="238"/>
        <v>3686337</v>
      </c>
      <c r="AE45" s="422">
        <f t="shared" si="238"/>
        <v>2381956</v>
      </c>
      <c r="AF45" s="422">
        <f t="shared" si="238"/>
        <v>1834154</v>
      </c>
      <c r="AG45" s="422">
        <f t="shared" si="238"/>
        <v>1994062</v>
      </c>
      <c r="AH45" s="422"/>
      <c r="AI45" s="422">
        <f t="shared" si="208"/>
        <v>4271684</v>
      </c>
      <c r="AJ45" s="422">
        <f t="shared" si="208"/>
        <v>4044794</v>
      </c>
      <c r="AK45" s="422">
        <f t="shared" si="208"/>
        <v>5175896</v>
      </c>
      <c r="AL45" s="422"/>
      <c r="AM45" s="422">
        <f t="shared" si="209"/>
        <v>3308015</v>
      </c>
      <c r="AN45" s="422"/>
      <c r="AO45" s="422">
        <f t="shared" si="153"/>
        <v>4342887</v>
      </c>
      <c r="AP45" s="445">
        <v>4760316</v>
      </c>
      <c r="AQ45" s="445">
        <v>5167771</v>
      </c>
      <c r="AR45" s="445">
        <v>4617365</v>
      </c>
      <c r="AS45" s="445">
        <v>3880750</v>
      </c>
      <c r="AT45" s="445">
        <v>3855423</v>
      </c>
      <c r="AU45" s="422">
        <v>4496743</v>
      </c>
      <c r="AV45" s="465">
        <v>-6591487</v>
      </c>
      <c r="AW45" s="446">
        <v>2661778</v>
      </c>
      <c r="AX45" s="447">
        <v>3688267</v>
      </c>
      <c r="AY45" s="458">
        <v>4186701</v>
      </c>
      <c r="AZ45" s="463">
        <v>4757987</v>
      </c>
      <c r="BA45" s="463">
        <v>4838899</v>
      </c>
      <c r="BB45" s="464">
        <v>5725292</v>
      </c>
      <c r="BC45" s="464">
        <v>9205502</v>
      </c>
      <c r="BD45" s="357">
        <v>10121403</v>
      </c>
      <c r="BE45" s="464">
        <v>8485777</v>
      </c>
      <c r="BF45" s="357"/>
    </row>
    <row r="46" spans="1:58">
      <c r="A46" s="443">
        <v>222</v>
      </c>
      <c r="B46" s="424" t="s">
        <v>75</v>
      </c>
      <c r="C46" s="421">
        <f t="shared" ref="C46:G46" si="239">C144+C145+C146+C147</f>
        <v>130713</v>
      </c>
      <c r="D46" s="421">
        <f t="shared" si="239"/>
        <v>177168</v>
      </c>
      <c r="E46" s="421">
        <f t="shared" si="239"/>
        <v>271262</v>
      </c>
      <c r="F46" s="421">
        <f t="shared" si="239"/>
        <v>470365</v>
      </c>
      <c r="G46" s="421">
        <f t="shared" si="239"/>
        <v>460558</v>
      </c>
      <c r="H46" s="421">
        <f t="shared" ref="H46:L46" si="240">H144+H145+H146+H147</f>
        <v>780634</v>
      </c>
      <c r="I46" s="421">
        <f t="shared" si="240"/>
        <v>907998</v>
      </c>
      <c r="J46" s="421">
        <f t="shared" si="240"/>
        <v>1004941</v>
      </c>
      <c r="K46" s="421">
        <f t="shared" si="240"/>
        <v>1141461</v>
      </c>
      <c r="L46" s="421">
        <f t="shared" si="240"/>
        <v>1048897</v>
      </c>
      <c r="M46" s="421">
        <f t="shared" ref="M46:V46" si="241">M144+M145+M146+M147</f>
        <v>1167829</v>
      </c>
      <c r="N46" s="421">
        <f t="shared" si="241"/>
        <v>1182372</v>
      </c>
      <c r="O46" s="421">
        <f t="shared" si="241"/>
        <v>1121018</v>
      </c>
      <c r="P46" s="421">
        <f t="shared" si="241"/>
        <v>1406903</v>
      </c>
      <c r="Q46" s="421">
        <f t="shared" si="241"/>
        <v>1649721</v>
      </c>
      <c r="R46" s="421">
        <f t="shared" si="241"/>
        <v>1578951</v>
      </c>
      <c r="S46" s="421">
        <f t="shared" si="241"/>
        <v>1516536</v>
      </c>
      <c r="T46" s="421">
        <f t="shared" si="241"/>
        <v>1916706</v>
      </c>
      <c r="U46" s="421">
        <f t="shared" si="241"/>
        <v>2010257</v>
      </c>
      <c r="V46" s="421">
        <f t="shared" si="241"/>
        <v>2048285</v>
      </c>
      <c r="W46" s="422">
        <f t="shared" ref="W46:AC46" si="242">W144+W145+W146+W147</f>
        <v>2130087</v>
      </c>
      <c r="X46" s="422">
        <f t="shared" si="242"/>
        <v>2452167</v>
      </c>
      <c r="Y46" s="422">
        <f t="shared" si="242"/>
        <v>2725961</v>
      </c>
      <c r="Z46" s="422">
        <f t="shared" ref="Z46:AB46" si="243">Z144+Z145+Z146+Z147</f>
        <v>2091626</v>
      </c>
      <c r="AA46" s="422">
        <f t="shared" si="243"/>
        <v>2298813</v>
      </c>
      <c r="AB46" s="422">
        <f t="shared" si="243"/>
        <v>2410443</v>
      </c>
      <c r="AC46" s="423">
        <f t="shared" si="242"/>
        <v>2815565</v>
      </c>
      <c r="AD46" s="423">
        <f t="shared" ref="AD46:AG46" si="244">AD144+AD145+AD146+AD147</f>
        <v>3089532</v>
      </c>
      <c r="AE46" s="423">
        <f t="shared" si="244"/>
        <v>2878657</v>
      </c>
      <c r="AF46" s="423">
        <f t="shared" si="244"/>
        <v>2895896</v>
      </c>
      <c r="AG46" s="423">
        <f t="shared" si="244"/>
        <v>2182570</v>
      </c>
      <c r="AH46" s="422"/>
      <c r="AI46" s="422">
        <f>SUM(AI145:AI148)</f>
        <v>1777487</v>
      </c>
      <c r="AJ46" s="422">
        <f>SUM(AJ145:AJ148)</f>
        <v>1743750</v>
      </c>
      <c r="AK46" s="422">
        <f>SUM(AK145:AK148)</f>
        <v>1368033</v>
      </c>
      <c r="AL46" s="422"/>
      <c r="AM46" s="422">
        <f t="shared" si="209"/>
        <v>1409138</v>
      </c>
      <c r="AN46" s="422"/>
      <c r="AO46" s="422">
        <f t="shared" si="153"/>
        <v>1555672</v>
      </c>
      <c r="AP46" s="445">
        <v>1847512</v>
      </c>
      <c r="AQ46" s="445">
        <v>1454457</v>
      </c>
      <c r="AR46" s="445">
        <v>1920923</v>
      </c>
      <c r="AS46" s="445">
        <v>966489</v>
      </c>
      <c r="AT46" s="445">
        <v>1124170</v>
      </c>
      <c r="AU46" s="422">
        <v>1617826</v>
      </c>
      <c r="AV46" s="422">
        <v>2304308</v>
      </c>
      <c r="AW46" s="446">
        <v>1548114</v>
      </c>
      <c r="AX46" s="447">
        <v>2185049</v>
      </c>
      <c r="AY46" s="458">
        <v>1421334</v>
      </c>
      <c r="AZ46" s="463">
        <v>1151055</v>
      </c>
      <c r="BA46" s="463">
        <v>1450811</v>
      </c>
      <c r="BB46" s="464">
        <v>1310376</v>
      </c>
      <c r="BC46" s="464">
        <v>1318173</v>
      </c>
      <c r="BD46" s="357">
        <v>1083165</v>
      </c>
      <c r="BE46" s="464">
        <v>1515372</v>
      </c>
      <c r="BF46" s="357"/>
    </row>
    <row r="47" spans="1:58">
      <c r="A47" s="443">
        <v>223</v>
      </c>
      <c r="B47" s="424" t="s">
        <v>76</v>
      </c>
      <c r="C47" s="421">
        <f t="shared" ref="C47:G47" si="245">C152+C153+C154+C155+C156+C157</f>
        <v>563957</v>
      </c>
      <c r="D47" s="421">
        <f t="shared" si="245"/>
        <v>628855</v>
      </c>
      <c r="E47" s="421">
        <f t="shared" si="245"/>
        <v>759074</v>
      </c>
      <c r="F47" s="421">
        <f t="shared" si="245"/>
        <v>1280556</v>
      </c>
      <c r="G47" s="421">
        <f t="shared" si="245"/>
        <v>1528887</v>
      </c>
      <c r="H47" s="421">
        <f t="shared" ref="H47:L47" si="246">H152+H153+H154+H155+H156+H157</f>
        <v>2580166</v>
      </c>
      <c r="I47" s="421">
        <f t="shared" si="246"/>
        <v>2800157</v>
      </c>
      <c r="J47" s="421">
        <f t="shared" si="246"/>
        <v>2971062</v>
      </c>
      <c r="K47" s="421">
        <f t="shared" si="246"/>
        <v>3082528</v>
      </c>
      <c r="L47" s="421">
        <f t="shared" si="246"/>
        <v>3846639</v>
      </c>
      <c r="M47" s="421">
        <f t="shared" ref="M47:V47" si="247">M152+M153+M154+M155+M156+M157</f>
        <v>4461428</v>
      </c>
      <c r="N47" s="421">
        <f t="shared" si="247"/>
        <v>4966644</v>
      </c>
      <c r="O47" s="421">
        <f t="shared" si="247"/>
        <v>4578589</v>
      </c>
      <c r="P47" s="421">
        <f t="shared" si="247"/>
        <v>4764831</v>
      </c>
      <c r="Q47" s="421">
        <f t="shared" si="247"/>
        <v>5103810</v>
      </c>
      <c r="R47" s="421">
        <f t="shared" si="247"/>
        <v>5092574</v>
      </c>
      <c r="S47" s="421">
        <f t="shared" si="247"/>
        <v>6063281</v>
      </c>
      <c r="T47" s="421">
        <f t="shared" si="247"/>
        <v>6468909</v>
      </c>
      <c r="U47" s="421">
        <f t="shared" si="247"/>
        <v>6664472</v>
      </c>
      <c r="V47" s="421">
        <f t="shared" si="247"/>
        <v>7892272</v>
      </c>
      <c r="W47" s="422">
        <f t="shared" ref="W47:AC47" si="248">W152+W153+W154+W155+W156+W157</f>
        <v>7756628</v>
      </c>
      <c r="X47" s="422">
        <f t="shared" si="248"/>
        <v>9359804</v>
      </c>
      <c r="Y47" s="422">
        <f t="shared" si="248"/>
        <v>8446149</v>
      </c>
      <c r="Z47" s="422">
        <f t="shared" ref="Z47:AB47" si="249">Z152+Z153+Z154+Z155+Z156+Z157</f>
        <v>7720215</v>
      </c>
      <c r="AA47" s="422">
        <f t="shared" si="249"/>
        <v>7598448</v>
      </c>
      <c r="AB47" s="422">
        <f t="shared" si="249"/>
        <v>7977362</v>
      </c>
      <c r="AC47" s="423">
        <f t="shared" si="248"/>
        <v>8391427</v>
      </c>
      <c r="AD47" s="423">
        <f t="shared" ref="AD47:AG47" si="250">AD152+AD153+AD154+AD155+AD156+AD157</f>
        <v>8246520</v>
      </c>
      <c r="AE47" s="423">
        <f t="shared" si="250"/>
        <v>8197598</v>
      </c>
      <c r="AF47" s="423">
        <f t="shared" si="250"/>
        <v>6471796</v>
      </c>
      <c r="AG47" s="423">
        <f t="shared" si="250"/>
        <v>6860272</v>
      </c>
      <c r="AH47" s="422"/>
      <c r="AI47" s="422">
        <f>SUM(AI153:AI158)</f>
        <v>8352009</v>
      </c>
      <c r="AJ47" s="422">
        <f>SUM(AJ153:AJ158)</f>
        <v>8276392</v>
      </c>
      <c r="AK47" s="422">
        <f>SUM(AK153:AK158)</f>
        <v>8079950</v>
      </c>
      <c r="AL47" s="422"/>
      <c r="AM47" s="422">
        <f t="shared" si="209"/>
        <v>8651795</v>
      </c>
      <c r="AN47" s="422"/>
      <c r="AO47" s="422">
        <f t="shared" si="153"/>
        <v>8575358</v>
      </c>
      <c r="AP47" s="445">
        <v>7675745</v>
      </c>
      <c r="AQ47" s="445">
        <v>9635297</v>
      </c>
      <c r="AR47" s="445">
        <v>7874325</v>
      </c>
      <c r="AS47" s="445">
        <v>6898761</v>
      </c>
      <c r="AT47" s="445">
        <v>6554554</v>
      </c>
      <c r="AU47" s="422">
        <v>8983611</v>
      </c>
      <c r="AV47" s="422">
        <v>8618422</v>
      </c>
      <c r="AW47" s="446">
        <v>7450832</v>
      </c>
      <c r="AX47" s="447">
        <v>6957212</v>
      </c>
      <c r="AY47" s="458">
        <v>7542717</v>
      </c>
      <c r="AZ47" s="463">
        <v>6803691</v>
      </c>
      <c r="BA47" s="463">
        <v>7558704</v>
      </c>
      <c r="BB47" s="464">
        <v>7508931</v>
      </c>
      <c r="BC47" s="464">
        <v>8407096</v>
      </c>
      <c r="BD47" s="357">
        <v>8012194</v>
      </c>
      <c r="BE47" s="464">
        <v>8510027</v>
      </c>
      <c r="BF47" s="357"/>
    </row>
    <row r="48" spans="1:58">
      <c r="A48" s="461">
        <v>224</v>
      </c>
      <c r="B48" s="462" t="s">
        <v>77</v>
      </c>
      <c r="C48" s="421">
        <f t="shared" ref="C48:G48" si="251">C168+C169+C170+C171</f>
        <v>727567</v>
      </c>
      <c r="D48" s="421">
        <f t="shared" si="251"/>
        <v>696456</v>
      </c>
      <c r="E48" s="421">
        <f t="shared" si="251"/>
        <v>731739</v>
      </c>
      <c r="F48" s="421">
        <f t="shared" si="251"/>
        <v>1184707</v>
      </c>
      <c r="G48" s="421">
        <f t="shared" si="251"/>
        <v>1591588</v>
      </c>
      <c r="H48" s="421">
        <f t="shared" ref="H48:L48" si="252">H168+H169+H170+H171</f>
        <v>1928588</v>
      </c>
      <c r="I48" s="421">
        <f t="shared" si="252"/>
        <v>2176598</v>
      </c>
      <c r="J48" s="421">
        <f t="shared" si="252"/>
        <v>2295441</v>
      </c>
      <c r="K48" s="421">
        <f t="shared" si="252"/>
        <v>2302325</v>
      </c>
      <c r="L48" s="421">
        <f t="shared" si="252"/>
        <v>2569852</v>
      </c>
      <c r="M48" s="421">
        <f t="shared" ref="M48:V48" si="253">M168+M169+M170+M171</f>
        <v>2760438</v>
      </c>
      <c r="N48" s="421">
        <f t="shared" si="253"/>
        <v>2608380</v>
      </c>
      <c r="O48" s="421">
        <f t="shared" si="253"/>
        <v>2936367</v>
      </c>
      <c r="P48" s="421">
        <f t="shared" si="253"/>
        <v>3083856</v>
      </c>
      <c r="Q48" s="421">
        <f t="shared" si="253"/>
        <v>2975448</v>
      </c>
      <c r="R48" s="421">
        <f t="shared" si="253"/>
        <v>3262086</v>
      </c>
      <c r="S48" s="421">
        <f t="shared" si="253"/>
        <v>3072922</v>
      </c>
      <c r="T48" s="421">
        <f t="shared" si="253"/>
        <v>3506475</v>
      </c>
      <c r="U48" s="421">
        <f t="shared" si="253"/>
        <v>3535454</v>
      </c>
      <c r="V48" s="421">
        <f t="shared" si="253"/>
        <v>3908822</v>
      </c>
      <c r="W48" s="422">
        <f t="shared" ref="W48:AC48" si="254">W168+W169+W170+W171</f>
        <v>4032140</v>
      </c>
      <c r="X48" s="422">
        <f t="shared" si="254"/>
        <v>4248640</v>
      </c>
      <c r="Y48" s="422">
        <f t="shared" si="254"/>
        <v>4565205</v>
      </c>
      <c r="Z48" s="422">
        <f t="shared" ref="Z48:AB48" si="255">Z168+Z169+Z170+Z171</f>
        <v>4526697</v>
      </c>
      <c r="AA48" s="422">
        <f t="shared" si="255"/>
        <v>4492462</v>
      </c>
      <c r="AB48" s="422">
        <f t="shared" si="255"/>
        <v>4389204</v>
      </c>
      <c r="AC48" s="423">
        <f t="shared" si="254"/>
        <v>4345603</v>
      </c>
      <c r="AD48" s="423">
        <f t="shared" ref="AD48:AG48" si="256">AD168+AD169+AD170+AD171</f>
        <v>4250478</v>
      </c>
      <c r="AE48" s="423">
        <f t="shared" si="256"/>
        <v>4295502</v>
      </c>
      <c r="AF48" s="423">
        <f t="shared" si="256"/>
        <v>4784014</v>
      </c>
      <c r="AG48" s="423">
        <f t="shared" si="256"/>
        <v>5016246</v>
      </c>
      <c r="AH48" s="422"/>
      <c r="AI48" s="422">
        <f>SUM(AI165:AI168)</f>
        <v>3533435</v>
      </c>
      <c r="AJ48" s="422">
        <f>SUM(AJ165:AJ168)</f>
        <v>3515123</v>
      </c>
      <c r="AK48" s="422">
        <f>SUM(AK165:AK168)</f>
        <v>3634062</v>
      </c>
      <c r="AL48" s="422"/>
      <c r="AM48" s="422">
        <f>SUM(AM157:AM160)</f>
        <v>3503513</v>
      </c>
      <c r="AN48" s="422"/>
      <c r="AO48" s="422">
        <f t="shared" si="153"/>
        <v>3272781</v>
      </c>
      <c r="AP48" s="445">
        <v>3095478</v>
      </c>
      <c r="AQ48" s="445">
        <v>2787885</v>
      </c>
      <c r="AR48" s="445">
        <v>2709926</v>
      </c>
      <c r="AS48" s="445">
        <v>2181549</v>
      </c>
      <c r="AT48" s="445">
        <v>2608932</v>
      </c>
      <c r="AU48" s="422">
        <v>2985739</v>
      </c>
      <c r="AV48" s="422">
        <v>2204453</v>
      </c>
      <c r="AW48" s="446">
        <v>2301242</v>
      </c>
      <c r="AX48" s="447">
        <v>2265615</v>
      </c>
      <c r="AY48" s="458">
        <v>2774042</v>
      </c>
      <c r="AZ48" s="463">
        <v>2370748</v>
      </c>
      <c r="BA48" s="463">
        <v>2540478</v>
      </c>
      <c r="BB48" s="464">
        <v>2645495</v>
      </c>
      <c r="BC48" s="464">
        <v>2971417</v>
      </c>
      <c r="BD48" s="357">
        <v>2755566</v>
      </c>
      <c r="BE48" s="464">
        <v>2037764</v>
      </c>
      <c r="BF48" s="357"/>
    </row>
    <row r="49" spans="1:58">
      <c r="A49" s="443">
        <v>225</v>
      </c>
      <c r="B49" s="424" t="s">
        <v>78</v>
      </c>
      <c r="C49" s="421">
        <f t="shared" ref="C49:G49" si="257">C148+C149+C150+C151</f>
        <v>554440</v>
      </c>
      <c r="D49" s="421">
        <f t="shared" si="257"/>
        <v>665659</v>
      </c>
      <c r="E49" s="421">
        <f t="shared" si="257"/>
        <v>671885</v>
      </c>
      <c r="F49" s="421">
        <f t="shared" si="257"/>
        <v>847689</v>
      </c>
      <c r="G49" s="421">
        <f t="shared" si="257"/>
        <v>1287348</v>
      </c>
      <c r="H49" s="421">
        <f t="shared" ref="H49:L49" si="258">H148+H149+H150+H151</f>
        <v>1456024</v>
      </c>
      <c r="I49" s="421">
        <f t="shared" si="258"/>
        <v>1495060</v>
      </c>
      <c r="J49" s="421">
        <f t="shared" si="258"/>
        <v>1202269</v>
      </c>
      <c r="K49" s="421">
        <f t="shared" si="258"/>
        <v>1700952</v>
      </c>
      <c r="L49" s="421">
        <f t="shared" si="258"/>
        <v>1952665</v>
      </c>
      <c r="M49" s="421">
        <f t="shared" ref="M49:V49" si="259">M148+M149+M150+M151</f>
        <v>2181285</v>
      </c>
      <c r="N49" s="421">
        <f t="shared" si="259"/>
        <v>2341420</v>
      </c>
      <c r="O49" s="421">
        <f t="shared" si="259"/>
        <v>2330355</v>
      </c>
      <c r="P49" s="421">
        <f t="shared" si="259"/>
        <v>2189627</v>
      </c>
      <c r="Q49" s="421">
        <f t="shared" si="259"/>
        <v>2309681</v>
      </c>
      <c r="R49" s="421">
        <f t="shared" si="259"/>
        <v>2357007</v>
      </c>
      <c r="S49" s="421">
        <f t="shared" si="259"/>
        <v>3236166</v>
      </c>
      <c r="T49" s="421">
        <f t="shared" si="259"/>
        <v>2926439</v>
      </c>
      <c r="U49" s="421">
        <f t="shared" si="259"/>
        <v>3617565</v>
      </c>
      <c r="V49" s="421">
        <f t="shared" si="259"/>
        <v>3502022</v>
      </c>
      <c r="W49" s="422">
        <f t="shared" ref="W49:AC49" si="260">W148+W149+W150+W151</f>
        <v>4263140</v>
      </c>
      <c r="X49" s="422">
        <f t="shared" si="260"/>
        <v>4735237</v>
      </c>
      <c r="Y49" s="422">
        <f t="shared" si="260"/>
        <v>4397967</v>
      </c>
      <c r="Z49" s="422">
        <f t="shared" ref="Z49:AB49" si="261">Z148+Z149+Z150+Z151</f>
        <v>4431676</v>
      </c>
      <c r="AA49" s="422">
        <f t="shared" si="261"/>
        <v>4477170</v>
      </c>
      <c r="AB49" s="422">
        <f t="shared" si="261"/>
        <v>5150260</v>
      </c>
      <c r="AC49" s="423">
        <f t="shared" si="260"/>
        <v>5383925</v>
      </c>
      <c r="AD49" s="423">
        <f t="shared" ref="AD49:AG49" si="262">AD148+AD149+AD150+AD151</f>
        <v>5943628</v>
      </c>
      <c r="AE49" s="423">
        <f t="shared" si="262"/>
        <v>5274110</v>
      </c>
      <c r="AF49" s="423">
        <f t="shared" si="262"/>
        <v>4908234</v>
      </c>
      <c r="AG49" s="423">
        <f t="shared" si="262"/>
        <v>5221798</v>
      </c>
      <c r="AH49" s="422"/>
      <c r="AI49" s="422">
        <f>SUM(AI149:AI152)</f>
        <v>5019382</v>
      </c>
      <c r="AJ49" s="422">
        <f>SUM(AJ149:AJ152)</f>
        <v>4118329</v>
      </c>
      <c r="AK49" s="422">
        <f>SUM(AK149:AK152)</f>
        <v>3910954</v>
      </c>
      <c r="AL49" s="422"/>
      <c r="AM49" s="422">
        <f>SUM(AM147:AM150)</f>
        <v>4067556</v>
      </c>
      <c r="AN49" s="422"/>
      <c r="AO49" s="422">
        <f t="shared" si="153"/>
        <v>3871287</v>
      </c>
      <c r="AP49" s="445">
        <v>3280113</v>
      </c>
      <c r="AQ49" s="445">
        <v>4127543</v>
      </c>
      <c r="AR49" s="445">
        <v>3362810</v>
      </c>
      <c r="AS49" s="445">
        <v>3159270</v>
      </c>
      <c r="AT49" s="445">
        <v>2812705</v>
      </c>
      <c r="AU49" s="422">
        <v>2904047</v>
      </c>
      <c r="AV49" s="422">
        <v>2935370</v>
      </c>
      <c r="AW49" s="446">
        <v>2929366</v>
      </c>
      <c r="AX49" s="447">
        <v>2843799</v>
      </c>
      <c r="AY49" s="458">
        <v>3278490</v>
      </c>
      <c r="AZ49" s="463">
        <v>3326730</v>
      </c>
      <c r="BA49" s="463">
        <v>3838912</v>
      </c>
      <c r="BB49" s="464">
        <v>3634291</v>
      </c>
      <c r="BC49" s="464">
        <v>3774721</v>
      </c>
      <c r="BD49" s="357">
        <v>8616064</v>
      </c>
      <c r="BE49" s="464">
        <v>4144243</v>
      </c>
      <c r="BF49" s="357"/>
    </row>
    <row r="50" spans="1:58">
      <c r="A50" s="461">
        <v>226</v>
      </c>
      <c r="B50" s="462" t="s">
        <v>79</v>
      </c>
      <c r="C50" s="421">
        <f t="shared" ref="C50:G50" si="263">C162+C163+C164+C165+C167</f>
        <v>917361</v>
      </c>
      <c r="D50" s="421">
        <f t="shared" si="263"/>
        <v>370625</v>
      </c>
      <c r="E50" s="421">
        <f t="shared" si="263"/>
        <v>415803</v>
      </c>
      <c r="F50" s="421">
        <f t="shared" si="263"/>
        <v>511809</v>
      </c>
      <c r="G50" s="421">
        <f t="shared" si="263"/>
        <v>751154</v>
      </c>
      <c r="H50" s="421">
        <f t="shared" ref="H50:L50" si="264">H162+H163+H164+H165+H167</f>
        <v>1258164</v>
      </c>
      <c r="I50" s="421">
        <f t="shared" si="264"/>
        <v>1401759</v>
      </c>
      <c r="J50" s="421">
        <f t="shared" si="264"/>
        <v>1641878</v>
      </c>
      <c r="K50" s="421">
        <f t="shared" si="264"/>
        <v>1776695</v>
      </c>
      <c r="L50" s="421">
        <f t="shared" si="264"/>
        <v>2055011</v>
      </c>
      <c r="M50" s="421">
        <f t="shared" ref="M50:V50" si="265">M162+M163+M164+M165+M167</f>
        <v>2256396</v>
      </c>
      <c r="N50" s="421">
        <f t="shared" si="265"/>
        <v>2247997</v>
      </c>
      <c r="O50" s="421">
        <f t="shared" si="265"/>
        <v>2372113</v>
      </c>
      <c r="P50" s="421">
        <f t="shared" si="265"/>
        <v>2596686</v>
      </c>
      <c r="Q50" s="421">
        <f t="shared" si="265"/>
        <v>2494988</v>
      </c>
      <c r="R50" s="421">
        <f t="shared" si="265"/>
        <v>2571803</v>
      </c>
      <c r="S50" s="421">
        <f t="shared" si="265"/>
        <v>2301210</v>
      </c>
      <c r="T50" s="421">
        <f t="shared" si="265"/>
        <v>2422982</v>
      </c>
      <c r="U50" s="421">
        <f t="shared" si="265"/>
        <v>2630857</v>
      </c>
      <c r="V50" s="421">
        <f t="shared" si="265"/>
        <v>2611448</v>
      </c>
      <c r="W50" s="422">
        <f t="shared" ref="W50:AC50" si="266">W162+W163+W164+W165+W167</f>
        <v>2641802</v>
      </c>
      <c r="X50" s="422">
        <f t="shared" si="266"/>
        <v>2866263</v>
      </c>
      <c r="Y50" s="422">
        <f t="shared" si="266"/>
        <v>2968610</v>
      </c>
      <c r="Z50" s="422">
        <f t="shared" ref="Z50:AB50" si="267">Z162+Z163+Z164+Z165+Z167</f>
        <v>2976663</v>
      </c>
      <c r="AA50" s="422">
        <f t="shared" si="267"/>
        <v>2975192</v>
      </c>
      <c r="AB50" s="422">
        <f t="shared" si="267"/>
        <v>3417553</v>
      </c>
      <c r="AC50" s="423">
        <f t="shared" si="266"/>
        <v>3483571</v>
      </c>
      <c r="AD50" s="423">
        <f t="shared" ref="AD50:AG50" si="268">AD162+AD163+AD164+AD165+AD167</f>
        <v>3358353</v>
      </c>
      <c r="AE50" s="423">
        <f t="shared" si="268"/>
        <v>3231077</v>
      </c>
      <c r="AF50" s="423">
        <f t="shared" si="268"/>
        <v>3966913</v>
      </c>
      <c r="AG50" s="423">
        <f t="shared" si="268"/>
        <v>3663700</v>
      </c>
      <c r="AH50" s="422"/>
      <c r="AI50" s="422">
        <f>SUM(AI159:AI162)+AI164</f>
        <v>2880552</v>
      </c>
      <c r="AJ50" s="422">
        <f>SUM(AJ159:AJ162)+AJ164</f>
        <v>2541033</v>
      </c>
      <c r="AK50" s="422">
        <f>SUM(AK159:AK162)+AK164</f>
        <v>2792587</v>
      </c>
      <c r="AL50" s="422"/>
      <c r="AM50" s="422">
        <f>SUM(AM151:AM154)+AM156</f>
        <v>2599332</v>
      </c>
      <c r="AN50" s="422"/>
      <c r="AO50" s="422">
        <f t="shared" si="153"/>
        <v>2420761</v>
      </c>
      <c r="AP50" s="445">
        <v>2593845</v>
      </c>
      <c r="AQ50" s="445">
        <v>2635014</v>
      </c>
      <c r="AR50" s="445">
        <v>2581184</v>
      </c>
      <c r="AS50" s="445">
        <v>2547790</v>
      </c>
      <c r="AT50" s="445">
        <v>2501022</v>
      </c>
      <c r="AU50" s="422">
        <v>2265307</v>
      </c>
      <c r="AV50" s="422">
        <v>2461937</v>
      </c>
      <c r="AW50" s="446">
        <v>2304919</v>
      </c>
      <c r="AX50" s="447">
        <v>2142769</v>
      </c>
      <c r="AY50" s="458">
        <v>1734532</v>
      </c>
      <c r="AZ50" s="463">
        <v>2405470</v>
      </c>
      <c r="BA50" s="463">
        <v>2544364</v>
      </c>
      <c r="BB50" s="464">
        <v>2437591</v>
      </c>
      <c r="BC50" s="464">
        <v>2861782</v>
      </c>
      <c r="BD50" s="357">
        <v>2662264</v>
      </c>
      <c r="BE50" s="464">
        <v>2632305</v>
      </c>
      <c r="BF50" s="357"/>
    </row>
    <row r="51" spans="1:58">
      <c r="A51" s="443">
        <v>227</v>
      </c>
      <c r="B51" s="424" t="s">
        <v>80</v>
      </c>
      <c r="C51" s="421">
        <f t="shared" ref="C51:G51" si="269">C129+C131+C132+C133</f>
        <v>433181</v>
      </c>
      <c r="D51" s="421">
        <f t="shared" si="269"/>
        <v>508076</v>
      </c>
      <c r="E51" s="421">
        <f t="shared" si="269"/>
        <v>586820</v>
      </c>
      <c r="F51" s="421">
        <f t="shared" si="269"/>
        <v>910123</v>
      </c>
      <c r="G51" s="421">
        <f t="shared" si="269"/>
        <v>868369</v>
      </c>
      <c r="H51" s="421">
        <f t="shared" ref="H51:L51" si="270">H129+H131+H132+H133</f>
        <v>1169121</v>
      </c>
      <c r="I51" s="421">
        <f t="shared" si="270"/>
        <v>1310955</v>
      </c>
      <c r="J51" s="421">
        <f t="shared" si="270"/>
        <v>1416063</v>
      </c>
      <c r="K51" s="421">
        <f t="shared" si="270"/>
        <v>1619394</v>
      </c>
      <c r="L51" s="421">
        <f t="shared" si="270"/>
        <v>1850142</v>
      </c>
      <c r="M51" s="421">
        <f t="shared" ref="M51:V51" si="271">M129+M131+M132+M133</f>
        <v>1949381</v>
      </c>
      <c r="N51" s="421">
        <f t="shared" si="271"/>
        <v>2165692</v>
      </c>
      <c r="O51" s="421">
        <f t="shared" si="271"/>
        <v>2105223</v>
      </c>
      <c r="P51" s="421">
        <f t="shared" si="271"/>
        <v>2103531</v>
      </c>
      <c r="Q51" s="421">
        <f t="shared" si="271"/>
        <v>2479753</v>
      </c>
      <c r="R51" s="421">
        <f t="shared" si="271"/>
        <v>2496447</v>
      </c>
      <c r="S51" s="421">
        <f t="shared" si="271"/>
        <v>2659699</v>
      </c>
      <c r="T51" s="421">
        <f t="shared" si="271"/>
        <v>2668134</v>
      </c>
      <c r="U51" s="421">
        <f t="shared" si="271"/>
        <v>3046830</v>
      </c>
      <c r="V51" s="421">
        <f t="shared" si="271"/>
        <v>3325764</v>
      </c>
      <c r="W51" s="422">
        <f t="shared" ref="W51:AC51" si="272">W129+W131+W132+W133</f>
        <v>3554446</v>
      </c>
      <c r="X51" s="422">
        <f t="shared" si="272"/>
        <v>3787120</v>
      </c>
      <c r="Y51" s="422">
        <f t="shared" si="272"/>
        <v>3868008</v>
      </c>
      <c r="Z51" s="422">
        <f t="shared" ref="Z51:AB51" si="273">Z129+Z131+Z132+Z133</f>
        <v>3838160</v>
      </c>
      <c r="AA51" s="422">
        <f t="shared" si="273"/>
        <v>3620335</v>
      </c>
      <c r="AB51" s="422">
        <f t="shared" si="273"/>
        <v>4128023</v>
      </c>
      <c r="AC51" s="423">
        <f t="shared" si="272"/>
        <v>3802099</v>
      </c>
      <c r="AD51" s="423">
        <f t="shared" ref="AD51:AG51" si="274">AD129+AD131+AD132+AD133</f>
        <v>4252592</v>
      </c>
      <c r="AE51" s="423">
        <f t="shared" si="274"/>
        <v>3831506</v>
      </c>
      <c r="AF51" s="423">
        <f t="shared" si="274"/>
        <v>2017792</v>
      </c>
      <c r="AG51" s="423">
        <f t="shared" si="274"/>
        <v>1992110</v>
      </c>
      <c r="AH51" s="422"/>
      <c r="AI51" s="422">
        <f>AI130+SUM(AI132:AI134)</f>
        <v>3410669</v>
      </c>
      <c r="AJ51" s="422">
        <f>AJ130+SUM(AJ132:AJ134)</f>
        <v>3308187</v>
      </c>
      <c r="AK51" s="422">
        <f>AK130+SUM(AK132:AK134)</f>
        <v>3304993</v>
      </c>
      <c r="AL51" s="422"/>
      <c r="AM51" s="422">
        <f>AM132+SUM(AM134:AM136)</f>
        <v>3303386</v>
      </c>
      <c r="AN51" s="422"/>
      <c r="AO51" s="422">
        <f t="shared" si="153"/>
        <v>3284916</v>
      </c>
      <c r="AP51" s="445">
        <v>3327258</v>
      </c>
      <c r="AQ51" s="445">
        <v>3489548</v>
      </c>
      <c r="AR51" s="445">
        <v>3119358</v>
      </c>
      <c r="AS51" s="445">
        <v>2676697</v>
      </c>
      <c r="AT51" s="445">
        <v>2626372</v>
      </c>
      <c r="AU51" s="422">
        <v>2670735</v>
      </c>
      <c r="AV51" s="422">
        <v>2692461</v>
      </c>
      <c r="AW51" s="446">
        <v>2659149</v>
      </c>
      <c r="AX51" s="447">
        <v>2528311</v>
      </c>
      <c r="AY51" s="458">
        <v>2328782</v>
      </c>
      <c r="AZ51" s="463">
        <v>2314061</v>
      </c>
      <c r="BA51" s="463">
        <v>2245429</v>
      </c>
      <c r="BB51" s="464">
        <v>2443692</v>
      </c>
      <c r="BC51" s="464">
        <v>2580639</v>
      </c>
      <c r="BD51" s="357">
        <v>2095277</v>
      </c>
      <c r="BE51" s="464">
        <v>2344047</v>
      </c>
      <c r="BF51" s="357"/>
    </row>
    <row r="52" spans="1:58">
      <c r="A52" s="443">
        <v>228</v>
      </c>
      <c r="B52" s="424" t="s">
        <v>81</v>
      </c>
      <c r="C52" s="421">
        <f t="shared" ref="C52:F52" si="275">C103+C104+C105</f>
        <v>326654</v>
      </c>
      <c r="D52" s="421">
        <f t="shared" si="275"/>
        <v>390292</v>
      </c>
      <c r="E52" s="421">
        <f t="shared" si="275"/>
        <v>374947</v>
      </c>
      <c r="F52" s="421">
        <f t="shared" si="275"/>
        <v>602028</v>
      </c>
      <c r="G52" s="421">
        <f>G102+G103+G104</f>
        <v>596743</v>
      </c>
      <c r="H52" s="421">
        <f t="shared" ref="H52:L52" si="276">H103+H104+H105</f>
        <v>1217411</v>
      </c>
      <c r="I52" s="421">
        <f t="shared" si="276"/>
        <v>1370038</v>
      </c>
      <c r="J52" s="421">
        <f t="shared" si="276"/>
        <v>1414346</v>
      </c>
      <c r="K52" s="421">
        <f t="shared" si="276"/>
        <v>1669061</v>
      </c>
      <c r="L52" s="421">
        <f t="shared" si="276"/>
        <v>1935305</v>
      </c>
      <c r="M52" s="421">
        <f t="shared" ref="M52:V52" si="277">M103+M104+M105</f>
        <v>2409420</v>
      </c>
      <c r="N52" s="421">
        <f t="shared" si="277"/>
        <v>2883289</v>
      </c>
      <c r="O52" s="421">
        <f t="shared" si="277"/>
        <v>2919043</v>
      </c>
      <c r="P52" s="421">
        <f t="shared" si="277"/>
        <v>2715296</v>
      </c>
      <c r="Q52" s="421">
        <f t="shared" si="277"/>
        <v>2878424</v>
      </c>
      <c r="R52" s="421">
        <f t="shared" si="277"/>
        <v>3134253</v>
      </c>
      <c r="S52" s="421">
        <f t="shared" si="277"/>
        <v>3741018</v>
      </c>
      <c r="T52" s="421">
        <f t="shared" si="277"/>
        <v>4129619</v>
      </c>
      <c r="U52" s="421">
        <f t="shared" si="277"/>
        <v>4672806</v>
      </c>
      <c r="V52" s="421">
        <f t="shared" si="277"/>
        <v>4934067</v>
      </c>
      <c r="W52" s="422">
        <f t="shared" ref="W52:AC52" si="278">W103+W104+W105</f>
        <v>7889929</v>
      </c>
      <c r="X52" s="422">
        <f t="shared" si="278"/>
        <v>11317489</v>
      </c>
      <c r="Y52" s="422">
        <f t="shared" si="278"/>
        <v>10998477</v>
      </c>
      <c r="Z52" s="422">
        <f t="shared" ref="Z52:AB52" si="279">Z103+Z104+Z105</f>
        <v>11331930</v>
      </c>
      <c r="AA52" s="422">
        <f t="shared" si="279"/>
        <v>10684327</v>
      </c>
      <c r="AB52" s="422">
        <f t="shared" si="279"/>
        <v>11557998</v>
      </c>
      <c r="AC52" s="423">
        <f t="shared" si="278"/>
        <v>11790635</v>
      </c>
      <c r="AD52" s="423">
        <f t="shared" ref="AD52:AG52" si="280">AD103+AD104+AD105</f>
        <v>11493640</v>
      </c>
      <c r="AE52" s="423">
        <f t="shared" si="280"/>
        <v>11414863</v>
      </c>
      <c r="AF52" s="423">
        <f t="shared" si="280"/>
        <v>10207790</v>
      </c>
      <c r="AG52" s="423">
        <f t="shared" si="280"/>
        <v>11685698</v>
      </c>
      <c r="AH52" s="422"/>
      <c r="AI52" s="466">
        <f>SUM(AI104:AI106)</f>
        <v>11963482</v>
      </c>
      <c r="AJ52" s="466">
        <f>SUM(AJ104:AJ106)</f>
        <v>11307692</v>
      </c>
      <c r="AK52" s="466">
        <f>SUM(AK104:AK106)</f>
        <v>10474377</v>
      </c>
      <c r="AL52" s="466"/>
      <c r="AM52" s="466">
        <f>SUM(AM106:AM108)</f>
        <v>11527814</v>
      </c>
      <c r="AN52" s="466"/>
      <c r="AO52" s="466">
        <f>SUM(AO109:AO111)</f>
        <v>10670903</v>
      </c>
      <c r="AP52" s="445">
        <v>13326775</v>
      </c>
      <c r="AQ52" s="445">
        <v>12541970</v>
      </c>
      <c r="AR52" s="445">
        <v>12038337</v>
      </c>
      <c r="AS52" s="445">
        <v>12069737</v>
      </c>
      <c r="AT52" s="445">
        <v>13163454</v>
      </c>
      <c r="AU52" s="422">
        <v>12227014</v>
      </c>
      <c r="AV52" s="422">
        <v>11020348</v>
      </c>
      <c r="AW52" s="446">
        <v>9365224</v>
      </c>
      <c r="AX52" s="447">
        <v>12055823</v>
      </c>
      <c r="AY52" s="458">
        <v>8294016</v>
      </c>
      <c r="AZ52" s="463">
        <v>11852100</v>
      </c>
      <c r="BA52" s="463">
        <v>11468300</v>
      </c>
      <c r="BB52" s="464">
        <v>10477008</v>
      </c>
      <c r="BC52" s="464">
        <v>12195970</v>
      </c>
      <c r="BD52" s="357">
        <v>14416859</v>
      </c>
      <c r="BE52" s="464">
        <v>13095611</v>
      </c>
      <c r="BF52" s="357"/>
    </row>
    <row r="53" spans="1:58">
      <c r="A53" s="443">
        <v>229</v>
      </c>
      <c r="B53" s="424" t="s">
        <v>82</v>
      </c>
      <c r="C53" s="421">
        <f t="shared" ref="C53:G53" si="281">C91+C120+C121+C122</f>
        <v>1342735</v>
      </c>
      <c r="D53" s="421">
        <f t="shared" si="281"/>
        <v>1729731</v>
      </c>
      <c r="E53" s="421">
        <f t="shared" si="281"/>
        <v>1811857</v>
      </c>
      <c r="F53" s="421">
        <f t="shared" si="281"/>
        <v>2300399</v>
      </c>
      <c r="G53" s="421">
        <f t="shared" si="281"/>
        <v>3691374</v>
      </c>
      <c r="H53" s="421">
        <f t="shared" ref="H53:L53" si="282">H91+H120+H121+H122</f>
        <v>4432979</v>
      </c>
      <c r="I53" s="421">
        <f t="shared" si="282"/>
        <v>4793791</v>
      </c>
      <c r="J53" s="421">
        <f t="shared" si="282"/>
        <v>5137563</v>
      </c>
      <c r="K53" s="421">
        <f t="shared" si="282"/>
        <v>5728139</v>
      </c>
      <c r="L53" s="421">
        <f t="shared" si="282"/>
        <v>5623191</v>
      </c>
      <c r="M53" s="421">
        <f t="shared" ref="M53:V53" si="283">M91+M120+M121+M122</f>
        <v>6558483</v>
      </c>
      <c r="N53" s="421">
        <f t="shared" si="283"/>
        <v>7540047</v>
      </c>
      <c r="O53" s="421">
        <f t="shared" si="283"/>
        <v>7220247</v>
      </c>
      <c r="P53" s="421">
        <f t="shared" si="283"/>
        <v>7266683</v>
      </c>
      <c r="Q53" s="421">
        <f t="shared" si="283"/>
        <v>8160632</v>
      </c>
      <c r="R53" s="421">
        <f t="shared" si="283"/>
        <v>9353647</v>
      </c>
      <c r="S53" s="421">
        <f t="shared" si="283"/>
        <v>9264168</v>
      </c>
      <c r="T53" s="421">
        <f t="shared" si="283"/>
        <v>9312048</v>
      </c>
      <c r="U53" s="421">
        <f t="shared" si="283"/>
        <v>10211281</v>
      </c>
      <c r="V53" s="421">
        <f t="shared" si="283"/>
        <v>10572774</v>
      </c>
      <c r="W53" s="422">
        <f t="shared" ref="W53:AC53" si="284">W91+W120+W121+W122</f>
        <v>11239498</v>
      </c>
      <c r="X53" s="422">
        <f t="shared" si="284"/>
        <v>12609673</v>
      </c>
      <c r="Y53" s="422">
        <f t="shared" si="284"/>
        <v>13607453</v>
      </c>
      <c r="Z53" s="422">
        <f t="shared" ref="Z53:AB53" si="285">Z91+Z120+Z121+Z122</f>
        <v>13809635</v>
      </c>
      <c r="AA53" s="422">
        <f t="shared" si="285"/>
        <v>13773181</v>
      </c>
      <c r="AB53" s="422">
        <f t="shared" si="285"/>
        <v>14378233</v>
      </c>
      <c r="AC53" s="423">
        <f t="shared" si="284"/>
        <v>13299510</v>
      </c>
      <c r="AD53" s="423">
        <f t="shared" ref="AD53:AG53" si="286">AD91+AD120+AD121+AD122</f>
        <v>13419184</v>
      </c>
      <c r="AE53" s="423">
        <f t="shared" si="286"/>
        <v>13117524</v>
      </c>
      <c r="AF53" s="423">
        <f t="shared" si="286"/>
        <v>12399807</v>
      </c>
      <c r="AG53" s="423">
        <f t="shared" si="286"/>
        <v>12324330</v>
      </c>
      <c r="AH53" s="422"/>
      <c r="AI53" s="422">
        <f>AI91+SUM(AI121:AI123)</f>
        <v>11269685</v>
      </c>
      <c r="AJ53" s="422">
        <f>AJ91+SUM(AJ121:AJ123)</f>
        <v>12348521</v>
      </c>
      <c r="AK53" s="422">
        <f>AK91+SUM(AK121:AK123)</f>
        <v>13430325</v>
      </c>
      <c r="AL53" s="422"/>
      <c r="AM53" s="422">
        <f>AM91+SUM(AM123:AM125)</f>
        <v>12358652</v>
      </c>
      <c r="AN53" s="422"/>
      <c r="AO53" s="422">
        <f>AO107</f>
        <v>12559986</v>
      </c>
      <c r="AP53" s="445">
        <v>13248419</v>
      </c>
      <c r="AQ53" s="445">
        <v>13836832</v>
      </c>
      <c r="AR53" s="445">
        <v>14505447</v>
      </c>
      <c r="AS53" s="445">
        <v>12394392</v>
      </c>
      <c r="AT53" s="445">
        <v>12823673</v>
      </c>
      <c r="AU53" s="422">
        <v>13765886</v>
      </c>
      <c r="AV53" s="422">
        <v>13336615</v>
      </c>
      <c r="AW53" s="446">
        <v>13120682</v>
      </c>
      <c r="AX53" s="447">
        <v>11958195</v>
      </c>
      <c r="AY53" s="458">
        <v>13240037</v>
      </c>
      <c r="AZ53" s="463">
        <v>14599029</v>
      </c>
      <c r="BA53" s="463">
        <v>14728193</v>
      </c>
      <c r="BB53" s="464">
        <v>14854621</v>
      </c>
      <c r="BC53" s="464">
        <v>15196901</v>
      </c>
      <c r="BD53" s="357">
        <v>15990985</v>
      </c>
      <c r="BE53" s="464">
        <v>14360347</v>
      </c>
      <c r="BF53" s="357"/>
    </row>
    <row r="54" spans="1:58">
      <c r="A54" s="443">
        <v>301</v>
      </c>
      <c r="B54" s="424" t="s">
        <v>83</v>
      </c>
      <c r="C54" s="421">
        <f t="shared" ref="C54:G54" si="287">C101</f>
        <v>0</v>
      </c>
      <c r="D54" s="421">
        <f t="shared" si="287"/>
        <v>0</v>
      </c>
      <c r="E54" s="421">
        <f t="shared" si="287"/>
        <v>0</v>
      </c>
      <c r="F54" s="421">
        <f t="shared" si="287"/>
        <v>0</v>
      </c>
      <c r="G54" s="421">
        <f t="shared" si="287"/>
        <v>0</v>
      </c>
      <c r="H54" s="421">
        <f t="shared" ref="H54:L54" si="288">H101</f>
        <v>33156</v>
      </c>
      <c r="I54" s="421">
        <f t="shared" si="288"/>
        <v>39053</v>
      </c>
      <c r="J54" s="421">
        <f t="shared" si="288"/>
        <v>36903</v>
      </c>
      <c r="K54" s="421">
        <f t="shared" si="288"/>
        <v>64591</v>
      </c>
      <c r="L54" s="421">
        <f t="shared" si="288"/>
        <v>84068</v>
      </c>
      <c r="M54" s="421">
        <f t="shared" ref="M54:V54" si="289">M101</f>
        <v>151593</v>
      </c>
      <c r="N54" s="421">
        <f t="shared" si="289"/>
        <v>170415</v>
      </c>
      <c r="O54" s="421">
        <f t="shared" si="289"/>
        <v>136496</v>
      </c>
      <c r="P54" s="421">
        <f t="shared" si="289"/>
        <v>197494</v>
      </c>
      <c r="Q54" s="421">
        <f t="shared" si="289"/>
        <v>181394</v>
      </c>
      <c r="R54" s="421">
        <f t="shared" si="289"/>
        <v>187095</v>
      </c>
      <c r="S54" s="421">
        <f t="shared" si="289"/>
        <v>214775</v>
      </c>
      <c r="T54" s="421">
        <f t="shared" si="289"/>
        <v>241441</v>
      </c>
      <c r="U54" s="421">
        <f t="shared" si="289"/>
        <v>301666</v>
      </c>
      <c r="V54" s="421">
        <f t="shared" si="289"/>
        <v>374872</v>
      </c>
      <c r="W54" s="422">
        <f t="shared" ref="W54:AC54" si="290">W101</f>
        <v>290581</v>
      </c>
      <c r="X54" s="422">
        <f t="shared" si="290"/>
        <v>397563</v>
      </c>
      <c r="Y54" s="422">
        <f t="shared" si="290"/>
        <v>379934</v>
      </c>
      <c r="Z54" s="422">
        <f t="shared" ref="Z54:AB54" si="291">Z101</f>
        <v>407102</v>
      </c>
      <c r="AA54" s="422">
        <f t="shared" si="291"/>
        <v>422446</v>
      </c>
      <c r="AB54" s="422">
        <f t="shared" si="291"/>
        <v>435040</v>
      </c>
      <c r="AC54" s="423">
        <f t="shared" si="290"/>
        <v>507570</v>
      </c>
      <c r="AD54" s="423">
        <f t="shared" ref="AD54:AG54" si="292">AD101</f>
        <v>498960</v>
      </c>
      <c r="AE54" s="423">
        <f t="shared" si="292"/>
        <v>389283</v>
      </c>
      <c r="AF54" s="423">
        <f t="shared" si="292"/>
        <v>4582064</v>
      </c>
      <c r="AG54" s="423">
        <f t="shared" si="292"/>
        <v>4247752</v>
      </c>
      <c r="AH54" s="422"/>
      <c r="AI54" s="422">
        <f>AI102</f>
        <v>450401</v>
      </c>
      <c r="AJ54" s="422">
        <f>AJ102</f>
        <v>457748</v>
      </c>
      <c r="AK54" s="422">
        <f>AK102</f>
        <v>486517</v>
      </c>
      <c r="AL54" s="422"/>
      <c r="AM54" s="422">
        <f>AM104</f>
        <v>501271</v>
      </c>
      <c r="AN54" s="422"/>
      <c r="AO54" s="422">
        <f>AO108</f>
        <v>517547</v>
      </c>
      <c r="AP54" s="445">
        <v>366709</v>
      </c>
      <c r="AQ54" s="445">
        <v>501651</v>
      </c>
      <c r="AR54" s="445">
        <v>407458</v>
      </c>
      <c r="AS54" s="445">
        <v>276563</v>
      </c>
      <c r="AT54" s="445">
        <v>370756</v>
      </c>
      <c r="AU54" s="422">
        <v>357028</v>
      </c>
      <c r="AV54" s="422">
        <v>295948</v>
      </c>
      <c r="AW54" s="446">
        <v>296852</v>
      </c>
      <c r="AX54" s="447">
        <v>292639</v>
      </c>
      <c r="AY54" s="458">
        <v>338753</v>
      </c>
      <c r="AZ54" s="463">
        <v>349990</v>
      </c>
      <c r="BA54" s="463">
        <v>314393</v>
      </c>
      <c r="BB54" s="464">
        <v>314474</v>
      </c>
      <c r="BC54" s="464">
        <v>302606</v>
      </c>
      <c r="BD54" s="357">
        <v>387145</v>
      </c>
      <c r="BE54" s="464">
        <v>458311</v>
      </c>
      <c r="BF54" s="357"/>
    </row>
    <row r="55" spans="1:58">
      <c r="A55" s="443">
        <v>365</v>
      </c>
      <c r="B55" s="424" t="s">
        <v>84</v>
      </c>
      <c r="C55" s="421">
        <f t="shared" ref="C55:F55" si="293">C106+C107+C108</f>
        <v>239223</v>
      </c>
      <c r="D55" s="421">
        <f t="shared" si="293"/>
        <v>244413</v>
      </c>
      <c r="E55" s="421">
        <f t="shared" si="293"/>
        <v>310610</v>
      </c>
      <c r="F55" s="421">
        <f t="shared" si="293"/>
        <v>450176</v>
      </c>
      <c r="G55" s="421">
        <f>G105+G106+G107</f>
        <v>508259</v>
      </c>
      <c r="H55" s="421">
        <f t="shared" ref="H55:L55" si="294">H106+H107+H108</f>
        <v>817887</v>
      </c>
      <c r="I55" s="421">
        <f t="shared" si="294"/>
        <v>1071157</v>
      </c>
      <c r="J55" s="421">
        <f t="shared" si="294"/>
        <v>1177125</v>
      </c>
      <c r="K55" s="421">
        <f t="shared" si="294"/>
        <v>1397488</v>
      </c>
      <c r="L55" s="421">
        <f t="shared" si="294"/>
        <v>1457748</v>
      </c>
      <c r="M55" s="421">
        <f t="shared" ref="M55:V55" si="295">M106+M107+M108</f>
        <v>1696126</v>
      </c>
      <c r="N55" s="421">
        <f t="shared" si="295"/>
        <v>1699605</v>
      </c>
      <c r="O55" s="421">
        <f t="shared" si="295"/>
        <v>1815750</v>
      </c>
      <c r="P55" s="421">
        <f t="shared" si="295"/>
        <v>1962618</v>
      </c>
      <c r="Q55" s="421">
        <f t="shared" si="295"/>
        <v>2195716</v>
      </c>
      <c r="R55" s="421">
        <f t="shared" si="295"/>
        <v>2148446</v>
      </c>
      <c r="S55" s="421">
        <f t="shared" si="295"/>
        <v>2387937</v>
      </c>
      <c r="T55" s="421">
        <f t="shared" si="295"/>
        <v>2255012</v>
      </c>
      <c r="U55" s="421">
        <f t="shared" si="295"/>
        <v>2215220</v>
      </c>
      <c r="V55" s="421">
        <f t="shared" si="295"/>
        <v>2093955</v>
      </c>
      <c r="W55" s="422">
        <f t="shared" ref="W55:AC55" si="296">W106+W107+W108</f>
        <v>2216850</v>
      </c>
      <c r="X55" s="422">
        <f t="shared" si="296"/>
        <v>2467939</v>
      </c>
      <c r="Y55" s="422">
        <f t="shared" si="296"/>
        <v>2954685</v>
      </c>
      <c r="Z55" s="422">
        <f t="shared" ref="Z55:AB55" si="297">Z106+Z107+Z108</f>
        <v>2316849</v>
      </c>
      <c r="AA55" s="422">
        <f t="shared" si="297"/>
        <v>2345100</v>
      </c>
      <c r="AB55" s="422">
        <f t="shared" si="297"/>
        <v>2422120</v>
      </c>
      <c r="AC55" s="423">
        <f t="shared" si="296"/>
        <v>2132204</v>
      </c>
      <c r="AD55" s="423">
        <f t="shared" ref="AD55:AG55" si="298">AD106+AD107+AD108</f>
        <v>2201373</v>
      </c>
      <c r="AE55" s="423">
        <f t="shared" si="298"/>
        <v>2280265</v>
      </c>
      <c r="AF55" s="423">
        <f t="shared" si="298"/>
        <v>3808413</v>
      </c>
      <c r="AG55" s="423">
        <f t="shared" si="298"/>
        <v>3724574</v>
      </c>
      <c r="AH55" s="422"/>
      <c r="AI55" s="422">
        <f>SUM(AI107:AI109)</f>
        <v>1903496</v>
      </c>
      <c r="AJ55" s="422">
        <f>SUM(AJ107:AJ109)</f>
        <v>1883381</v>
      </c>
      <c r="AK55" s="422">
        <f>SUM(AK107:AK109)</f>
        <v>2078591</v>
      </c>
      <c r="AL55" s="422"/>
      <c r="AM55" s="422">
        <f>SUM(AM109:AM111)</f>
        <v>1961197</v>
      </c>
      <c r="AN55" s="422"/>
      <c r="AO55" s="422">
        <f>AO113</f>
        <v>2347719</v>
      </c>
      <c r="AP55" s="445">
        <v>2122511</v>
      </c>
      <c r="AQ55" s="445">
        <v>2237811</v>
      </c>
      <c r="AR55" s="445">
        <v>2296702</v>
      </c>
      <c r="AS55" s="445">
        <v>1649653</v>
      </c>
      <c r="AT55" s="445">
        <v>1548931</v>
      </c>
      <c r="AU55" s="422">
        <v>1995443</v>
      </c>
      <c r="AV55" s="422">
        <v>1793798</v>
      </c>
      <c r="AW55" s="446">
        <v>1535420</v>
      </c>
      <c r="AX55" s="447">
        <v>1534899</v>
      </c>
      <c r="AY55" s="458">
        <v>1624724</v>
      </c>
      <c r="AZ55" s="463">
        <v>1578723</v>
      </c>
      <c r="BA55" s="463">
        <v>1814151</v>
      </c>
      <c r="BB55" s="464">
        <v>1841617</v>
      </c>
      <c r="BC55" s="464">
        <v>1802082</v>
      </c>
      <c r="BD55" s="357">
        <v>2100812</v>
      </c>
      <c r="BE55" s="464">
        <v>2125223</v>
      </c>
      <c r="BF55" s="357"/>
    </row>
    <row r="56" spans="1:58">
      <c r="A56" s="443">
        <v>381</v>
      </c>
      <c r="B56" s="424" t="s">
        <v>85</v>
      </c>
      <c r="C56" s="421">
        <f t="shared" ref="C56:F56" si="299">C110</f>
        <v>825057</v>
      </c>
      <c r="D56" s="421">
        <f t="shared" si="299"/>
        <v>475675</v>
      </c>
      <c r="E56" s="421">
        <f t="shared" si="299"/>
        <v>835691</v>
      </c>
      <c r="F56" s="421">
        <f t="shared" si="299"/>
        <v>1270683</v>
      </c>
      <c r="G56" s="421">
        <f>G109</f>
        <v>72676</v>
      </c>
      <c r="H56" s="421">
        <f t="shared" ref="H56:L56" si="300">H110</f>
        <v>2075002</v>
      </c>
      <c r="I56" s="421">
        <f t="shared" si="300"/>
        <v>2760572</v>
      </c>
      <c r="J56" s="421">
        <f t="shared" si="300"/>
        <v>2635173</v>
      </c>
      <c r="K56" s="421">
        <f t="shared" si="300"/>
        <v>2770557</v>
      </c>
      <c r="L56" s="421">
        <f t="shared" si="300"/>
        <v>3156073</v>
      </c>
      <c r="M56" s="421">
        <f t="shared" ref="M56:V56" si="301">M110</f>
        <v>3087550</v>
      </c>
      <c r="N56" s="421">
        <f t="shared" si="301"/>
        <v>2929787</v>
      </c>
      <c r="O56" s="421">
        <f t="shared" si="301"/>
        <v>3380568</v>
      </c>
      <c r="P56" s="421">
        <f t="shared" si="301"/>
        <v>3631490</v>
      </c>
      <c r="Q56" s="421">
        <f t="shared" si="301"/>
        <v>3778170</v>
      </c>
      <c r="R56" s="421">
        <f t="shared" si="301"/>
        <v>4209420</v>
      </c>
      <c r="S56" s="421">
        <f t="shared" si="301"/>
        <v>4474121</v>
      </c>
      <c r="T56" s="421">
        <f t="shared" si="301"/>
        <v>4873825</v>
      </c>
      <c r="U56" s="421">
        <f t="shared" si="301"/>
        <v>5006201</v>
      </c>
      <c r="V56" s="421">
        <f t="shared" si="301"/>
        <v>4712007</v>
      </c>
      <c r="W56" s="422">
        <f t="shared" ref="W56:AC56" si="302">W110</f>
        <v>5288096</v>
      </c>
      <c r="X56" s="422">
        <f t="shared" si="302"/>
        <v>5608891</v>
      </c>
      <c r="Y56" s="422">
        <f t="shared" si="302"/>
        <v>6159026</v>
      </c>
      <c r="Z56" s="422">
        <f t="shared" ref="Z56:AB56" si="303">Z110</f>
        <v>6582819</v>
      </c>
      <c r="AA56" s="422">
        <f t="shared" si="303"/>
        <v>6905484</v>
      </c>
      <c r="AB56" s="422">
        <f t="shared" si="303"/>
        <v>7618545</v>
      </c>
      <c r="AC56" s="423">
        <f t="shared" si="302"/>
        <v>7648503</v>
      </c>
      <c r="AD56" s="423">
        <f t="shared" ref="AD56:AG56" si="304">AD110</f>
        <v>7265828</v>
      </c>
      <c r="AE56" s="423">
        <f t="shared" si="304"/>
        <v>7280991</v>
      </c>
      <c r="AF56" s="423">
        <f t="shared" si="304"/>
        <v>488010</v>
      </c>
      <c r="AG56" s="423">
        <f t="shared" si="304"/>
        <v>488378</v>
      </c>
      <c r="AH56" s="422"/>
      <c r="AI56" s="422">
        <f t="shared" ref="AI56:AK56" si="305">AI111</f>
        <v>6090719</v>
      </c>
      <c r="AJ56" s="422">
        <f t="shared" si="305"/>
        <v>5456816</v>
      </c>
      <c r="AK56" s="422">
        <f t="shared" si="305"/>
        <v>4820432</v>
      </c>
      <c r="AL56" s="422"/>
      <c r="AM56" s="422">
        <f>AM114</f>
        <v>5846841</v>
      </c>
      <c r="AN56" s="422"/>
      <c r="AO56" s="422">
        <f>AO114</f>
        <v>5665880</v>
      </c>
      <c r="AP56" s="445">
        <v>6301298</v>
      </c>
      <c r="AQ56" s="445">
        <v>6321106</v>
      </c>
      <c r="AR56" s="445">
        <v>6269249</v>
      </c>
      <c r="AS56" s="445">
        <v>4310108</v>
      </c>
      <c r="AT56" s="445">
        <v>4146888</v>
      </c>
      <c r="AU56" s="422">
        <v>4436672</v>
      </c>
      <c r="AV56" s="422">
        <v>5899093</v>
      </c>
      <c r="AW56" s="446">
        <v>5734802</v>
      </c>
      <c r="AX56" s="447">
        <v>5434881</v>
      </c>
      <c r="AY56" s="458">
        <v>7687411</v>
      </c>
      <c r="AZ56" s="463">
        <v>6657922</v>
      </c>
      <c r="BA56" s="463">
        <v>6864403</v>
      </c>
      <c r="BB56" s="464">
        <v>6521240</v>
      </c>
      <c r="BC56" s="464">
        <v>6966211</v>
      </c>
      <c r="BD56" s="357">
        <v>4063753</v>
      </c>
      <c r="BE56" s="464">
        <v>5248175</v>
      </c>
      <c r="BF56" s="357"/>
    </row>
    <row r="57" spans="1:58">
      <c r="A57" s="443">
        <v>382</v>
      </c>
      <c r="B57" s="424" t="s">
        <v>86</v>
      </c>
      <c r="C57" s="421">
        <f t="shared" ref="C57:F57" si="306">C111</f>
        <v>1411338</v>
      </c>
      <c r="D57" s="421">
        <f t="shared" si="306"/>
        <v>2433535</v>
      </c>
      <c r="E57" s="421">
        <f t="shared" si="306"/>
        <v>2710590</v>
      </c>
      <c r="F57" s="421">
        <f t="shared" si="306"/>
        <v>1847514</v>
      </c>
      <c r="G57" s="421">
        <f>G110</f>
        <v>1894946</v>
      </c>
      <c r="H57" s="421">
        <f t="shared" ref="H57:L57" si="307">H111</f>
        <v>2825582</v>
      </c>
      <c r="I57" s="421">
        <f t="shared" si="307"/>
        <v>2458551</v>
      </c>
      <c r="J57" s="421">
        <f t="shared" si="307"/>
        <v>2692935</v>
      </c>
      <c r="K57" s="421">
        <f t="shared" si="307"/>
        <v>4035715</v>
      </c>
      <c r="L57" s="421">
        <f t="shared" si="307"/>
        <v>3108587</v>
      </c>
      <c r="M57" s="421">
        <f t="shared" ref="M57:V57" si="308">M111</f>
        <v>2978782</v>
      </c>
      <c r="N57" s="421">
        <f t="shared" si="308"/>
        <v>5141133</v>
      </c>
      <c r="O57" s="421">
        <f t="shared" si="308"/>
        <v>6000380</v>
      </c>
      <c r="P57" s="421">
        <f t="shared" si="308"/>
        <v>6125326</v>
      </c>
      <c r="Q57" s="421">
        <f t="shared" si="308"/>
        <v>6405715</v>
      </c>
      <c r="R57" s="421">
        <f t="shared" si="308"/>
        <v>7623657</v>
      </c>
      <c r="S57" s="421">
        <f t="shared" si="308"/>
        <v>6488592</v>
      </c>
      <c r="T57" s="421">
        <f t="shared" si="308"/>
        <v>8390156</v>
      </c>
      <c r="U57" s="421">
        <f t="shared" si="308"/>
        <v>9905828</v>
      </c>
      <c r="V57" s="421">
        <f t="shared" si="308"/>
        <v>8778831</v>
      </c>
      <c r="W57" s="422">
        <f t="shared" ref="W57:AC57" si="309">W111</f>
        <v>9290501</v>
      </c>
      <c r="X57" s="422">
        <f t="shared" si="309"/>
        <v>9688014</v>
      </c>
      <c r="Y57" s="422">
        <f t="shared" si="309"/>
        <v>11330102</v>
      </c>
      <c r="Z57" s="422">
        <f t="shared" ref="Z57:AB57" si="310">Z111</f>
        <v>10619451</v>
      </c>
      <c r="AA57" s="422">
        <f t="shared" si="310"/>
        <v>10812021</v>
      </c>
      <c r="AB57" s="422">
        <f t="shared" si="310"/>
        <v>11039759</v>
      </c>
      <c r="AC57" s="423">
        <f t="shared" si="309"/>
        <v>12906724</v>
      </c>
      <c r="AD57" s="423">
        <f t="shared" ref="AD57:AG57" si="311">AD111</f>
        <v>10835000</v>
      </c>
      <c r="AE57" s="423">
        <f t="shared" si="311"/>
        <v>10594070</v>
      </c>
      <c r="AF57" s="423">
        <f t="shared" si="311"/>
        <v>7022997</v>
      </c>
      <c r="AG57" s="423">
        <f t="shared" si="311"/>
        <v>7075607</v>
      </c>
      <c r="AH57" s="422"/>
      <c r="AI57" s="422">
        <f>AI113</f>
        <v>7802568</v>
      </c>
      <c r="AJ57" s="422">
        <f>AJ113</f>
        <v>7424119</v>
      </c>
      <c r="AK57" s="422">
        <f>AK113</f>
        <v>7674269</v>
      </c>
      <c r="AL57" s="422"/>
      <c r="AM57" s="422">
        <f>AM115</f>
        <v>8043232</v>
      </c>
      <c r="AN57" s="422"/>
      <c r="AO57" s="422">
        <f>AO115</f>
        <v>8021751</v>
      </c>
      <c r="AP57" s="445">
        <v>10269289</v>
      </c>
      <c r="AQ57" s="445">
        <v>8314666</v>
      </c>
      <c r="AR57" s="445">
        <v>7876635</v>
      </c>
      <c r="AS57" s="445">
        <v>8608225</v>
      </c>
      <c r="AT57" s="445">
        <v>6719159</v>
      </c>
      <c r="AU57" s="422">
        <v>5640266</v>
      </c>
      <c r="AV57" s="422">
        <v>7702684</v>
      </c>
      <c r="AW57" s="446">
        <v>6631812</v>
      </c>
      <c r="AX57" s="447">
        <v>8111095</v>
      </c>
      <c r="AY57" s="458">
        <v>7790030</v>
      </c>
      <c r="AZ57" s="463">
        <v>7596541</v>
      </c>
      <c r="BA57" s="463">
        <v>8206116</v>
      </c>
      <c r="BB57" s="464">
        <v>9276107</v>
      </c>
      <c r="BC57" s="464">
        <v>10483035</v>
      </c>
      <c r="BD57" s="357">
        <v>12012104</v>
      </c>
      <c r="BE57" s="464">
        <v>14524445</v>
      </c>
      <c r="BF57" s="357"/>
    </row>
    <row r="58" spans="1:58">
      <c r="A58" s="443">
        <v>442</v>
      </c>
      <c r="B58" s="424" t="s">
        <v>87</v>
      </c>
      <c r="C58" s="421">
        <f t="shared" ref="C58:G58" si="312">C116</f>
        <v>33124</v>
      </c>
      <c r="D58" s="421">
        <f t="shared" si="312"/>
        <v>44359</v>
      </c>
      <c r="E58" s="421">
        <f t="shared" si="312"/>
        <v>31777</v>
      </c>
      <c r="F58" s="421">
        <f t="shared" si="312"/>
        <v>20660</v>
      </c>
      <c r="G58" s="421">
        <f t="shared" si="312"/>
        <v>188534</v>
      </c>
      <c r="H58" s="421">
        <f t="shared" ref="H58:L58" si="313">H116</f>
        <v>314990</v>
      </c>
      <c r="I58" s="421">
        <f t="shared" si="313"/>
        <v>503042</v>
      </c>
      <c r="J58" s="421">
        <f t="shared" si="313"/>
        <v>519326</v>
      </c>
      <c r="K58" s="421">
        <f t="shared" si="313"/>
        <v>617696</v>
      </c>
      <c r="L58" s="421">
        <f t="shared" si="313"/>
        <v>673468</v>
      </c>
      <c r="M58" s="421">
        <f t="shared" ref="M58:V58" si="314">M116</f>
        <v>785873</v>
      </c>
      <c r="N58" s="421">
        <f t="shared" si="314"/>
        <v>910207</v>
      </c>
      <c r="O58" s="421">
        <f t="shared" si="314"/>
        <v>893814</v>
      </c>
      <c r="P58" s="421">
        <f t="shared" si="314"/>
        <v>872101</v>
      </c>
      <c r="Q58" s="421">
        <f t="shared" si="314"/>
        <v>853850</v>
      </c>
      <c r="R58" s="421">
        <f t="shared" si="314"/>
        <v>1149654</v>
      </c>
      <c r="S58" s="421">
        <f t="shared" si="314"/>
        <v>938794</v>
      </c>
      <c r="T58" s="421">
        <f t="shared" si="314"/>
        <v>1075606</v>
      </c>
      <c r="U58" s="421">
        <f t="shared" si="314"/>
        <v>1268346</v>
      </c>
      <c r="V58" s="421">
        <f t="shared" si="314"/>
        <v>1450181</v>
      </c>
      <c r="W58" s="422">
        <f t="shared" ref="W58:AC58" si="315">W116</f>
        <v>1569486</v>
      </c>
      <c r="X58" s="422">
        <f t="shared" si="315"/>
        <v>1616860</v>
      </c>
      <c r="Y58" s="422">
        <f t="shared" si="315"/>
        <v>1363140</v>
      </c>
      <c r="Z58" s="422">
        <f t="shared" ref="Z58:AB58" si="316">Z116</f>
        <v>1176000</v>
      </c>
      <c r="AA58" s="422">
        <f t="shared" si="316"/>
        <v>1130523</v>
      </c>
      <c r="AB58" s="422">
        <f t="shared" si="316"/>
        <v>1266148</v>
      </c>
      <c r="AC58" s="423">
        <f t="shared" si="315"/>
        <v>1367227</v>
      </c>
      <c r="AD58" s="423">
        <f t="shared" ref="AD58:AG58" si="317">AD116</f>
        <v>1471534</v>
      </c>
      <c r="AE58" s="423">
        <f t="shared" si="317"/>
        <v>1393887</v>
      </c>
      <c r="AF58" s="423">
        <f t="shared" si="317"/>
        <v>388770</v>
      </c>
      <c r="AG58" s="423">
        <f t="shared" si="317"/>
        <v>382582</v>
      </c>
      <c r="AH58" s="422"/>
      <c r="AI58" s="422">
        <f t="shared" ref="AI58:AK59" si="318">AI117</f>
        <v>1115753</v>
      </c>
      <c r="AJ58" s="422">
        <f t="shared" si="318"/>
        <v>1147153</v>
      </c>
      <c r="AK58" s="422">
        <f t="shared" si="318"/>
        <v>1255711</v>
      </c>
      <c r="AL58" s="422"/>
      <c r="AM58" s="422">
        <f>AM119</f>
        <v>1548777</v>
      </c>
      <c r="AN58" s="422"/>
      <c r="AO58" s="422">
        <f>AO118</f>
        <v>1764045</v>
      </c>
      <c r="AP58" s="445">
        <v>1811257</v>
      </c>
      <c r="AQ58" s="445">
        <v>1844155</v>
      </c>
      <c r="AR58" s="445">
        <v>1688042</v>
      </c>
      <c r="AS58" s="445">
        <v>1508686</v>
      </c>
      <c r="AT58" s="445">
        <v>1269708</v>
      </c>
      <c r="AU58" s="422">
        <v>1123607</v>
      </c>
      <c r="AV58" s="422">
        <v>1252830</v>
      </c>
      <c r="AW58" s="446">
        <v>1324076</v>
      </c>
      <c r="AX58" s="447">
        <v>1157689</v>
      </c>
      <c r="AY58" s="458">
        <v>936328</v>
      </c>
      <c r="AZ58" s="463">
        <v>1190374</v>
      </c>
      <c r="BA58" s="463">
        <v>1199740</v>
      </c>
      <c r="BB58" s="464">
        <v>1290941</v>
      </c>
      <c r="BC58" s="464">
        <v>1512522</v>
      </c>
      <c r="BD58" s="357">
        <v>1307840</v>
      </c>
      <c r="BE58" s="464">
        <v>1641950</v>
      </c>
      <c r="BF58" s="357"/>
    </row>
    <row r="59" spans="1:58">
      <c r="A59" s="443">
        <v>443</v>
      </c>
      <c r="B59" s="424" t="s">
        <v>88</v>
      </c>
      <c r="C59" s="421">
        <f t="shared" ref="C59:G59" si="319">C117</f>
        <v>106746</v>
      </c>
      <c r="D59" s="421">
        <f t="shared" si="319"/>
        <v>120017</v>
      </c>
      <c r="E59" s="421">
        <f t="shared" si="319"/>
        <v>170230</v>
      </c>
      <c r="F59" s="421">
        <f t="shared" si="319"/>
        <v>253414</v>
      </c>
      <c r="G59" s="421">
        <f t="shared" si="319"/>
        <v>281978</v>
      </c>
      <c r="H59" s="421">
        <f t="shared" ref="H59:L59" si="320">H117</f>
        <v>629989</v>
      </c>
      <c r="I59" s="421">
        <f t="shared" si="320"/>
        <v>615983</v>
      </c>
      <c r="J59" s="421">
        <f t="shared" si="320"/>
        <v>1275810</v>
      </c>
      <c r="K59" s="421">
        <f t="shared" si="320"/>
        <v>1422546</v>
      </c>
      <c r="L59" s="421">
        <f t="shared" si="320"/>
        <v>1507536</v>
      </c>
      <c r="M59" s="421">
        <f t="shared" ref="M59:V59" si="321">M117</f>
        <v>2003892</v>
      </c>
      <c r="N59" s="421">
        <f t="shared" si="321"/>
        <v>2412197</v>
      </c>
      <c r="O59" s="421">
        <f t="shared" si="321"/>
        <v>2470251</v>
      </c>
      <c r="P59" s="421">
        <f t="shared" si="321"/>
        <v>2934557</v>
      </c>
      <c r="Q59" s="421">
        <f t="shared" si="321"/>
        <v>3022265</v>
      </c>
      <c r="R59" s="421">
        <f t="shared" si="321"/>
        <v>3624169</v>
      </c>
      <c r="S59" s="421">
        <f t="shared" si="321"/>
        <v>3874466</v>
      </c>
      <c r="T59" s="421">
        <f t="shared" si="321"/>
        <v>4446992</v>
      </c>
      <c r="U59" s="421">
        <f t="shared" si="321"/>
        <v>4462852</v>
      </c>
      <c r="V59" s="421">
        <f t="shared" si="321"/>
        <v>5463867</v>
      </c>
      <c r="W59" s="422">
        <f t="shared" ref="W59:AC59" si="322">W117</f>
        <v>6410740</v>
      </c>
      <c r="X59" s="422">
        <f t="shared" si="322"/>
        <v>6612409</v>
      </c>
      <c r="Y59" s="422">
        <f t="shared" si="322"/>
        <v>7223741</v>
      </c>
      <c r="Z59" s="422">
        <f t="shared" ref="Z59:AB59" si="323">Z117</f>
        <v>7674251</v>
      </c>
      <c r="AA59" s="422">
        <f t="shared" si="323"/>
        <v>5987350</v>
      </c>
      <c r="AB59" s="422">
        <f t="shared" si="323"/>
        <v>8504628</v>
      </c>
      <c r="AC59" s="423">
        <f t="shared" si="322"/>
        <v>8348054</v>
      </c>
      <c r="AD59" s="423">
        <f t="shared" ref="AD59:AG59" si="324">AD117</f>
        <v>8594296</v>
      </c>
      <c r="AE59" s="423">
        <f t="shared" si="324"/>
        <v>8946029</v>
      </c>
      <c r="AF59" s="423">
        <f t="shared" si="324"/>
        <v>1293519</v>
      </c>
      <c r="AG59" s="423">
        <f t="shared" si="324"/>
        <v>1349940</v>
      </c>
      <c r="AH59" s="422"/>
      <c r="AI59" s="422">
        <f t="shared" si="318"/>
        <v>8411607</v>
      </c>
      <c r="AJ59" s="422">
        <f t="shared" si="318"/>
        <v>8017244</v>
      </c>
      <c r="AK59" s="422">
        <f t="shared" si="318"/>
        <v>8638854</v>
      </c>
      <c r="AL59" s="422"/>
      <c r="AM59" s="422">
        <f>AM120</f>
        <v>8798511</v>
      </c>
      <c r="AN59" s="422"/>
      <c r="AO59" s="422">
        <f>AO119</f>
        <v>8633126</v>
      </c>
      <c r="AP59" s="445">
        <v>8661187</v>
      </c>
      <c r="AQ59" s="445">
        <v>8843965</v>
      </c>
      <c r="AR59" s="445">
        <v>8756682</v>
      </c>
      <c r="AS59" s="445">
        <v>7266262</v>
      </c>
      <c r="AT59" s="445">
        <v>8571388</v>
      </c>
      <c r="AU59" s="422">
        <v>9806688</v>
      </c>
      <c r="AV59" s="422">
        <v>7637492</v>
      </c>
      <c r="AW59" s="446">
        <v>8453891</v>
      </c>
      <c r="AX59" s="447">
        <v>8772547</v>
      </c>
      <c r="AY59" s="458">
        <v>8396830</v>
      </c>
      <c r="AZ59" s="463">
        <v>10161584</v>
      </c>
      <c r="BA59" s="463">
        <v>10592687</v>
      </c>
      <c r="BB59" s="464">
        <v>11175311</v>
      </c>
      <c r="BC59" s="464">
        <v>10278874</v>
      </c>
      <c r="BD59" s="357">
        <v>10257003</v>
      </c>
      <c r="BE59" s="464">
        <v>9807255</v>
      </c>
      <c r="BF59" s="357"/>
    </row>
    <row r="60" spans="1:58">
      <c r="A60" s="443">
        <v>446</v>
      </c>
      <c r="B60" s="424" t="s">
        <v>89</v>
      </c>
      <c r="C60" s="421">
        <f t="shared" ref="C60:G60" si="325">C115+C119</f>
        <v>82436</v>
      </c>
      <c r="D60" s="421">
        <f t="shared" si="325"/>
        <v>83308</v>
      </c>
      <c r="E60" s="421">
        <f t="shared" si="325"/>
        <v>132289</v>
      </c>
      <c r="F60" s="421">
        <f t="shared" si="325"/>
        <v>91560</v>
      </c>
      <c r="G60" s="421">
        <f t="shared" si="325"/>
        <v>144753</v>
      </c>
      <c r="H60" s="421">
        <f t="shared" ref="H60:L60" si="326">H115+H119</f>
        <v>279738</v>
      </c>
      <c r="I60" s="421">
        <f t="shared" si="326"/>
        <v>319892</v>
      </c>
      <c r="J60" s="421">
        <f t="shared" si="326"/>
        <v>454606</v>
      </c>
      <c r="K60" s="421">
        <f t="shared" si="326"/>
        <v>303980</v>
      </c>
      <c r="L60" s="421">
        <f t="shared" si="326"/>
        <v>352514</v>
      </c>
      <c r="M60" s="421">
        <f t="shared" ref="M60:V60" si="327">M115+M119</f>
        <v>379623</v>
      </c>
      <c r="N60" s="421">
        <f t="shared" si="327"/>
        <v>419859</v>
      </c>
      <c r="O60" s="421">
        <f t="shared" si="327"/>
        <v>455317</v>
      </c>
      <c r="P60" s="421">
        <f t="shared" si="327"/>
        <v>465171</v>
      </c>
      <c r="Q60" s="421">
        <f t="shared" si="327"/>
        <v>468449</v>
      </c>
      <c r="R60" s="421">
        <f t="shared" si="327"/>
        <v>504748</v>
      </c>
      <c r="S60" s="421">
        <f t="shared" si="327"/>
        <v>593484</v>
      </c>
      <c r="T60" s="421">
        <f t="shared" si="327"/>
        <v>423011</v>
      </c>
      <c r="U60" s="421">
        <f t="shared" si="327"/>
        <v>487650</v>
      </c>
      <c r="V60" s="421">
        <f t="shared" si="327"/>
        <v>566183</v>
      </c>
      <c r="W60" s="422">
        <f t="shared" ref="W60:AC60" si="328">W115+W119</f>
        <v>583220</v>
      </c>
      <c r="X60" s="422">
        <f t="shared" si="328"/>
        <v>565068</v>
      </c>
      <c r="Y60" s="422">
        <f t="shared" si="328"/>
        <v>641438</v>
      </c>
      <c r="Z60" s="422">
        <f t="shared" ref="Z60:AB60" si="329">Z115+Z119</f>
        <v>728384</v>
      </c>
      <c r="AA60" s="422">
        <f t="shared" si="329"/>
        <v>556167</v>
      </c>
      <c r="AB60" s="422">
        <f t="shared" si="329"/>
        <v>649362</v>
      </c>
      <c r="AC60" s="423">
        <f t="shared" si="328"/>
        <v>671094</v>
      </c>
      <c r="AD60" s="423">
        <f t="shared" ref="AD60:AG60" si="330">AD115+AD119</f>
        <v>636367</v>
      </c>
      <c r="AE60" s="423">
        <f t="shared" si="330"/>
        <v>614169</v>
      </c>
      <c r="AF60" s="423">
        <f t="shared" si="330"/>
        <v>3054194</v>
      </c>
      <c r="AG60" s="423">
        <f t="shared" si="330"/>
        <v>3172453</v>
      </c>
      <c r="AH60" s="422"/>
      <c r="AI60" s="422">
        <f>AI116+AI120</f>
        <v>550350</v>
      </c>
      <c r="AJ60" s="422">
        <f>AJ116+AJ120</f>
        <v>463716</v>
      </c>
      <c r="AK60" s="422">
        <f>AK116+AK120</f>
        <v>576657</v>
      </c>
      <c r="AL60" s="422"/>
      <c r="AM60" s="422">
        <f>AM118+AM122</f>
        <v>580967</v>
      </c>
      <c r="AN60" s="422"/>
      <c r="AO60" s="422">
        <f>AO121</f>
        <v>633428</v>
      </c>
      <c r="AP60" s="445">
        <v>539356</v>
      </c>
      <c r="AQ60" s="445">
        <v>523550</v>
      </c>
      <c r="AR60" s="445">
        <v>583643</v>
      </c>
      <c r="AS60" s="445">
        <v>591718</v>
      </c>
      <c r="AT60" s="445">
        <v>549128</v>
      </c>
      <c r="AU60" s="422">
        <v>637697</v>
      </c>
      <c r="AV60" s="422">
        <v>499564</v>
      </c>
      <c r="AW60" s="446">
        <v>486664</v>
      </c>
      <c r="AX60" s="447">
        <v>436651</v>
      </c>
      <c r="AY60" s="458">
        <v>562136</v>
      </c>
      <c r="AZ60" s="463">
        <v>492119</v>
      </c>
      <c r="BA60" s="463">
        <v>514127</v>
      </c>
      <c r="BB60" s="464">
        <v>538643</v>
      </c>
      <c r="BC60" s="464">
        <v>706171</v>
      </c>
      <c r="BD60" s="357">
        <v>729417</v>
      </c>
      <c r="BE60" s="464">
        <v>506284</v>
      </c>
      <c r="BF60" s="357"/>
    </row>
    <row r="61" spans="1:58">
      <c r="A61" s="443">
        <v>464</v>
      </c>
      <c r="B61" s="424" t="s">
        <v>90</v>
      </c>
      <c r="C61" s="421">
        <f t="shared" ref="C61:G61" si="331">C123</f>
        <v>1116616</v>
      </c>
      <c r="D61" s="421">
        <f t="shared" si="331"/>
        <v>745458</v>
      </c>
      <c r="E61" s="421">
        <f t="shared" si="331"/>
        <v>1403276</v>
      </c>
      <c r="F61" s="421">
        <f t="shared" si="331"/>
        <v>1564601</v>
      </c>
      <c r="G61" s="421">
        <f t="shared" si="331"/>
        <v>1314698</v>
      </c>
      <c r="H61" s="421">
        <f t="shared" ref="H61:L61" si="332">H123</f>
        <v>2304773</v>
      </c>
      <c r="I61" s="421">
        <f t="shared" si="332"/>
        <v>2218433</v>
      </c>
      <c r="J61" s="421">
        <f t="shared" si="332"/>
        <v>1772247</v>
      </c>
      <c r="K61" s="421">
        <f t="shared" si="332"/>
        <v>2196043</v>
      </c>
      <c r="L61" s="421">
        <f t="shared" si="332"/>
        <v>1734781</v>
      </c>
      <c r="M61" s="421">
        <f t="shared" ref="M61:V61" si="333">M123</f>
        <v>2241612</v>
      </c>
      <c r="N61" s="421">
        <f t="shared" si="333"/>
        <v>2943512</v>
      </c>
      <c r="O61" s="421">
        <f t="shared" si="333"/>
        <v>3462603</v>
      </c>
      <c r="P61" s="421">
        <f t="shared" si="333"/>
        <v>2978986</v>
      </c>
      <c r="Q61" s="421">
        <f t="shared" si="333"/>
        <v>3555719</v>
      </c>
      <c r="R61" s="421">
        <f t="shared" si="333"/>
        <v>4737215</v>
      </c>
      <c r="S61" s="421">
        <f t="shared" si="333"/>
        <v>4809452</v>
      </c>
      <c r="T61" s="421">
        <f t="shared" si="333"/>
        <v>6202113</v>
      </c>
      <c r="U61" s="421">
        <f t="shared" si="333"/>
        <v>6993715</v>
      </c>
      <c r="V61" s="421">
        <f t="shared" si="333"/>
        <v>8682714</v>
      </c>
      <c r="W61" s="422">
        <f t="shared" ref="W61:AC61" si="334">W123</f>
        <v>5003412</v>
      </c>
      <c r="X61" s="422">
        <f t="shared" si="334"/>
        <v>4430929</v>
      </c>
      <c r="Y61" s="422">
        <f t="shared" si="334"/>
        <v>3464229</v>
      </c>
      <c r="Z61" s="422">
        <f t="shared" ref="Z61:AB61" si="335">Z123</f>
        <v>4662765</v>
      </c>
      <c r="AA61" s="422">
        <f t="shared" si="335"/>
        <v>6189035</v>
      </c>
      <c r="AB61" s="422">
        <f t="shared" si="335"/>
        <v>5651404</v>
      </c>
      <c r="AC61" s="423">
        <f t="shared" si="334"/>
        <v>6435384</v>
      </c>
      <c r="AD61" s="423">
        <f t="shared" ref="AD61:AG61" si="336">AD123</f>
        <v>7206240</v>
      </c>
      <c r="AE61" s="423">
        <f t="shared" si="336"/>
        <v>7212694</v>
      </c>
      <c r="AF61" s="423">
        <f t="shared" si="336"/>
        <v>567889</v>
      </c>
      <c r="AG61" s="423">
        <f t="shared" si="336"/>
        <v>612274</v>
      </c>
      <c r="AH61" s="422"/>
      <c r="AI61" s="422">
        <f t="shared" ref="AI61:AK62" si="337">AI124</f>
        <v>5771126</v>
      </c>
      <c r="AJ61" s="422">
        <f t="shared" si="337"/>
        <v>6539518</v>
      </c>
      <c r="AK61" s="422">
        <f t="shared" si="337"/>
        <v>5792892</v>
      </c>
      <c r="AL61" s="422"/>
      <c r="AM61" s="422">
        <f>AM126</f>
        <v>4904054</v>
      </c>
      <c r="AN61" s="422"/>
      <c r="AO61" s="422">
        <f>AO122</f>
        <v>4572559</v>
      </c>
      <c r="AP61" s="445">
        <v>4912008</v>
      </c>
      <c r="AQ61" s="445">
        <v>4811937</v>
      </c>
      <c r="AR61" s="445">
        <v>3785386</v>
      </c>
      <c r="AS61" s="445">
        <v>2607176</v>
      </c>
      <c r="AT61" s="445">
        <v>3118296</v>
      </c>
      <c r="AU61" s="422">
        <v>3676728</v>
      </c>
      <c r="AV61" s="422">
        <v>2887666</v>
      </c>
      <c r="AW61" s="446">
        <v>624529</v>
      </c>
      <c r="AX61" s="447">
        <v>3209702</v>
      </c>
      <c r="AY61" s="467">
        <v>-2464828</v>
      </c>
      <c r="AZ61" s="468">
        <v>-283235</v>
      </c>
      <c r="BA61" s="468">
        <v>1677351</v>
      </c>
      <c r="BB61" s="464">
        <v>1948749</v>
      </c>
      <c r="BC61" s="464">
        <v>1359685</v>
      </c>
      <c r="BD61" s="357">
        <v>2355166</v>
      </c>
      <c r="BE61" s="464">
        <v>5034300</v>
      </c>
      <c r="BF61" s="357"/>
    </row>
    <row r="62" spans="1:58">
      <c r="A62" s="443">
        <v>481</v>
      </c>
      <c r="B62" s="424" t="s">
        <v>91</v>
      </c>
      <c r="C62" s="421">
        <f t="shared" ref="C62:G62" si="338">C124</f>
        <v>81612</v>
      </c>
      <c r="D62" s="421">
        <f t="shared" si="338"/>
        <v>100183</v>
      </c>
      <c r="E62" s="421">
        <f t="shared" si="338"/>
        <v>116521</v>
      </c>
      <c r="F62" s="421">
        <f t="shared" si="338"/>
        <v>202260</v>
      </c>
      <c r="G62" s="421">
        <f t="shared" si="338"/>
        <v>262986</v>
      </c>
      <c r="H62" s="421">
        <f t="shared" ref="H62:L62" si="339">H124</f>
        <v>285580</v>
      </c>
      <c r="I62" s="421">
        <f t="shared" si="339"/>
        <v>304088</v>
      </c>
      <c r="J62" s="421">
        <f t="shared" si="339"/>
        <v>404895</v>
      </c>
      <c r="K62" s="421">
        <f t="shared" si="339"/>
        <v>459879</v>
      </c>
      <c r="L62" s="421">
        <f t="shared" si="339"/>
        <v>443831</v>
      </c>
      <c r="M62" s="421">
        <f t="shared" ref="M62:V62" si="340">M124</f>
        <v>485239</v>
      </c>
      <c r="N62" s="421">
        <f t="shared" si="340"/>
        <v>574412</v>
      </c>
      <c r="O62" s="421">
        <f t="shared" si="340"/>
        <v>526639</v>
      </c>
      <c r="P62" s="421">
        <f t="shared" si="340"/>
        <v>552173</v>
      </c>
      <c r="Q62" s="421">
        <f t="shared" si="340"/>
        <v>627679</v>
      </c>
      <c r="R62" s="421">
        <f t="shared" si="340"/>
        <v>618236</v>
      </c>
      <c r="S62" s="421">
        <f t="shared" si="340"/>
        <v>619569</v>
      </c>
      <c r="T62" s="421">
        <f t="shared" si="340"/>
        <v>732325</v>
      </c>
      <c r="U62" s="421">
        <f t="shared" si="340"/>
        <v>807484</v>
      </c>
      <c r="V62" s="421">
        <f t="shared" si="340"/>
        <v>881697</v>
      </c>
      <c r="W62" s="422">
        <f t="shared" ref="W62:AC62" si="341">W124</f>
        <v>947995</v>
      </c>
      <c r="X62" s="422">
        <f t="shared" si="341"/>
        <v>907128</v>
      </c>
      <c r="Y62" s="422">
        <f t="shared" si="341"/>
        <v>916500</v>
      </c>
      <c r="Z62" s="422">
        <f t="shared" ref="Z62:AB62" si="342">Z124</f>
        <v>936991</v>
      </c>
      <c r="AA62" s="422">
        <f t="shared" si="342"/>
        <v>863103</v>
      </c>
      <c r="AB62" s="422">
        <f t="shared" si="342"/>
        <v>959891</v>
      </c>
      <c r="AC62" s="423">
        <f t="shared" si="341"/>
        <v>1028518</v>
      </c>
      <c r="AD62" s="423">
        <f t="shared" ref="AD62:AG62" si="343">AD124</f>
        <v>955160</v>
      </c>
      <c r="AE62" s="423">
        <f t="shared" si="343"/>
        <v>844234</v>
      </c>
      <c r="AF62" s="423">
        <f t="shared" si="343"/>
        <v>7793088</v>
      </c>
      <c r="AG62" s="423">
        <f t="shared" si="343"/>
        <v>8311116</v>
      </c>
      <c r="AH62" s="422"/>
      <c r="AI62" s="422">
        <f t="shared" si="337"/>
        <v>786740</v>
      </c>
      <c r="AJ62" s="422">
        <f t="shared" si="337"/>
        <v>768470</v>
      </c>
      <c r="AK62" s="422">
        <f t="shared" si="337"/>
        <v>661436</v>
      </c>
      <c r="AL62" s="422"/>
      <c r="AM62" s="422">
        <f>AM127</f>
        <v>861433</v>
      </c>
      <c r="AN62" s="422"/>
      <c r="AO62" s="422">
        <f>AO123</f>
        <v>841505</v>
      </c>
      <c r="AP62" s="445">
        <v>673743</v>
      </c>
      <c r="AQ62" s="445">
        <v>680072</v>
      </c>
      <c r="AR62" s="445">
        <v>813278</v>
      </c>
      <c r="AS62" s="445">
        <v>891609</v>
      </c>
      <c r="AT62" s="445">
        <v>910921</v>
      </c>
      <c r="AU62" s="422">
        <v>594980</v>
      </c>
      <c r="AV62" s="422">
        <v>653804</v>
      </c>
      <c r="AW62" s="446">
        <v>646514</v>
      </c>
      <c r="AX62" s="447">
        <v>1023750</v>
      </c>
      <c r="AY62" s="458">
        <v>880806</v>
      </c>
      <c r="AZ62" s="463">
        <v>1259849</v>
      </c>
      <c r="BA62" s="463">
        <v>1105767</v>
      </c>
      <c r="BB62" s="464">
        <v>1209305</v>
      </c>
      <c r="BC62" s="464">
        <v>1312778</v>
      </c>
      <c r="BD62" s="357">
        <v>1148645</v>
      </c>
      <c r="BE62" s="464">
        <v>1499819</v>
      </c>
      <c r="BF62" s="357"/>
    </row>
    <row r="63" spans="1:58">
      <c r="A63" s="443">
        <v>501</v>
      </c>
      <c r="B63" s="424" t="s">
        <v>92</v>
      </c>
      <c r="C63" s="421">
        <f t="shared" ref="C63:G63" si="344">C125+C126+C127+C128</f>
        <v>97314</v>
      </c>
      <c r="D63" s="421">
        <f t="shared" si="344"/>
        <v>148113</v>
      </c>
      <c r="E63" s="421">
        <f t="shared" si="344"/>
        <v>161882</v>
      </c>
      <c r="F63" s="421">
        <f t="shared" si="344"/>
        <v>194696</v>
      </c>
      <c r="G63" s="421">
        <f t="shared" si="344"/>
        <v>291404</v>
      </c>
      <c r="H63" s="421">
        <f t="shared" ref="H63:L63" si="345">H125+H126+H127+H128</f>
        <v>284470</v>
      </c>
      <c r="I63" s="421">
        <f t="shared" si="345"/>
        <v>407729</v>
      </c>
      <c r="J63" s="421">
        <f t="shared" si="345"/>
        <v>541378</v>
      </c>
      <c r="K63" s="421">
        <f t="shared" si="345"/>
        <v>564055</v>
      </c>
      <c r="L63" s="421">
        <f t="shared" si="345"/>
        <v>618886</v>
      </c>
      <c r="M63" s="421">
        <f t="shared" ref="M63:V63" si="346">M125+M126+M127+M128</f>
        <v>864859</v>
      </c>
      <c r="N63" s="421">
        <f t="shared" si="346"/>
        <v>639107</v>
      </c>
      <c r="O63" s="421">
        <f t="shared" si="346"/>
        <v>672055</v>
      </c>
      <c r="P63" s="421">
        <f t="shared" si="346"/>
        <v>619183</v>
      </c>
      <c r="Q63" s="421">
        <f t="shared" si="346"/>
        <v>904401</v>
      </c>
      <c r="R63" s="421">
        <f t="shared" si="346"/>
        <v>796440</v>
      </c>
      <c r="S63" s="421">
        <f t="shared" si="346"/>
        <v>1048738</v>
      </c>
      <c r="T63" s="421">
        <f t="shared" si="346"/>
        <v>1006610</v>
      </c>
      <c r="U63" s="421">
        <f t="shared" si="346"/>
        <v>1254002</v>
      </c>
      <c r="V63" s="421">
        <f t="shared" si="346"/>
        <v>1384276</v>
      </c>
      <c r="W63" s="422">
        <f t="shared" ref="W63:AC63" si="347">W125+W126+W127+W128</f>
        <v>1142882</v>
      </c>
      <c r="X63" s="422">
        <f t="shared" si="347"/>
        <v>1667688</v>
      </c>
      <c r="Y63" s="422">
        <f t="shared" si="347"/>
        <v>1391431</v>
      </c>
      <c r="Z63" s="422">
        <f t="shared" ref="Z63:AB63" si="348">Z125+Z126+Z127+Z128</f>
        <v>1443529</v>
      </c>
      <c r="AA63" s="422">
        <f t="shared" si="348"/>
        <v>1682805</v>
      </c>
      <c r="AB63" s="422">
        <f t="shared" si="348"/>
        <v>1584796</v>
      </c>
      <c r="AC63" s="423">
        <f t="shared" si="347"/>
        <v>1674907</v>
      </c>
      <c r="AD63" s="423">
        <f t="shared" ref="AD63:AG63" si="349">AD125+AD126+AD127+AD128</f>
        <v>1665324</v>
      </c>
      <c r="AE63" s="423">
        <f t="shared" si="349"/>
        <v>1588190</v>
      </c>
      <c r="AF63" s="423">
        <f t="shared" si="349"/>
        <v>2179633</v>
      </c>
      <c r="AG63" s="423">
        <f t="shared" si="349"/>
        <v>2217670</v>
      </c>
      <c r="AH63" s="422"/>
      <c r="AI63" s="422">
        <f>SUM(AI126:AI129)</f>
        <v>1526511</v>
      </c>
      <c r="AJ63" s="422">
        <f>SUM(AJ126:AJ129)</f>
        <v>1529570</v>
      </c>
      <c r="AK63" s="422">
        <f>SUM(AK126:AK129)</f>
        <v>1536613</v>
      </c>
      <c r="AL63" s="422"/>
      <c r="AM63" s="422">
        <f>SUM(AM128:AM131)</f>
        <v>1759777</v>
      </c>
      <c r="AN63" s="422"/>
      <c r="AO63" s="422">
        <f>AO124</f>
        <v>1272788</v>
      </c>
      <c r="AP63" s="445">
        <v>1335112</v>
      </c>
      <c r="AQ63" s="445">
        <v>1290141</v>
      </c>
      <c r="AR63" s="445">
        <v>1309795</v>
      </c>
      <c r="AS63" s="445">
        <v>1102375</v>
      </c>
      <c r="AT63" s="445">
        <v>1345820</v>
      </c>
      <c r="AU63" s="422">
        <v>1110394</v>
      </c>
      <c r="AV63" s="422">
        <v>1017836</v>
      </c>
      <c r="AW63" s="446">
        <v>1042014</v>
      </c>
      <c r="AX63" s="447">
        <v>1104669</v>
      </c>
      <c r="AY63" s="458">
        <v>1182322</v>
      </c>
      <c r="AZ63" s="463">
        <v>1171258</v>
      </c>
      <c r="BA63" s="463">
        <v>1252736</v>
      </c>
      <c r="BB63" s="464">
        <v>1413750</v>
      </c>
      <c r="BC63" s="464">
        <v>1404915</v>
      </c>
      <c r="BD63" s="357">
        <v>1046678</v>
      </c>
      <c r="BE63" s="464">
        <v>1034457</v>
      </c>
      <c r="BF63" s="357"/>
    </row>
    <row r="64" spans="1:58">
      <c r="A64" s="443">
        <v>585</v>
      </c>
      <c r="B64" s="424" t="s">
        <v>93</v>
      </c>
      <c r="C64" s="421">
        <f t="shared" ref="C64:G64" si="350">C136+C140+C142</f>
        <v>68024</v>
      </c>
      <c r="D64" s="421">
        <f t="shared" si="350"/>
        <v>108410</v>
      </c>
      <c r="E64" s="421">
        <f t="shared" si="350"/>
        <v>125579</v>
      </c>
      <c r="F64" s="421">
        <f t="shared" si="350"/>
        <v>187057</v>
      </c>
      <c r="G64" s="421">
        <f t="shared" si="350"/>
        <v>215267</v>
      </c>
      <c r="H64" s="421">
        <f t="shared" ref="H64:L64" si="351">H136+H140+H142</f>
        <v>558363</v>
      </c>
      <c r="I64" s="421">
        <f t="shared" si="351"/>
        <v>536588</v>
      </c>
      <c r="J64" s="421">
        <f t="shared" si="351"/>
        <v>697591</v>
      </c>
      <c r="K64" s="421">
        <f t="shared" si="351"/>
        <v>675288</v>
      </c>
      <c r="L64" s="421">
        <f t="shared" si="351"/>
        <v>717817</v>
      </c>
      <c r="M64" s="421">
        <f t="shared" ref="M64:V64" si="352">M136+M140+M142</f>
        <v>829570</v>
      </c>
      <c r="N64" s="421">
        <f t="shared" si="352"/>
        <v>898774</v>
      </c>
      <c r="O64" s="421">
        <f t="shared" si="352"/>
        <v>967270</v>
      </c>
      <c r="P64" s="421">
        <f t="shared" si="352"/>
        <v>1009342</v>
      </c>
      <c r="Q64" s="421">
        <f t="shared" si="352"/>
        <v>1141028</v>
      </c>
      <c r="R64" s="421">
        <f t="shared" si="352"/>
        <v>1161922</v>
      </c>
      <c r="S64" s="421">
        <f t="shared" si="352"/>
        <v>1529223</v>
      </c>
      <c r="T64" s="421">
        <f t="shared" si="352"/>
        <v>1190945</v>
      </c>
      <c r="U64" s="421">
        <f t="shared" si="352"/>
        <v>1321429</v>
      </c>
      <c r="V64" s="421">
        <f t="shared" si="352"/>
        <v>1297336</v>
      </c>
      <c r="W64" s="422">
        <f t="shared" ref="W64:AC64" si="353">W136+W140+W142</f>
        <v>1396317</v>
      </c>
      <c r="X64" s="422">
        <f t="shared" si="353"/>
        <v>1410984</v>
      </c>
      <c r="Y64" s="422">
        <f t="shared" si="353"/>
        <v>1440353</v>
      </c>
      <c r="Z64" s="422">
        <f t="shared" ref="Z64:AB64" si="354">Z136+Z140+Z142</f>
        <v>1566944</v>
      </c>
      <c r="AA64" s="422">
        <f t="shared" si="354"/>
        <v>1346831</v>
      </c>
      <c r="AB64" s="422">
        <f t="shared" si="354"/>
        <v>1500005</v>
      </c>
      <c r="AC64" s="423">
        <f t="shared" si="353"/>
        <v>1299833</v>
      </c>
      <c r="AD64" s="423">
        <f t="shared" ref="AD64:AG64" si="355">AD136+AD140+AD142</f>
        <v>1315404</v>
      </c>
      <c r="AE64" s="423">
        <f t="shared" si="355"/>
        <v>1270911</v>
      </c>
      <c r="AF64" s="423">
        <f t="shared" si="355"/>
        <v>689448</v>
      </c>
      <c r="AG64" s="423">
        <f t="shared" si="355"/>
        <v>711389</v>
      </c>
      <c r="AH64" s="422"/>
      <c r="AI64" s="422">
        <f>AI137+AI141+AI143</f>
        <v>1029392</v>
      </c>
      <c r="AJ64" s="422">
        <f>AJ137+AJ141+AJ143</f>
        <v>993207</v>
      </c>
      <c r="AK64" s="422">
        <f>AK137+AK141+AK143</f>
        <v>903576</v>
      </c>
      <c r="AL64" s="422"/>
      <c r="AM64" s="422">
        <f>AM139+AM143+AM145</f>
        <v>943225</v>
      </c>
      <c r="AN64" s="422"/>
      <c r="AO64" s="422">
        <f>AO126</f>
        <v>961203</v>
      </c>
      <c r="AP64" s="445">
        <v>902069</v>
      </c>
      <c r="AQ64" s="445">
        <v>875808</v>
      </c>
      <c r="AR64" s="445">
        <v>866365</v>
      </c>
      <c r="AS64" s="445">
        <v>807983</v>
      </c>
      <c r="AT64" s="445">
        <v>789091</v>
      </c>
      <c r="AU64" s="422">
        <v>575916</v>
      </c>
      <c r="AV64" s="422">
        <v>807205</v>
      </c>
      <c r="AW64" s="446">
        <v>691393</v>
      </c>
      <c r="AX64" s="447">
        <v>733607</v>
      </c>
      <c r="AY64" s="458">
        <v>596039</v>
      </c>
      <c r="AZ64" s="463">
        <v>736318</v>
      </c>
      <c r="BA64" s="463">
        <v>850881</v>
      </c>
      <c r="BB64" s="464">
        <v>635997</v>
      </c>
      <c r="BC64" s="464">
        <v>782466</v>
      </c>
      <c r="BD64" s="357">
        <v>760133</v>
      </c>
      <c r="BE64" s="464">
        <v>701867</v>
      </c>
      <c r="BF64" s="357"/>
    </row>
    <row r="65" spans="1:58">
      <c r="A65" s="419">
        <v>586</v>
      </c>
      <c r="B65" s="449" t="s">
        <v>94</v>
      </c>
      <c r="C65" s="450">
        <f t="shared" ref="C65:G65" si="356">C141+C143</f>
        <v>50871</v>
      </c>
      <c r="D65" s="450">
        <f t="shared" si="356"/>
        <v>47749</v>
      </c>
      <c r="E65" s="450">
        <f t="shared" si="356"/>
        <v>65256</v>
      </c>
      <c r="F65" s="450">
        <f t="shared" si="356"/>
        <v>85746</v>
      </c>
      <c r="G65" s="450">
        <f t="shared" si="356"/>
        <v>125364</v>
      </c>
      <c r="H65" s="450">
        <f t="shared" ref="H65:L65" si="357">H141+H143</f>
        <v>233765</v>
      </c>
      <c r="I65" s="450">
        <f t="shared" si="357"/>
        <v>277241</v>
      </c>
      <c r="J65" s="450">
        <f t="shared" si="357"/>
        <v>279493</v>
      </c>
      <c r="K65" s="450">
        <f t="shared" si="357"/>
        <v>314978</v>
      </c>
      <c r="L65" s="450">
        <f t="shared" si="357"/>
        <v>330815</v>
      </c>
      <c r="M65" s="450">
        <f t="shared" ref="M65:V65" si="358">M141+M143</f>
        <v>352784</v>
      </c>
      <c r="N65" s="450">
        <f t="shared" si="358"/>
        <v>405174</v>
      </c>
      <c r="O65" s="450">
        <f t="shared" si="358"/>
        <v>498073</v>
      </c>
      <c r="P65" s="450">
        <f t="shared" si="358"/>
        <v>435171</v>
      </c>
      <c r="Q65" s="450">
        <f t="shared" si="358"/>
        <v>466750</v>
      </c>
      <c r="R65" s="450">
        <f t="shared" si="358"/>
        <v>547302</v>
      </c>
      <c r="S65" s="450">
        <f t="shared" si="358"/>
        <v>525466</v>
      </c>
      <c r="T65" s="450">
        <f t="shared" si="358"/>
        <v>504678</v>
      </c>
      <c r="U65" s="450">
        <f t="shared" si="358"/>
        <v>561427</v>
      </c>
      <c r="V65" s="450">
        <f t="shared" si="358"/>
        <v>535502</v>
      </c>
      <c r="W65" s="451">
        <f t="shared" ref="W65:AC65" si="359">W141+W143</f>
        <v>632136</v>
      </c>
      <c r="X65" s="451">
        <f t="shared" si="359"/>
        <v>639584</v>
      </c>
      <c r="Y65" s="451">
        <f t="shared" si="359"/>
        <v>684235</v>
      </c>
      <c r="Z65" s="451">
        <f t="shared" ref="Z65:AB65" si="360">Z141+Z143</f>
        <v>663804</v>
      </c>
      <c r="AA65" s="451">
        <f t="shared" si="360"/>
        <v>617658</v>
      </c>
      <c r="AB65" s="451">
        <f t="shared" si="360"/>
        <v>593509</v>
      </c>
      <c r="AC65" s="453">
        <f t="shared" si="359"/>
        <v>597075</v>
      </c>
      <c r="AD65" s="453">
        <f t="shared" ref="AD65:AG65" si="361">AD141+AD143</f>
        <v>578265</v>
      </c>
      <c r="AE65" s="453">
        <f t="shared" si="361"/>
        <v>556268</v>
      </c>
      <c r="AF65" s="453">
        <f t="shared" si="361"/>
        <v>224500</v>
      </c>
      <c r="AG65" s="453">
        <f t="shared" si="361"/>
        <v>222680</v>
      </c>
      <c r="AH65" s="422"/>
      <c r="AI65" s="451">
        <f>AI142+AI144</f>
        <v>503996</v>
      </c>
      <c r="AJ65" s="451">
        <f>AJ142+AJ144</f>
        <v>481353</v>
      </c>
      <c r="AK65" s="451">
        <f>AK142+AK144</f>
        <v>448794</v>
      </c>
      <c r="AL65" s="451"/>
      <c r="AM65" s="451">
        <f>AM146+AM144</f>
        <v>433241</v>
      </c>
      <c r="AN65" s="451"/>
      <c r="AO65" s="422">
        <f>AO127</f>
        <v>408071</v>
      </c>
      <c r="AP65" s="454">
        <v>421594</v>
      </c>
      <c r="AQ65" s="454">
        <v>434229</v>
      </c>
      <c r="AR65" s="454">
        <v>388305</v>
      </c>
      <c r="AS65" s="454">
        <v>384213</v>
      </c>
      <c r="AT65" s="454">
        <v>394864</v>
      </c>
      <c r="AU65" s="451">
        <v>341765</v>
      </c>
      <c r="AV65" s="451">
        <v>319713</v>
      </c>
      <c r="AW65" s="455">
        <v>356561</v>
      </c>
      <c r="AX65" s="447">
        <v>340339</v>
      </c>
      <c r="AY65" s="458">
        <v>1299015</v>
      </c>
      <c r="AZ65" s="469">
        <v>206728</v>
      </c>
      <c r="BA65" s="469">
        <v>496683</v>
      </c>
      <c r="BB65" s="470">
        <v>652322</v>
      </c>
      <c r="BC65" s="470">
        <v>649969</v>
      </c>
      <c r="BD65" s="358">
        <v>558481</v>
      </c>
      <c r="BE65" s="470">
        <v>534092</v>
      </c>
      <c r="BF65" s="358"/>
    </row>
    <row r="66" spans="1:58">
      <c r="A66" s="471"/>
      <c r="B66" s="471" t="s">
        <v>95</v>
      </c>
      <c r="C66" s="472">
        <f t="shared" ref="C66:G66" si="362">C16+C27+C28+C29+C30+C31+C32+C38+C39+C41+C48+C50</f>
        <v>88305124</v>
      </c>
      <c r="D66" s="472">
        <f t="shared" si="362"/>
        <v>96286356</v>
      </c>
      <c r="E66" s="472">
        <f t="shared" si="362"/>
        <v>99381598</v>
      </c>
      <c r="F66" s="472">
        <f t="shared" si="362"/>
        <v>126780369</v>
      </c>
      <c r="G66" s="472">
        <f t="shared" si="362"/>
        <v>150689157</v>
      </c>
      <c r="H66" s="472">
        <f t="shared" ref="H66:L66" si="363">H16+H27+H28+H29+H30+H31+H32+H38+H39+H41+H48+H50</f>
        <v>159831878</v>
      </c>
      <c r="I66" s="472">
        <f t="shared" si="363"/>
        <v>180553209</v>
      </c>
      <c r="J66" s="472">
        <f t="shared" si="363"/>
        <v>195496988</v>
      </c>
      <c r="K66" s="472">
        <f t="shared" si="363"/>
        <v>205974386</v>
      </c>
      <c r="L66" s="472">
        <f t="shared" si="363"/>
        <v>227311213</v>
      </c>
      <c r="M66" s="472">
        <f t="shared" ref="M66:V66" si="364">M16+M27+M28+M29+M30+M31+M32+M38+M39+M41+M48+M50</f>
        <v>242703308</v>
      </c>
      <c r="N66" s="472">
        <f t="shared" si="364"/>
        <v>253656874</v>
      </c>
      <c r="O66" s="472">
        <f t="shared" si="364"/>
        <v>281697678</v>
      </c>
      <c r="P66" s="472">
        <f t="shared" si="364"/>
        <v>285369799</v>
      </c>
      <c r="Q66" s="472">
        <f t="shared" si="364"/>
        <v>312775689</v>
      </c>
      <c r="R66" s="472">
        <f t="shared" si="364"/>
        <v>302574431</v>
      </c>
      <c r="S66" s="472">
        <f t="shared" si="364"/>
        <v>288192516</v>
      </c>
      <c r="T66" s="472">
        <f t="shared" si="364"/>
        <v>306028066</v>
      </c>
      <c r="U66" s="472">
        <f t="shared" si="364"/>
        <v>316373803</v>
      </c>
      <c r="V66" s="472">
        <f t="shared" si="364"/>
        <v>342791825</v>
      </c>
      <c r="W66" s="473">
        <f t="shared" ref="W66:AC66" si="365">W16+W27+W28+W29+W30+W31+W32+W38+W39+W41+W48+W50</f>
        <v>373417286</v>
      </c>
      <c r="X66" s="473">
        <f t="shared" si="365"/>
        <v>395390296</v>
      </c>
      <c r="Y66" s="473">
        <f t="shared" si="365"/>
        <v>385890225</v>
      </c>
      <c r="Z66" s="473">
        <f t="shared" ref="Z66:AB66" si="366">Z16+Z27+Z28+Z29+Z30+Z31+Z32+Z38+Z39+Z41+Z48+Z50</f>
        <v>368320564</v>
      </c>
      <c r="AA66" s="473">
        <f t="shared" si="366"/>
        <v>336888145</v>
      </c>
      <c r="AB66" s="473">
        <f t="shared" si="366"/>
        <v>341052867</v>
      </c>
      <c r="AC66" s="473">
        <f t="shared" si="365"/>
        <v>339686547</v>
      </c>
      <c r="AD66" s="473">
        <f t="shared" ref="AD66:AG66" si="367">AD16+AD27+AD28+AD29+AD30+AD31+AD32+AD38+AD39+AD41+AD48+AD50</f>
        <v>337855022</v>
      </c>
      <c r="AE66" s="473">
        <f t="shared" si="367"/>
        <v>329061919</v>
      </c>
      <c r="AF66" s="473">
        <f t="shared" si="367"/>
        <v>295469030</v>
      </c>
      <c r="AG66" s="473">
        <f t="shared" si="367"/>
        <v>310953784</v>
      </c>
      <c r="AH66" s="466"/>
      <c r="AI66" s="473">
        <f>AI16+AI27+AI28+AI29+AI30+AI31+AI32+AI38+AI39+AI41+AI48+AI50</f>
        <v>281731421</v>
      </c>
      <c r="AJ66" s="473">
        <f>AJ16+AJ27+AJ28+AJ29+AJ30+AJ31+AJ32+AJ38+AJ39+AJ41+AJ48+AJ50</f>
        <v>258362581</v>
      </c>
      <c r="AK66" s="473">
        <f>AK16+AK27+AK28+AK29+AK30+AK31+AK32+AK38+AK39+AK41+AK48+AK50</f>
        <v>251791384</v>
      </c>
      <c r="AL66" s="473"/>
      <c r="AM66" s="473">
        <f>AM16+AM27+AM28+AM29+AM30+AM31+AM32+AM38+AM39+AM41+AM48+AM50</f>
        <v>258082447</v>
      </c>
      <c r="AN66" s="473"/>
      <c r="AO66" s="473">
        <f t="shared" ref="AO66:AY66" si="368">AO16+AO27+AO28+AO29+AO30+AO31+AO32+AO38+AO39+AO41+AO48+AO50</f>
        <v>255885909</v>
      </c>
      <c r="AP66" s="473">
        <f t="shared" si="368"/>
        <v>281321807</v>
      </c>
      <c r="AQ66" s="473">
        <f t="shared" si="368"/>
        <v>280902288</v>
      </c>
      <c r="AR66" s="473">
        <f t="shared" si="368"/>
        <v>284354574</v>
      </c>
      <c r="AS66" s="473">
        <f t="shared" si="368"/>
        <v>242069464</v>
      </c>
      <c r="AT66" s="473">
        <f t="shared" si="368"/>
        <v>270097556</v>
      </c>
      <c r="AU66" s="473">
        <f t="shared" si="368"/>
        <v>249738056</v>
      </c>
      <c r="AV66" s="473">
        <f t="shared" si="368"/>
        <v>248152195</v>
      </c>
      <c r="AW66" s="473">
        <f t="shared" si="368"/>
        <v>238630835</v>
      </c>
      <c r="AX66" s="473">
        <f t="shared" si="368"/>
        <v>238760450</v>
      </c>
      <c r="AY66" s="473">
        <f t="shared" si="368"/>
        <v>256316546</v>
      </c>
      <c r="AZ66" s="474">
        <f t="shared" ref="AZ66:BA66" si="369">AZ16+AZ27+AZ28+AZ29+AZ30+AZ31+AZ32+AZ38+AZ39+AZ41+AZ48+AZ50</f>
        <v>250180100</v>
      </c>
      <c r="BA66" s="474">
        <f t="shared" si="369"/>
        <v>249786117</v>
      </c>
      <c r="BB66" s="474">
        <f t="shared" ref="BB66" si="370">BB16+BB27+BB28+BB29+BB30+BB31+BB32+BB38+BB39+BB41+BB48+BB50</f>
        <v>262082147</v>
      </c>
      <c r="BC66" s="474">
        <f t="shared" ref="BC66:BD66" si="371">BC16+BC27+BC28+BC29+BC30+BC31+BC32+BC38+BC39+BC41+BC48+BC50</f>
        <v>278567323</v>
      </c>
      <c r="BD66" s="474">
        <f t="shared" si="371"/>
        <v>277886322</v>
      </c>
      <c r="BE66" s="474">
        <f t="shared" ref="BE66:BF66" si="372">BE16+BE27+BE28+BE29+BE30+BE31+BE32+BE38+BE39+BE41+BE48+BE50</f>
        <v>265540987</v>
      </c>
      <c r="BF66" s="625">
        <f t="shared" si="372"/>
        <v>0</v>
      </c>
    </row>
    <row r="67" spans="1:58">
      <c r="B67" s="179" t="s">
        <v>522</v>
      </c>
      <c r="H67" s="475">
        <f t="shared" ref="H67:L67" si="373">H66/100</f>
        <v>1598318.78</v>
      </c>
      <c r="I67" s="475">
        <f t="shared" si="373"/>
        <v>1805532.09</v>
      </c>
      <c r="J67" s="475">
        <f t="shared" si="373"/>
        <v>1954969.88</v>
      </c>
      <c r="K67" s="475">
        <f t="shared" si="373"/>
        <v>2059743.86</v>
      </c>
      <c r="L67" s="475">
        <f t="shared" si="373"/>
        <v>2273112.13</v>
      </c>
      <c r="M67" s="475">
        <f t="shared" ref="M67:V67" si="374">M66/100</f>
        <v>2427033.08</v>
      </c>
      <c r="N67" s="475">
        <f t="shared" si="374"/>
        <v>2536568.7400000002</v>
      </c>
      <c r="O67" s="475">
        <f t="shared" si="374"/>
        <v>2816976.78</v>
      </c>
      <c r="P67" s="475">
        <f t="shared" si="374"/>
        <v>2853697.99</v>
      </c>
      <c r="Q67" s="475">
        <f t="shared" si="374"/>
        <v>3127756.89</v>
      </c>
      <c r="R67" s="475">
        <f t="shared" si="374"/>
        <v>3025744.31</v>
      </c>
      <c r="S67" s="475">
        <f t="shared" si="374"/>
        <v>2881925.16</v>
      </c>
      <c r="T67" s="475">
        <f t="shared" si="374"/>
        <v>3060280.66</v>
      </c>
      <c r="U67" s="475">
        <f t="shared" si="374"/>
        <v>3163738.03</v>
      </c>
      <c r="V67" s="475">
        <f t="shared" si="374"/>
        <v>3427918.25</v>
      </c>
      <c r="W67" s="476">
        <f t="shared" ref="W67:AC67" si="375">W66/100</f>
        <v>3734172.86</v>
      </c>
      <c r="X67" s="476">
        <f t="shared" si="375"/>
        <v>3953902.96</v>
      </c>
      <c r="Y67" s="476">
        <f t="shared" si="375"/>
        <v>3858902.25</v>
      </c>
      <c r="Z67" s="476">
        <f t="shared" ref="Z67:AB67" si="376">Z66/100</f>
        <v>3683205.64</v>
      </c>
      <c r="AA67" s="476">
        <f t="shared" si="376"/>
        <v>3368881.45</v>
      </c>
      <c r="AB67" s="476">
        <f t="shared" si="376"/>
        <v>3410528.67</v>
      </c>
      <c r="AC67" s="476">
        <f t="shared" si="375"/>
        <v>3396865.47</v>
      </c>
      <c r="AD67" s="476">
        <f t="shared" ref="AD67:AG67" si="377">AD66/100</f>
        <v>3378550.22</v>
      </c>
      <c r="AE67" s="476">
        <f t="shared" si="377"/>
        <v>3290619.19</v>
      </c>
      <c r="AF67" s="476">
        <f t="shared" si="377"/>
        <v>2954690.3</v>
      </c>
      <c r="AG67" s="476">
        <f t="shared" si="377"/>
        <v>3109537.84</v>
      </c>
      <c r="AH67" s="477"/>
      <c r="AI67" s="476">
        <f>AI66/100</f>
        <v>2817314.21</v>
      </c>
      <c r="AJ67" s="476">
        <f>AJ66/100</f>
        <v>2583625.81</v>
      </c>
      <c r="AK67" s="476">
        <f>AK66/100</f>
        <v>2517913.84</v>
      </c>
      <c r="AL67" s="476"/>
      <c r="AM67" s="476">
        <f>AM66/100</f>
        <v>2580824.4700000002</v>
      </c>
      <c r="AN67" s="476"/>
      <c r="AO67" s="476">
        <f t="shared" ref="AO67:AY67" si="378">AO66/100</f>
        <v>2558859.09</v>
      </c>
      <c r="AP67" s="476">
        <f t="shared" si="378"/>
        <v>2813218.07</v>
      </c>
      <c r="AQ67" s="476">
        <f t="shared" si="378"/>
        <v>2809022.88</v>
      </c>
      <c r="AR67" s="476">
        <f t="shared" si="378"/>
        <v>2843545.74</v>
      </c>
      <c r="AS67" s="476">
        <f t="shared" si="378"/>
        <v>2420694.64</v>
      </c>
      <c r="AT67" s="476">
        <f t="shared" si="378"/>
        <v>2700975.56</v>
      </c>
      <c r="AU67" s="476">
        <f t="shared" si="378"/>
        <v>2497380.56</v>
      </c>
      <c r="AV67" s="476">
        <f t="shared" si="378"/>
        <v>2481521.9500000002</v>
      </c>
      <c r="AW67" s="476">
        <f t="shared" si="378"/>
        <v>2386308.35</v>
      </c>
      <c r="AX67" s="476">
        <f t="shared" si="378"/>
        <v>2387604.5</v>
      </c>
      <c r="AY67" s="476">
        <f t="shared" si="378"/>
        <v>2563165.46</v>
      </c>
      <c r="AZ67" s="478">
        <f t="shared" ref="AZ67:BA67" si="379">AZ66/100</f>
        <v>2501801</v>
      </c>
      <c r="BA67" s="478">
        <f t="shared" si="379"/>
        <v>2497861.17</v>
      </c>
      <c r="BB67" s="478">
        <f t="shared" ref="BB67:BD67" si="380">BB66/100</f>
        <v>2620821.4700000002</v>
      </c>
      <c r="BC67" s="478">
        <f t="shared" si="380"/>
        <v>2785673.23</v>
      </c>
      <c r="BD67" s="478">
        <f t="shared" si="380"/>
        <v>2778863.22</v>
      </c>
      <c r="BE67" s="478">
        <f t="shared" ref="BE67:BF67" si="381">BE66/100</f>
        <v>2655409.87</v>
      </c>
      <c r="BF67" s="137">
        <f t="shared" si="381"/>
        <v>0</v>
      </c>
    </row>
    <row r="68" spans="1:58">
      <c r="A68" s="479"/>
      <c r="B68" s="479"/>
      <c r="C68" s="479"/>
      <c r="D68" s="479"/>
      <c r="E68" s="479"/>
      <c r="F68" s="479"/>
      <c r="G68" s="479"/>
      <c r="H68" s="480">
        <v>4583687</v>
      </c>
      <c r="I68" s="480">
        <v>4269647</v>
      </c>
      <c r="J68" s="480">
        <v>4829674</v>
      </c>
      <c r="K68" s="480">
        <v>5697261</v>
      </c>
      <c r="L68" s="480">
        <v>5705145</v>
      </c>
      <c r="M68" s="228">
        <v>7136718</v>
      </c>
      <c r="N68" s="228">
        <v>8245940</v>
      </c>
      <c r="O68" s="481">
        <f>O77+O80</f>
        <v>8882602</v>
      </c>
      <c r="P68" s="179" t="s">
        <v>532</v>
      </c>
      <c r="Q68" s="479"/>
      <c r="R68" s="479"/>
      <c r="S68" s="479"/>
      <c r="T68" s="479"/>
      <c r="U68" s="479"/>
      <c r="V68" s="479"/>
      <c r="W68" s="479"/>
      <c r="X68" s="479"/>
      <c r="Y68" s="479"/>
      <c r="Z68" s="482" t="s">
        <v>96</v>
      </c>
      <c r="AA68" s="483" t="s">
        <v>534</v>
      </c>
      <c r="AB68" s="482"/>
      <c r="AC68" s="482"/>
      <c r="AD68" s="482"/>
      <c r="AE68" s="482"/>
      <c r="AF68" s="482"/>
      <c r="AG68" s="482"/>
      <c r="AH68" s="482"/>
      <c r="AI68" s="482"/>
      <c r="AJ68" s="482"/>
      <c r="AK68" s="482"/>
      <c r="AL68" s="482"/>
      <c r="AM68" s="482"/>
      <c r="AN68" s="482"/>
      <c r="AO68" s="482"/>
      <c r="AP68" s="479"/>
      <c r="AQ68" s="479"/>
      <c r="AR68" s="479"/>
      <c r="AS68" s="479"/>
      <c r="AT68" s="479"/>
      <c r="AU68" s="479"/>
      <c r="AV68" s="479"/>
      <c r="AW68" s="479"/>
      <c r="BD68" s="4"/>
      <c r="BF68" s="4"/>
    </row>
    <row r="69" spans="1:58">
      <c r="A69" s="484"/>
      <c r="B69" s="484"/>
      <c r="C69" s="413" t="s">
        <v>596</v>
      </c>
      <c r="D69" s="413" t="s">
        <v>597</v>
      </c>
      <c r="E69" s="413" t="s">
        <v>598</v>
      </c>
      <c r="F69" s="413" t="s">
        <v>599</v>
      </c>
      <c r="G69" s="413" t="s">
        <v>600</v>
      </c>
      <c r="H69" s="485" t="s">
        <v>561</v>
      </c>
      <c r="I69" s="485" t="s">
        <v>562</v>
      </c>
      <c r="J69" s="485" t="s">
        <v>563</v>
      </c>
      <c r="K69" s="485" t="s">
        <v>564</v>
      </c>
      <c r="L69" s="485" t="s">
        <v>565</v>
      </c>
      <c r="M69" s="485" t="s">
        <v>6</v>
      </c>
      <c r="N69" s="485" t="s">
        <v>7</v>
      </c>
      <c r="O69" s="485" t="s">
        <v>8</v>
      </c>
      <c r="P69" s="485" t="s">
        <v>9</v>
      </c>
      <c r="Q69" s="485" t="s">
        <v>10</v>
      </c>
      <c r="R69" s="485" t="s">
        <v>11</v>
      </c>
      <c r="S69" s="485" t="s">
        <v>12</v>
      </c>
      <c r="T69" s="485" t="s">
        <v>13</v>
      </c>
      <c r="U69" s="485" t="s">
        <v>14</v>
      </c>
      <c r="V69" s="485" t="s">
        <v>15</v>
      </c>
      <c r="W69" s="486" t="s">
        <v>16</v>
      </c>
      <c r="X69" s="486" t="s">
        <v>17</v>
      </c>
      <c r="Y69" s="486" t="s">
        <v>18</v>
      </c>
      <c r="Z69" s="487" t="s">
        <v>19</v>
      </c>
      <c r="AA69" s="488" t="s">
        <v>20</v>
      </c>
      <c r="AB69" s="488" t="s">
        <v>21</v>
      </c>
      <c r="AC69" s="489" t="s">
        <v>22</v>
      </c>
      <c r="AD69" s="490" t="s">
        <v>23</v>
      </c>
      <c r="AE69" s="490" t="s">
        <v>24</v>
      </c>
      <c r="AF69" s="490" t="s">
        <v>25</v>
      </c>
      <c r="AG69" s="490" t="s">
        <v>26</v>
      </c>
      <c r="AH69" s="491"/>
      <c r="AI69" s="491">
        <v>13</v>
      </c>
      <c r="AJ69" s="492">
        <v>14</v>
      </c>
      <c r="AK69" s="492">
        <v>15</v>
      </c>
      <c r="AL69" s="492"/>
      <c r="AM69" s="492">
        <v>16</v>
      </c>
      <c r="AN69" s="492"/>
      <c r="AO69" s="492">
        <v>17</v>
      </c>
      <c r="AP69" s="493"/>
      <c r="AQ69" s="493"/>
      <c r="AR69" s="493"/>
      <c r="AS69" s="493"/>
      <c r="AT69" s="493"/>
      <c r="AU69" s="493"/>
      <c r="AV69" s="493"/>
      <c r="AW69" s="493"/>
      <c r="BD69" s="4"/>
      <c r="BF69" s="4"/>
    </row>
    <row r="70" spans="1:58">
      <c r="A70" s="494"/>
      <c r="B70" s="495" t="s">
        <v>97</v>
      </c>
      <c r="C70" s="496">
        <v>129306756</v>
      </c>
      <c r="D70" s="496">
        <v>142969756</v>
      </c>
      <c r="E70" s="496">
        <v>149045471</v>
      </c>
      <c r="F70" s="496">
        <v>191017750</v>
      </c>
      <c r="G70" s="496">
        <v>228900328</v>
      </c>
      <c r="H70" s="497">
        <f t="shared" ref="H70:L70" si="382">SUM(H72:H171)</f>
        <v>238012788</v>
      </c>
      <c r="I70" s="497">
        <f t="shared" si="382"/>
        <v>287724603</v>
      </c>
      <c r="J70" s="497">
        <f t="shared" si="382"/>
        <v>310159481</v>
      </c>
      <c r="K70" s="497">
        <f t="shared" si="382"/>
        <v>331758136</v>
      </c>
      <c r="L70" s="497">
        <f t="shared" si="382"/>
        <v>374573629</v>
      </c>
      <c r="M70" s="497">
        <f t="shared" ref="M70:Q70" si="383">SUM(M72:M171)</f>
        <v>391329060</v>
      </c>
      <c r="N70" s="497">
        <f t="shared" si="383"/>
        <v>417345278</v>
      </c>
      <c r="O70" s="497">
        <f t="shared" si="383"/>
        <v>454445742</v>
      </c>
      <c r="P70" s="497">
        <f t="shared" si="383"/>
        <v>464294901</v>
      </c>
      <c r="Q70" s="497">
        <f t="shared" si="383"/>
        <v>501811594</v>
      </c>
      <c r="R70" s="497">
        <f>SUM(R72:R171)</f>
        <v>502683806</v>
      </c>
      <c r="S70" s="497">
        <f>SUM(S72:S171)</f>
        <v>487554660</v>
      </c>
      <c r="T70" s="497">
        <f>SUM(T72:T171)</f>
        <v>516232893</v>
      </c>
      <c r="U70" s="497">
        <f>SUM(U72:U171)</f>
        <v>541315570</v>
      </c>
      <c r="V70" s="497">
        <f>SUM(V72:V171)</f>
        <v>593234871</v>
      </c>
      <c r="W70" s="498">
        <v>637564504</v>
      </c>
      <c r="X70" s="498">
        <v>689720905</v>
      </c>
      <c r="Y70" s="498">
        <v>685834627</v>
      </c>
      <c r="Z70" s="65">
        <f>Z71+SUM(Z81:Z171)</f>
        <v>662026724</v>
      </c>
      <c r="AA70" s="317">
        <f>AA71+SUM(AA81:AA171)</f>
        <v>627419130</v>
      </c>
      <c r="AB70" s="65">
        <f t="shared" ref="AB70:AD70" si="384">AB71+SUM(AB81:AB171)</f>
        <v>652895843</v>
      </c>
      <c r="AC70" s="499">
        <v>644614625</v>
      </c>
      <c r="AD70" s="65">
        <f t="shared" si="384"/>
        <v>646503863</v>
      </c>
      <c r="AE70" s="65">
        <f t="shared" ref="AE70" si="385">AE71+SUM(AE81:AE171)</f>
        <v>617601602</v>
      </c>
      <c r="AF70" s="65">
        <f t="shared" ref="AF70" si="386">AF71+SUM(AF81:AF171)</f>
        <v>582589090</v>
      </c>
      <c r="AG70" s="65">
        <f t="shared" ref="AG70" si="387">AG71+SUM(AG81:AG171)</f>
        <v>608276962</v>
      </c>
      <c r="AH70" s="500" t="s">
        <v>98</v>
      </c>
      <c r="AI70" s="501">
        <v>547560455</v>
      </c>
      <c r="AJ70" s="502">
        <v>521270998</v>
      </c>
      <c r="AK70" s="502">
        <v>507365958</v>
      </c>
      <c r="AL70" s="500" t="s">
        <v>98</v>
      </c>
      <c r="AM70" s="503">
        <v>521581286</v>
      </c>
      <c r="AN70" s="502" t="s">
        <v>99</v>
      </c>
      <c r="AO70" s="502">
        <v>525921194</v>
      </c>
      <c r="AP70" s="504"/>
      <c r="AQ70" s="504"/>
      <c r="AR70" s="504"/>
      <c r="AS70" s="505"/>
      <c r="AT70" s="504"/>
      <c r="AU70" s="504"/>
      <c r="AV70" s="504"/>
      <c r="AW70" s="504"/>
      <c r="BD70" s="4"/>
      <c r="BF70" s="4"/>
    </row>
    <row r="71" spans="1:58">
      <c r="A71" s="484"/>
      <c r="B71" s="506" t="s">
        <v>100</v>
      </c>
      <c r="C71" s="507">
        <v>32192810</v>
      </c>
      <c r="D71" s="507">
        <v>37155240</v>
      </c>
      <c r="E71" s="507">
        <v>39604698</v>
      </c>
      <c r="F71" s="507">
        <v>48830412</v>
      </c>
      <c r="G71" s="507">
        <v>56782481</v>
      </c>
      <c r="H71" s="508">
        <f t="shared" ref="H71:L71" si="388">SUM(H72:H80)</f>
        <v>62863464</v>
      </c>
      <c r="I71" s="508">
        <f t="shared" si="388"/>
        <v>70400867</v>
      </c>
      <c r="J71" s="508">
        <f t="shared" si="388"/>
        <v>82759479</v>
      </c>
      <c r="K71" s="508">
        <f t="shared" si="388"/>
        <v>79859393</v>
      </c>
      <c r="L71" s="508">
        <f t="shared" si="388"/>
        <v>82226219</v>
      </c>
      <c r="M71" s="508">
        <f t="shared" ref="M71:AG71" si="389">SUM(M72:M80)</f>
        <v>87619357</v>
      </c>
      <c r="N71" s="508">
        <f t="shared" si="389"/>
        <v>89573158</v>
      </c>
      <c r="O71" s="508">
        <f t="shared" si="389"/>
        <v>105779525</v>
      </c>
      <c r="P71" s="508">
        <f t="shared" si="389"/>
        <v>107302852</v>
      </c>
      <c r="Q71" s="508">
        <f t="shared" si="389"/>
        <v>118133372</v>
      </c>
      <c r="R71" s="508">
        <f t="shared" si="389"/>
        <v>115959811</v>
      </c>
      <c r="S71" s="508">
        <f t="shared" si="389"/>
        <v>111659445</v>
      </c>
      <c r="T71" s="508">
        <f t="shared" si="389"/>
        <v>122127241</v>
      </c>
      <c r="U71" s="508">
        <f t="shared" si="389"/>
        <v>120601620</v>
      </c>
      <c r="V71" s="508">
        <f t="shared" si="389"/>
        <v>129440268</v>
      </c>
      <c r="W71" s="509">
        <f t="shared" si="389"/>
        <v>146848525</v>
      </c>
      <c r="X71" s="509">
        <f t="shared" si="389"/>
        <v>156278396</v>
      </c>
      <c r="Y71" s="509">
        <f t="shared" si="389"/>
        <v>151412273</v>
      </c>
      <c r="Z71" s="508">
        <f t="shared" si="389"/>
        <v>146676774</v>
      </c>
      <c r="AA71" s="508">
        <f t="shared" si="389"/>
        <v>140474844</v>
      </c>
      <c r="AB71" s="508">
        <f t="shared" si="389"/>
        <v>129955726</v>
      </c>
      <c r="AC71" s="509">
        <f t="shared" si="389"/>
        <v>126760855</v>
      </c>
      <c r="AD71" s="508">
        <f t="shared" si="389"/>
        <v>128823563</v>
      </c>
      <c r="AE71" s="508">
        <f t="shared" si="389"/>
        <v>135215715</v>
      </c>
      <c r="AF71" s="508">
        <f t="shared" si="389"/>
        <v>120595177</v>
      </c>
      <c r="AG71" s="508">
        <f t="shared" si="389"/>
        <v>123671147</v>
      </c>
      <c r="AH71" s="510" t="s">
        <v>101</v>
      </c>
      <c r="AI71" s="477">
        <v>120560362</v>
      </c>
      <c r="AJ71" s="511">
        <v>113188725</v>
      </c>
      <c r="AK71" s="511">
        <v>105478477</v>
      </c>
      <c r="AL71" s="510" t="s">
        <v>101</v>
      </c>
      <c r="AM71" s="512">
        <v>113268838</v>
      </c>
      <c r="AN71" s="511" t="s">
        <v>100</v>
      </c>
      <c r="AO71" s="511">
        <v>106562849</v>
      </c>
      <c r="AP71" s="504"/>
      <c r="AQ71" s="504"/>
      <c r="AR71" s="504"/>
      <c r="AS71" s="505"/>
      <c r="AT71" s="504"/>
      <c r="AU71" s="504"/>
      <c r="AV71" s="504"/>
      <c r="AW71" s="504"/>
      <c r="BD71" s="4"/>
      <c r="BF71" s="4"/>
    </row>
    <row r="72" spans="1:58">
      <c r="A72" s="479"/>
      <c r="B72" s="513" t="s">
        <v>46</v>
      </c>
      <c r="C72" s="514">
        <v>4609918</v>
      </c>
      <c r="D72" s="514">
        <v>4884317</v>
      </c>
      <c r="E72" s="514">
        <v>5840866</v>
      </c>
      <c r="F72" s="514">
        <v>5949418</v>
      </c>
      <c r="G72" s="514">
        <v>9201624</v>
      </c>
      <c r="H72" s="515">
        <v>9089189</v>
      </c>
      <c r="I72" s="515">
        <v>10332324</v>
      </c>
      <c r="J72" s="515">
        <v>12622864</v>
      </c>
      <c r="K72" s="515">
        <v>13719266</v>
      </c>
      <c r="L72" s="515">
        <v>13884901</v>
      </c>
      <c r="M72" s="516">
        <v>16935600</v>
      </c>
      <c r="N72" s="516">
        <v>17440073</v>
      </c>
      <c r="O72" s="516">
        <v>19236696</v>
      </c>
      <c r="P72" s="516">
        <v>19418072</v>
      </c>
      <c r="Q72" s="516">
        <v>20611639</v>
      </c>
      <c r="R72" s="516">
        <v>20525686</v>
      </c>
      <c r="S72" s="516">
        <v>19632978</v>
      </c>
      <c r="T72" s="516">
        <v>19615518</v>
      </c>
      <c r="U72" s="516">
        <v>19703362</v>
      </c>
      <c r="V72" s="516">
        <v>21585608</v>
      </c>
      <c r="W72" s="422">
        <v>23032882</v>
      </c>
      <c r="X72" s="422">
        <v>24599210</v>
      </c>
      <c r="Y72" s="422">
        <v>22695534</v>
      </c>
      <c r="Z72" s="517">
        <v>22744549</v>
      </c>
      <c r="AA72" s="518">
        <v>21310767</v>
      </c>
      <c r="AB72" s="517">
        <v>19876985</v>
      </c>
      <c r="AC72" s="499">
        <v>23633748</v>
      </c>
      <c r="AD72" s="519">
        <v>22341946</v>
      </c>
      <c r="AE72" s="520">
        <v>23167288</v>
      </c>
      <c r="AF72" s="520">
        <v>22726415</v>
      </c>
      <c r="AG72" s="521">
        <v>20850861</v>
      </c>
      <c r="AH72" s="522" t="s">
        <v>46</v>
      </c>
      <c r="AI72" s="523">
        <v>20569553</v>
      </c>
      <c r="AJ72" s="524">
        <v>20333570</v>
      </c>
      <c r="AK72" s="524">
        <v>19616366</v>
      </c>
      <c r="AL72" s="522" t="s">
        <v>46</v>
      </c>
      <c r="AM72" s="525">
        <v>23583193</v>
      </c>
      <c r="AN72" s="522" t="s">
        <v>46</v>
      </c>
      <c r="AO72" s="524">
        <v>20227128</v>
      </c>
      <c r="AP72" s="504"/>
      <c r="AQ72" s="504"/>
      <c r="AR72" s="504"/>
      <c r="AS72" s="505"/>
      <c r="AT72" s="504"/>
      <c r="AU72" s="504"/>
      <c r="AV72" s="504"/>
      <c r="AW72" s="504"/>
      <c r="BD72" s="4"/>
      <c r="BF72" s="4"/>
    </row>
    <row r="73" spans="1:58">
      <c r="A73" s="479"/>
      <c r="B73" s="526" t="s">
        <v>47</v>
      </c>
      <c r="C73" s="527">
        <v>1703378</v>
      </c>
      <c r="D73" s="527">
        <v>1997554</v>
      </c>
      <c r="E73" s="527">
        <v>1925606</v>
      </c>
      <c r="F73" s="527">
        <v>2480649</v>
      </c>
      <c r="G73" s="527">
        <v>2712602</v>
      </c>
      <c r="H73" s="528">
        <v>3458351</v>
      </c>
      <c r="I73" s="528">
        <v>3421815</v>
      </c>
      <c r="J73" s="528">
        <v>3368825</v>
      </c>
      <c r="K73" s="528">
        <v>3455015</v>
      </c>
      <c r="L73" s="528">
        <v>3655565</v>
      </c>
      <c r="M73" s="529">
        <v>3786125</v>
      </c>
      <c r="N73" s="529">
        <v>4171525</v>
      </c>
      <c r="O73" s="529">
        <v>4425457</v>
      </c>
      <c r="P73" s="529">
        <v>4296617</v>
      </c>
      <c r="Q73" s="529">
        <v>4748628</v>
      </c>
      <c r="R73" s="529">
        <v>4465629</v>
      </c>
      <c r="S73" s="529">
        <v>4572349</v>
      </c>
      <c r="T73" s="529">
        <v>4232481</v>
      </c>
      <c r="U73" s="529">
        <v>4212173</v>
      </c>
      <c r="V73" s="529">
        <v>3847276</v>
      </c>
      <c r="W73" s="530">
        <v>4256734</v>
      </c>
      <c r="X73" s="530">
        <v>4729388</v>
      </c>
      <c r="Y73" s="530">
        <v>4808810</v>
      </c>
      <c r="Z73" s="531">
        <v>4406128</v>
      </c>
      <c r="AA73" s="532">
        <v>3901938</v>
      </c>
      <c r="AB73" s="531">
        <v>3397748</v>
      </c>
      <c r="AC73" s="477">
        <v>2758684</v>
      </c>
      <c r="AD73" s="533">
        <v>2779611</v>
      </c>
      <c r="AE73" s="534">
        <v>2613245</v>
      </c>
      <c r="AF73" s="534">
        <v>2632572</v>
      </c>
      <c r="AG73" s="535">
        <v>2020488</v>
      </c>
      <c r="AH73" s="536" t="s">
        <v>47</v>
      </c>
      <c r="AI73" s="537">
        <v>1848551</v>
      </c>
      <c r="AJ73" s="511">
        <v>1696051</v>
      </c>
      <c r="AK73" s="511">
        <v>1497053</v>
      </c>
      <c r="AL73" s="536" t="s">
        <v>47</v>
      </c>
      <c r="AM73" s="538">
        <v>6776259</v>
      </c>
      <c r="AN73" s="536" t="s">
        <v>47</v>
      </c>
      <c r="AO73" s="511">
        <v>8046835</v>
      </c>
      <c r="AP73" s="504"/>
      <c r="AQ73" s="504"/>
      <c r="AR73" s="504"/>
      <c r="AS73" s="505"/>
      <c r="AT73" s="504"/>
      <c r="AU73" s="504"/>
      <c r="AV73" s="504"/>
      <c r="AW73" s="504"/>
      <c r="BD73" s="4"/>
      <c r="BF73" s="4"/>
    </row>
    <row r="74" spans="1:58">
      <c r="A74" s="479"/>
      <c r="B74" s="513" t="s">
        <v>48</v>
      </c>
      <c r="C74" s="179">
        <v>9778020</v>
      </c>
      <c r="D74" s="514">
        <v>11497000</v>
      </c>
      <c r="E74" s="514">
        <v>12569065</v>
      </c>
      <c r="F74" s="514">
        <v>14095048</v>
      </c>
      <c r="G74" s="514">
        <v>16798378</v>
      </c>
      <c r="H74" s="515">
        <v>16757516</v>
      </c>
      <c r="I74" s="515">
        <v>22001432</v>
      </c>
      <c r="J74" s="515">
        <v>30253089</v>
      </c>
      <c r="K74" s="515">
        <v>21422101</v>
      </c>
      <c r="L74" s="515">
        <v>19409389</v>
      </c>
      <c r="M74" s="516">
        <v>21229515</v>
      </c>
      <c r="N74" s="516">
        <v>26100094</v>
      </c>
      <c r="O74" s="516">
        <v>38938464</v>
      </c>
      <c r="P74" s="516">
        <v>38743673</v>
      </c>
      <c r="Q74" s="516">
        <v>44966186</v>
      </c>
      <c r="R74" s="516">
        <v>38824249</v>
      </c>
      <c r="S74" s="516">
        <v>34542820</v>
      </c>
      <c r="T74" s="516">
        <v>38651234</v>
      </c>
      <c r="U74" s="516">
        <v>38995431</v>
      </c>
      <c r="V74" s="516">
        <v>38485281</v>
      </c>
      <c r="W74" s="422">
        <v>50012556</v>
      </c>
      <c r="X74" s="422">
        <v>54417121</v>
      </c>
      <c r="Y74" s="422">
        <v>54496603</v>
      </c>
      <c r="Z74" s="531">
        <v>53134653</v>
      </c>
      <c r="AA74" s="532">
        <v>55135701</v>
      </c>
      <c r="AB74" s="531">
        <v>52819565</v>
      </c>
      <c r="AC74" s="477">
        <v>47426580</v>
      </c>
      <c r="AD74" s="533">
        <v>50977765</v>
      </c>
      <c r="AE74" s="534">
        <v>46793558</v>
      </c>
      <c r="AF74" s="534">
        <v>40945431</v>
      </c>
      <c r="AG74" s="535">
        <v>45406876</v>
      </c>
      <c r="AH74" s="539" t="s">
        <v>48</v>
      </c>
      <c r="AI74" s="537">
        <v>41936415</v>
      </c>
      <c r="AJ74" s="511">
        <v>38585433</v>
      </c>
      <c r="AK74" s="511">
        <v>30921305</v>
      </c>
      <c r="AL74" s="539" t="s">
        <v>48</v>
      </c>
      <c r="AM74" s="538">
        <v>31752202</v>
      </c>
      <c r="AN74" s="539" t="s">
        <v>48</v>
      </c>
      <c r="AO74" s="511">
        <v>29647962</v>
      </c>
      <c r="AP74" s="504"/>
      <c r="AQ74" s="504"/>
      <c r="AR74" s="504"/>
      <c r="AS74" s="505"/>
      <c r="AT74" s="504"/>
      <c r="AU74" s="504"/>
      <c r="AV74" s="504"/>
      <c r="AW74" s="504"/>
      <c r="BD74" s="4"/>
      <c r="BF74" s="4"/>
    </row>
    <row r="75" spans="1:58">
      <c r="A75" s="479"/>
      <c r="B75" s="513" t="s">
        <v>49</v>
      </c>
      <c r="C75" s="514">
        <v>3831242</v>
      </c>
      <c r="D75" s="514">
        <v>4514999</v>
      </c>
      <c r="E75" s="514">
        <v>4093878</v>
      </c>
      <c r="F75" s="514">
        <v>5344565</v>
      </c>
      <c r="G75" s="514">
        <v>5362076</v>
      </c>
      <c r="H75" s="515">
        <v>8503311</v>
      </c>
      <c r="I75" s="515">
        <v>9524997</v>
      </c>
      <c r="J75" s="515">
        <v>9678244</v>
      </c>
      <c r="K75" s="515">
        <v>10805925</v>
      </c>
      <c r="L75" s="515">
        <v>11048773</v>
      </c>
      <c r="M75" s="516">
        <v>11543868</v>
      </c>
      <c r="N75" s="516">
        <v>11893159</v>
      </c>
      <c r="O75" s="516">
        <v>12948252</v>
      </c>
      <c r="P75" s="516">
        <v>13438256</v>
      </c>
      <c r="Q75" s="516">
        <v>13564901</v>
      </c>
      <c r="R75" s="516">
        <v>13331354</v>
      </c>
      <c r="S75" s="516">
        <v>14071999</v>
      </c>
      <c r="T75" s="516">
        <v>14317263</v>
      </c>
      <c r="U75" s="516">
        <v>13959680</v>
      </c>
      <c r="V75" s="516">
        <v>14425327</v>
      </c>
      <c r="W75" s="422">
        <v>15294971</v>
      </c>
      <c r="X75" s="422">
        <v>16086772</v>
      </c>
      <c r="Y75" s="422">
        <v>15076295</v>
      </c>
      <c r="Z75" s="531">
        <v>13496117</v>
      </c>
      <c r="AA75" s="532">
        <v>11671380</v>
      </c>
      <c r="AB75" s="531">
        <v>9846642</v>
      </c>
      <c r="AC75" s="477">
        <v>9959998</v>
      </c>
      <c r="AD75" s="533">
        <v>9405644</v>
      </c>
      <c r="AE75" s="534">
        <v>8938766</v>
      </c>
      <c r="AF75" s="534">
        <v>7881224</v>
      </c>
      <c r="AG75" s="535">
        <v>7522022</v>
      </c>
      <c r="AH75" s="539" t="s">
        <v>49</v>
      </c>
      <c r="AI75" s="537">
        <v>6766779</v>
      </c>
      <c r="AJ75" s="511">
        <v>6491188</v>
      </c>
      <c r="AK75" s="511">
        <v>6384178</v>
      </c>
      <c r="AL75" s="539" t="s">
        <v>49</v>
      </c>
      <c r="AM75" s="538">
        <v>6597767</v>
      </c>
      <c r="AN75" s="539" t="s">
        <v>49</v>
      </c>
      <c r="AO75" s="511">
        <v>6390216</v>
      </c>
      <c r="AP75" s="504"/>
      <c r="AQ75" s="504"/>
      <c r="AR75" s="504"/>
      <c r="AS75" s="505"/>
      <c r="AT75" s="504"/>
      <c r="AU75" s="504"/>
      <c r="AV75" s="504"/>
      <c r="AW75" s="504"/>
      <c r="BD75" s="4"/>
      <c r="BF75" s="4"/>
    </row>
    <row r="76" spans="1:58">
      <c r="A76" s="479"/>
      <c r="B76" s="513" t="s">
        <v>50</v>
      </c>
      <c r="C76" s="514">
        <v>674077</v>
      </c>
      <c r="D76" s="514">
        <v>641032</v>
      </c>
      <c r="E76" s="514">
        <v>718964</v>
      </c>
      <c r="F76" s="514">
        <v>1202942</v>
      </c>
      <c r="G76" s="514">
        <v>1394090</v>
      </c>
      <c r="H76" s="515">
        <v>2084653</v>
      </c>
      <c r="I76" s="515">
        <v>2465308</v>
      </c>
      <c r="J76" s="515">
        <v>2688942</v>
      </c>
      <c r="K76" s="515">
        <v>3177835</v>
      </c>
      <c r="L76" s="515">
        <v>3257967</v>
      </c>
      <c r="M76" s="516">
        <v>2525959</v>
      </c>
      <c r="N76" s="516">
        <v>2824322</v>
      </c>
      <c r="O76" s="516">
        <v>2780110</v>
      </c>
      <c r="P76" s="516">
        <v>2868966</v>
      </c>
      <c r="Q76" s="516">
        <v>2607416</v>
      </c>
      <c r="R76" s="516">
        <v>2742252</v>
      </c>
      <c r="S76" s="516">
        <v>2971668</v>
      </c>
      <c r="T76" s="516">
        <v>4384929</v>
      </c>
      <c r="U76" s="516">
        <v>2617394</v>
      </c>
      <c r="V76" s="516">
        <v>2975750</v>
      </c>
      <c r="W76" s="422">
        <v>2899640</v>
      </c>
      <c r="X76" s="422">
        <v>2906955</v>
      </c>
      <c r="Y76" s="422">
        <v>2637692</v>
      </c>
      <c r="Z76" s="531">
        <v>2534346</v>
      </c>
      <c r="AA76" s="532">
        <v>1912679</v>
      </c>
      <c r="AB76" s="531">
        <v>1291011</v>
      </c>
      <c r="AC76" s="477">
        <v>1494485</v>
      </c>
      <c r="AD76" s="533">
        <v>1384946</v>
      </c>
      <c r="AE76" s="534">
        <v>1222110</v>
      </c>
      <c r="AF76" s="534">
        <v>1123248</v>
      </c>
      <c r="AG76" s="535">
        <v>979089</v>
      </c>
      <c r="AH76" s="539" t="s">
        <v>50</v>
      </c>
      <c r="AI76" s="537">
        <v>1001550</v>
      </c>
      <c r="AJ76" s="511">
        <v>893641</v>
      </c>
      <c r="AK76" s="511">
        <v>891169</v>
      </c>
      <c r="AL76" s="539" t="s">
        <v>50</v>
      </c>
      <c r="AM76" s="538">
        <v>847877</v>
      </c>
      <c r="AN76" s="539" t="s">
        <v>50</v>
      </c>
      <c r="AO76" s="511">
        <v>706532</v>
      </c>
      <c r="AP76" s="504"/>
      <c r="AQ76" s="504"/>
      <c r="AR76" s="504"/>
      <c r="AS76" s="505"/>
      <c r="AT76" s="504"/>
      <c r="AU76" s="504"/>
      <c r="AV76" s="504"/>
      <c r="AW76" s="504"/>
      <c r="BD76" s="4"/>
      <c r="BF76" s="4"/>
    </row>
    <row r="77" spans="1:58">
      <c r="A77" s="479"/>
      <c r="B77" s="513" t="s">
        <v>51</v>
      </c>
      <c r="C77" s="514">
        <v>984149</v>
      </c>
      <c r="D77" s="514">
        <v>1235454</v>
      </c>
      <c r="E77" s="514">
        <v>1386011</v>
      </c>
      <c r="F77" s="514">
        <v>1836996</v>
      </c>
      <c r="G77" s="514">
        <v>2824482</v>
      </c>
      <c r="H77" s="540">
        <f t="shared" ref="H77:L77" si="390">ROUND(H68*I77/I68,0)</f>
        <v>483754</v>
      </c>
      <c r="I77" s="540">
        <f t="shared" si="390"/>
        <v>450611</v>
      </c>
      <c r="J77" s="540">
        <f t="shared" si="390"/>
        <v>509715</v>
      </c>
      <c r="K77" s="540">
        <f>ROUND(K68*L77/L68,0)</f>
        <v>601278</v>
      </c>
      <c r="L77" s="540">
        <f t="shared" si="390"/>
        <v>602110</v>
      </c>
      <c r="M77" s="540">
        <f>ROUND(M68*N77/N68,0)</f>
        <v>753195</v>
      </c>
      <c r="N77" s="540">
        <f>ROUND(N68*O77/O68,0)</f>
        <v>870260</v>
      </c>
      <c r="O77" s="516">
        <v>937452</v>
      </c>
      <c r="P77" s="516">
        <v>959071</v>
      </c>
      <c r="Q77" s="516">
        <v>1013939</v>
      </c>
      <c r="R77" s="516">
        <v>869477</v>
      </c>
      <c r="S77" s="516">
        <v>921431</v>
      </c>
      <c r="T77" s="516">
        <v>1018425</v>
      </c>
      <c r="U77" s="516">
        <v>1026292</v>
      </c>
      <c r="V77" s="516">
        <v>1106753</v>
      </c>
      <c r="W77" s="422">
        <v>1232957</v>
      </c>
      <c r="X77" s="422">
        <v>1223645</v>
      </c>
      <c r="Y77" s="422">
        <v>1211813</v>
      </c>
      <c r="Z77" s="531">
        <v>1021983</v>
      </c>
      <c r="AA77" s="532">
        <v>964996</v>
      </c>
      <c r="AB77" s="531">
        <v>908008</v>
      </c>
      <c r="AC77" s="477">
        <v>855954</v>
      </c>
      <c r="AD77" s="533">
        <v>910676</v>
      </c>
      <c r="AE77" s="534">
        <v>770932</v>
      </c>
      <c r="AF77" s="534">
        <v>623234</v>
      </c>
      <c r="AG77" s="535">
        <v>603098</v>
      </c>
      <c r="AH77" s="539" t="s">
        <v>51</v>
      </c>
      <c r="AI77" s="537">
        <v>572250</v>
      </c>
      <c r="AJ77" s="511">
        <v>467977</v>
      </c>
      <c r="AK77" s="511">
        <v>522875</v>
      </c>
      <c r="AL77" s="539" t="s">
        <v>51</v>
      </c>
      <c r="AM77" s="538">
        <v>514484</v>
      </c>
      <c r="AN77" s="539" t="s">
        <v>51</v>
      </c>
      <c r="AO77" s="511">
        <v>488748</v>
      </c>
      <c r="AP77" s="504"/>
      <c r="AQ77" s="504"/>
      <c r="AR77" s="504"/>
      <c r="AS77" s="505"/>
      <c r="AT77" s="504"/>
      <c r="AU77" s="504"/>
      <c r="AV77" s="504"/>
      <c r="AW77" s="504"/>
      <c r="BD77" s="4"/>
      <c r="BF77" s="4"/>
    </row>
    <row r="78" spans="1:58">
      <c r="A78" s="479"/>
      <c r="B78" s="513" t="s">
        <v>52</v>
      </c>
      <c r="C78" s="514"/>
      <c r="D78" s="514"/>
      <c r="E78" s="514"/>
      <c r="F78" s="514">
        <v>419440</v>
      </c>
      <c r="G78" s="514">
        <v>658974</v>
      </c>
      <c r="H78" s="515">
        <v>825929</v>
      </c>
      <c r="I78" s="515">
        <v>707719</v>
      </c>
      <c r="J78" s="515">
        <v>819140</v>
      </c>
      <c r="K78" s="515">
        <v>949870</v>
      </c>
      <c r="L78" s="515">
        <v>1078612</v>
      </c>
      <c r="M78" s="516">
        <v>1231450</v>
      </c>
      <c r="N78" s="516">
        <v>982215</v>
      </c>
      <c r="O78" s="516">
        <v>1209024</v>
      </c>
      <c r="P78" s="516">
        <v>1263840</v>
      </c>
      <c r="Q78" s="516">
        <v>1411188</v>
      </c>
      <c r="R78" s="516">
        <v>1478741</v>
      </c>
      <c r="S78" s="516">
        <v>1663957</v>
      </c>
      <c r="T78" s="516">
        <v>1660195</v>
      </c>
      <c r="U78" s="516">
        <v>1619443</v>
      </c>
      <c r="V78" s="516">
        <v>1899882</v>
      </c>
      <c r="W78" s="422">
        <v>2038999</v>
      </c>
      <c r="X78" s="422">
        <v>2211790</v>
      </c>
      <c r="Y78" s="422">
        <v>2281167</v>
      </c>
      <c r="Z78" s="531">
        <v>2044019</v>
      </c>
      <c r="AA78" s="532">
        <v>1998825</v>
      </c>
      <c r="AB78" s="531">
        <v>1953631</v>
      </c>
      <c r="AC78" s="477">
        <v>2032641</v>
      </c>
      <c r="AD78" s="533">
        <v>2989186</v>
      </c>
      <c r="AE78" s="534">
        <v>2963784</v>
      </c>
      <c r="AF78" s="534">
        <v>3230169</v>
      </c>
      <c r="AG78" s="535">
        <v>3443746</v>
      </c>
      <c r="AH78" s="539" t="s">
        <v>52</v>
      </c>
      <c r="AI78" s="537">
        <v>4254812</v>
      </c>
      <c r="AJ78" s="511">
        <v>4053923</v>
      </c>
      <c r="AK78" s="511">
        <v>4707517</v>
      </c>
      <c r="AL78" s="539" t="s">
        <v>52</v>
      </c>
      <c r="AM78" s="538">
        <v>4807264</v>
      </c>
      <c r="AN78" s="539" t="s">
        <v>52</v>
      </c>
      <c r="AO78" s="511">
        <v>4693992</v>
      </c>
      <c r="AP78" s="504"/>
      <c r="AQ78" s="504"/>
      <c r="AR78" s="504"/>
      <c r="AS78" s="505"/>
      <c r="AT78" s="504"/>
      <c r="AU78" s="504"/>
      <c r="AV78" s="504"/>
      <c r="AW78" s="504"/>
      <c r="BD78" s="4"/>
      <c r="BF78" s="4"/>
    </row>
    <row r="79" spans="1:58">
      <c r="A79" s="479"/>
      <c r="B79" s="513" t="s">
        <v>53</v>
      </c>
      <c r="C79" s="514">
        <v>10612026</v>
      </c>
      <c r="D79" s="514">
        <v>12384884</v>
      </c>
      <c r="E79" s="514">
        <v>13070308</v>
      </c>
      <c r="F79" s="514">
        <v>17501354</v>
      </c>
      <c r="G79" s="514">
        <v>17830255</v>
      </c>
      <c r="H79" s="515">
        <f>13289138+4271690</f>
        <v>17560828</v>
      </c>
      <c r="I79" s="515">
        <f>12716111+4961514</f>
        <v>17677625</v>
      </c>
      <c r="J79" s="515">
        <f>12366473+6132228</f>
        <v>18498701</v>
      </c>
      <c r="K79" s="515">
        <f>15652484+4979636</f>
        <v>20632120</v>
      </c>
      <c r="L79" s="515">
        <f>19144892+5040975</f>
        <v>24185867</v>
      </c>
      <c r="M79" s="516">
        <v>23230122</v>
      </c>
      <c r="N79" s="516">
        <v>17915830</v>
      </c>
      <c r="O79" s="516">
        <v>17358920</v>
      </c>
      <c r="P79" s="516">
        <v>17402596</v>
      </c>
      <c r="Q79" s="516">
        <v>19136129</v>
      </c>
      <c r="R79" s="516">
        <v>21774631</v>
      </c>
      <c r="S79" s="516">
        <v>20500266</v>
      </c>
      <c r="T79" s="516">
        <v>24884288</v>
      </c>
      <c r="U79" s="516">
        <v>22610037</v>
      </c>
      <c r="V79" s="516">
        <v>26694127</v>
      </c>
      <c r="W79" s="422">
        <v>23989049</v>
      </c>
      <c r="X79" s="422">
        <v>26322546</v>
      </c>
      <c r="Y79" s="422">
        <v>22712421</v>
      </c>
      <c r="Z79" s="531">
        <v>23658196</v>
      </c>
      <c r="AA79" s="532">
        <v>18397394</v>
      </c>
      <c r="AB79" s="531">
        <v>13136592</v>
      </c>
      <c r="AC79" s="477">
        <v>13777244</v>
      </c>
      <c r="AD79" s="533">
        <v>13682747</v>
      </c>
      <c r="AE79" s="534">
        <v>19585146</v>
      </c>
      <c r="AF79" s="534">
        <v>12391062</v>
      </c>
      <c r="AG79" s="535">
        <v>13389536</v>
      </c>
      <c r="AH79" s="539" t="s">
        <v>53</v>
      </c>
      <c r="AI79" s="537">
        <v>14498309</v>
      </c>
      <c r="AJ79" s="511">
        <v>11558542</v>
      </c>
      <c r="AK79" s="511">
        <v>13269326</v>
      </c>
      <c r="AL79" s="539" t="s">
        <v>53</v>
      </c>
      <c r="AM79" s="538">
        <v>7074860</v>
      </c>
      <c r="AN79" s="539" t="s">
        <v>53</v>
      </c>
      <c r="AO79" s="511">
        <v>6568849</v>
      </c>
      <c r="AP79" s="504"/>
      <c r="AQ79" s="504"/>
      <c r="AR79" s="504"/>
      <c r="AS79" s="505"/>
      <c r="AT79" s="504"/>
      <c r="AU79" s="504"/>
      <c r="AV79" s="504"/>
      <c r="AW79" s="504"/>
      <c r="BD79" s="4"/>
      <c r="BF79" s="4"/>
    </row>
    <row r="80" spans="1:58">
      <c r="A80" s="479"/>
      <c r="B80" s="513" t="s">
        <v>54</v>
      </c>
      <c r="C80" s="514"/>
      <c r="D80" s="514"/>
      <c r="E80" s="514"/>
      <c r="F80" s="514"/>
      <c r="G80" s="514"/>
      <c r="H80" s="541">
        <f t="shared" ref="H80:L80" si="391">H68-H77</f>
        <v>4099933</v>
      </c>
      <c r="I80" s="541">
        <f t="shared" si="391"/>
        <v>3819036</v>
      </c>
      <c r="J80" s="541">
        <f t="shared" si="391"/>
        <v>4319959</v>
      </c>
      <c r="K80" s="541">
        <f t="shared" si="391"/>
        <v>5095983</v>
      </c>
      <c r="L80" s="541">
        <f t="shared" si="391"/>
        <v>5103035</v>
      </c>
      <c r="M80" s="541">
        <f>M68-M77</f>
        <v>6383523</v>
      </c>
      <c r="N80" s="541">
        <f>N68-N77</f>
        <v>7375680</v>
      </c>
      <c r="O80" s="542">
        <v>7945150</v>
      </c>
      <c r="P80" s="542">
        <v>8911761</v>
      </c>
      <c r="Q80" s="542">
        <v>10073346</v>
      </c>
      <c r="R80" s="542">
        <v>11947792</v>
      </c>
      <c r="S80" s="542">
        <v>12781977</v>
      </c>
      <c r="T80" s="542">
        <v>13362908</v>
      </c>
      <c r="U80" s="542">
        <v>15857808</v>
      </c>
      <c r="V80" s="542">
        <v>18420264</v>
      </c>
      <c r="W80" s="422">
        <v>24090737</v>
      </c>
      <c r="X80" s="422">
        <v>23780969</v>
      </c>
      <c r="Y80" s="422">
        <v>25491938</v>
      </c>
      <c r="Z80" s="543">
        <v>23636783</v>
      </c>
      <c r="AA80" s="544">
        <v>25181164</v>
      </c>
      <c r="AB80" s="543">
        <v>26725544</v>
      </c>
      <c r="AC80" s="545">
        <v>24821521</v>
      </c>
      <c r="AD80" s="546">
        <v>24351042</v>
      </c>
      <c r="AE80" s="547">
        <v>29160886</v>
      </c>
      <c r="AF80" s="547">
        <v>29041822</v>
      </c>
      <c r="AG80" s="548">
        <v>29455431</v>
      </c>
      <c r="AH80" s="549" t="s">
        <v>54</v>
      </c>
      <c r="AI80" s="550">
        <v>29112143</v>
      </c>
      <c r="AJ80" s="551">
        <v>29108400</v>
      </c>
      <c r="AK80" s="551">
        <v>27668688</v>
      </c>
      <c r="AL80" s="549" t="s">
        <v>54</v>
      </c>
      <c r="AM80" s="552">
        <v>31314932</v>
      </c>
      <c r="AN80" s="549" t="s">
        <v>54</v>
      </c>
      <c r="AO80" s="551">
        <v>29792587</v>
      </c>
      <c r="AP80" s="504"/>
      <c r="AQ80" s="504"/>
      <c r="AR80" s="504"/>
      <c r="AS80" s="505"/>
      <c r="AT80" s="504"/>
      <c r="AU80" s="504"/>
      <c r="AV80" s="504"/>
      <c r="AW80" s="504"/>
      <c r="BD80" s="4"/>
      <c r="BF80" s="4"/>
    </row>
    <row r="81" spans="1:58">
      <c r="A81" s="494">
        <v>201</v>
      </c>
      <c r="B81" s="553" t="s">
        <v>55</v>
      </c>
      <c r="C81" s="554">
        <v>12778270</v>
      </c>
      <c r="D81" s="554">
        <v>14076415</v>
      </c>
      <c r="E81" s="554">
        <v>16856889</v>
      </c>
      <c r="F81" s="554">
        <v>21128185</v>
      </c>
      <c r="G81" s="554">
        <v>25372264</v>
      </c>
      <c r="H81" s="555">
        <v>26631799</v>
      </c>
      <c r="I81" s="555">
        <v>30743451</v>
      </c>
      <c r="J81" s="555">
        <v>34543808</v>
      </c>
      <c r="K81" s="555">
        <v>36432627</v>
      </c>
      <c r="L81" s="555">
        <v>41745508</v>
      </c>
      <c r="M81" s="556">
        <v>46879935</v>
      </c>
      <c r="N81" s="556">
        <v>47896334</v>
      </c>
      <c r="O81" s="556">
        <v>50654619</v>
      </c>
      <c r="P81" s="556">
        <v>50010107</v>
      </c>
      <c r="Q81" s="556">
        <v>53307851</v>
      </c>
      <c r="R81" s="556">
        <v>56081835</v>
      </c>
      <c r="S81" s="556">
        <v>56380211</v>
      </c>
      <c r="T81" s="556">
        <v>56500663</v>
      </c>
      <c r="U81" s="556">
        <v>59905077</v>
      </c>
      <c r="V81" s="556">
        <v>68231087</v>
      </c>
      <c r="W81" s="498">
        <v>73168819</v>
      </c>
      <c r="X81" s="498">
        <v>82926651</v>
      </c>
      <c r="Y81" s="498">
        <v>82636215</v>
      </c>
      <c r="Z81" s="70">
        <v>78065393</v>
      </c>
      <c r="AA81" s="70">
        <v>78281457</v>
      </c>
      <c r="AB81" s="70">
        <v>77491385</v>
      </c>
      <c r="AC81" s="477">
        <v>82066708</v>
      </c>
      <c r="AD81" s="70">
        <v>78629367</v>
      </c>
      <c r="AE81" s="70">
        <v>71514347</v>
      </c>
      <c r="AF81" s="70">
        <v>65306274</v>
      </c>
      <c r="AG81" s="70">
        <v>66441656</v>
      </c>
      <c r="AH81" s="510" t="s">
        <v>102</v>
      </c>
      <c r="AI81" s="537">
        <v>61581854</v>
      </c>
      <c r="AJ81" s="511">
        <v>60438433</v>
      </c>
      <c r="AK81" s="511">
        <v>57302124</v>
      </c>
      <c r="AL81" s="557" t="s">
        <v>102</v>
      </c>
      <c r="AM81" s="512">
        <v>60474534</v>
      </c>
      <c r="AN81" s="511" t="s">
        <v>103</v>
      </c>
      <c r="AO81" s="511">
        <v>65314459</v>
      </c>
      <c r="AP81" s="504"/>
      <c r="AQ81" s="504"/>
      <c r="AR81" s="504"/>
      <c r="AS81" s="505"/>
      <c r="AT81" s="504"/>
      <c r="AU81" s="504"/>
      <c r="AV81" s="504"/>
      <c r="AW81" s="504"/>
      <c r="BD81" s="4"/>
      <c r="BF81" s="4"/>
    </row>
    <row r="82" spans="1:58">
      <c r="A82" s="479">
        <v>202</v>
      </c>
      <c r="B82" s="558" t="s">
        <v>56</v>
      </c>
      <c r="C82" s="554">
        <v>27125452</v>
      </c>
      <c r="D82" s="554">
        <v>26841878</v>
      </c>
      <c r="E82" s="554">
        <v>27299553</v>
      </c>
      <c r="F82" s="554">
        <v>35675641</v>
      </c>
      <c r="G82" s="554">
        <v>45948296</v>
      </c>
      <c r="H82" s="555">
        <v>46510913</v>
      </c>
      <c r="I82" s="555">
        <v>51469485</v>
      </c>
      <c r="J82" s="555">
        <v>50846941</v>
      </c>
      <c r="K82" s="555">
        <v>57153498</v>
      </c>
      <c r="L82" s="555">
        <v>64942743</v>
      </c>
      <c r="M82" s="556">
        <v>67413232</v>
      </c>
      <c r="N82" s="556">
        <v>70940812</v>
      </c>
      <c r="O82" s="556">
        <v>79324669</v>
      </c>
      <c r="P82" s="556">
        <v>67909939</v>
      </c>
      <c r="Q82" s="556">
        <v>70734146</v>
      </c>
      <c r="R82" s="556">
        <v>66768980</v>
      </c>
      <c r="S82" s="556">
        <v>75032883</v>
      </c>
      <c r="T82" s="556">
        <v>75891319</v>
      </c>
      <c r="U82" s="556">
        <v>81763299</v>
      </c>
      <c r="V82" s="556">
        <v>84997932</v>
      </c>
      <c r="W82" s="559">
        <v>90320037</v>
      </c>
      <c r="X82" s="559">
        <v>93080769</v>
      </c>
      <c r="Y82" s="559">
        <v>92777478</v>
      </c>
      <c r="Z82" s="70">
        <v>85488917</v>
      </c>
      <c r="AA82" s="70">
        <v>79885528</v>
      </c>
      <c r="AB82" s="70">
        <v>84349632</v>
      </c>
      <c r="AC82" s="477">
        <v>81629047</v>
      </c>
      <c r="AD82" s="70">
        <v>78549540</v>
      </c>
      <c r="AE82" s="70">
        <v>68724012</v>
      </c>
      <c r="AF82" s="70">
        <v>59335545</v>
      </c>
      <c r="AG82" s="70">
        <v>65298647</v>
      </c>
      <c r="AH82" s="510" t="s">
        <v>104</v>
      </c>
      <c r="AI82" s="537">
        <v>57805629</v>
      </c>
      <c r="AJ82" s="511">
        <v>45464179</v>
      </c>
      <c r="AK82" s="511">
        <v>48271435</v>
      </c>
      <c r="AL82" s="557" t="s">
        <v>104</v>
      </c>
      <c r="AM82" s="512">
        <v>47208366</v>
      </c>
      <c r="AN82" s="511" t="s">
        <v>105</v>
      </c>
      <c r="AO82" s="511">
        <v>51301042</v>
      </c>
      <c r="AP82" s="504"/>
      <c r="AQ82" s="504"/>
      <c r="AR82" s="504"/>
      <c r="AS82" s="505"/>
      <c r="AT82" s="504"/>
      <c r="AU82" s="504"/>
      <c r="AV82" s="504"/>
      <c r="AW82" s="504"/>
      <c r="BD82" s="4"/>
      <c r="BF82" s="4"/>
    </row>
    <row r="83" spans="1:58">
      <c r="A83" s="479">
        <v>203</v>
      </c>
      <c r="B83" s="558" t="s">
        <v>57</v>
      </c>
      <c r="C83" s="554">
        <v>8444034</v>
      </c>
      <c r="D83" s="554">
        <v>9843352</v>
      </c>
      <c r="E83" s="554">
        <v>10162578</v>
      </c>
      <c r="F83" s="554">
        <v>11918276</v>
      </c>
      <c r="G83" s="554">
        <v>13428619</v>
      </c>
      <c r="H83" s="555">
        <v>13620607</v>
      </c>
      <c r="I83" s="555">
        <v>15334624</v>
      </c>
      <c r="J83" s="555">
        <v>16795619</v>
      </c>
      <c r="K83" s="555">
        <v>21204745</v>
      </c>
      <c r="L83" s="555">
        <v>26502822</v>
      </c>
      <c r="M83" s="556">
        <v>28132335</v>
      </c>
      <c r="N83" s="556">
        <v>29760292</v>
      </c>
      <c r="O83" s="556">
        <v>31705340</v>
      </c>
      <c r="P83" s="556">
        <v>34238043</v>
      </c>
      <c r="Q83" s="556">
        <v>32932531</v>
      </c>
      <c r="R83" s="556">
        <v>33157230</v>
      </c>
      <c r="S83" s="556">
        <v>30140285</v>
      </c>
      <c r="T83" s="556">
        <v>33292968</v>
      </c>
      <c r="U83" s="556">
        <v>34391102</v>
      </c>
      <c r="V83" s="556">
        <v>47283991</v>
      </c>
      <c r="W83" s="559">
        <v>54236189</v>
      </c>
      <c r="X83" s="559">
        <v>55086359</v>
      </c>
      <c r="Y83" s="559">
        <v>53907341</v>
      </c>
      <c r="Z83" s="70">
        <v>51622220</v>
      </c>
      <c r="AA83" s="70">
        <v>43579177</v>
      </c>
      <c r="AB83" s="70">
        <v>46465134</v>
      </c>
      <c r="AC83" s="477">
        <v>49731306</v>
      </c>
      <c r="AD83" s="70">
        <v>47123387</v>
      </c>
      <c r="AE83" s="70">
        <v>44203406</v>
      </c>
      <c r="AF83" s="70">
        <v>39749733</v>
      </c>
      <c r="AG83" s="70">
        <v>45810899</v>
      </c>
      <c r="AH83" s="510" t="s">
        <v>106</v>
      </c>
      <c r="AI83" s="537">
        <v>36241235</v>
      </c>
      <c r="AJ83" s="511">
        <v>37028204</v>
      </c>
      <c r="AK83" s="511">
        <v>41676103</v>
      </c>
      <c r="AL83" s="557" t="s">
        <v>106</v>
      </c>
      <c r="AM83" s="512">
        <v>39716309</v>
      </c>
      <c r="AN83" s="511" t="s">
        <v>107</v>
      </c>
      <c r="AO83" s="511">
        <v>38774998</v>
      </c>
      <c r="AP83" s="504"/>
      <c r="AQ83" s="504"/>
      <c r="AR83" s="504"/>
      <c r="AS83" s="505"/>
      <c r="AT83" s="504"/>
      <c r="AU83" s="504"/>
      <c r="AV83" s="504"/>
      <c r="AW83" s="504"/>
      <c r="BD83" s="4"/>
      <c r="BF83" s="4"/>
    </row>
    <row r="84" spans="1:58">
      <c r="A84" s="479">
        <v>204</v>
      </c>
      <c r="B84" s="558" t="s">
        <v>58</v>
      </c>
      <c r="C84" s="554">
        <v>7093930</v>
      </c>
      <c r="D84" s="554">
        <v>9129378</v>
      </c>
      <c r="E84" s="554">
        <v>8063271</v>
      </c>
      <c r="F84" s="554">
        <v>11402081</v>
      </c>
      <c r="G84" s="554">
        <v>12558159</v>
      </c>
      <c r="H84" s="555">
        <v>11386548</v>
      </c>
      <c r="I84" s="555">
        <v>12088873</v>
      </c>
      <c r="J84" s="555">
        <v>13935258</v>
      </c>
      <c r="K84" s="555">
        <v>14825877</v>
      </c>
      <c r="L84" s="555">
        <v>15446117</v>
      </c>
      <c r="M84" s="556">
        <v>16091487</v>
      </c>
      <c r="N84" s="556">
        <v>15934096</v>
      </c>
      <c r="O84" s="556">
        <v>14946193</v>
      </c>
      <c r="P84" s="556">
        <v>17337775</v>
      </c>
      <c r="Q84" s="556">
        <v>17640067</v>
      </c>
      <c r="R84" s="556">
        <v>17749004</v>
      </c>
      <c r="S84" s="556">
        <v>17228534</v>
      </c>
      <c r="T84" s="556">
        <v>19065706</v>
      </c>
      <c r="U84" s="556">
        <v>18845931</v>
      </c>
      <c r="V84" s="556">
        <v>21380620</v>
      </c>
      <c r="W84" s="559">
        <v>19145038</v>
      </c>
      <c r="X84" s="559">
        <v>21065921</v>
      </c>
      <c r="Y84" s="559">
        <v>20044036</v>
      </c>
      <c r="Z84" s="70">
        <v>20565103</v>
      </c>
      <c r="AA84" s="70">
        <v>17136940</v>
      </c>
      <c r="AB84" s="70">
        <v>20618497</v>
      </c>
      <c r="AC84" s="477">
        <v>20077447</v>
      </c>
      <c r="AD84" s="70">
        <v>18858814</v>
      </c>
      <c r="AE84" s="70">
        <v>19792275</v>
      </c>
      <c r="AF84" s="70">
        <v>18372829</v>
      </c>
      <c r="AG84" s="70">
        <v>18760448</v>
      </c>
      <c r="AH84" s="510" t="s">
        <v>108</v>
      </c>
      <c r="AI84" s="537">
        <v>17259740</v>
      </c>
      <c r="AJ84" s="511">
        <v>16240941</v>
      </c>
      <c r="AK84" s="511">
        <v>15395814</v>
      </c>
      <c r="AL84" s="557" t="s">
        <v>108</v>
      </c>
      <c r="AM84" s="512">
        <v>14943271</v>
      </c>
      <c r="AN84" s="511" t="s">
        <v>109</v>
      </c>
      <c r="AO84" s="511">
        <v>13378518</v>
      </c>
      <c r="AP84" s="504"/>
      <c r="AQ84" s="504"/>
      <c r="AR84" s="504"/>
      <c r="AS84" s="505"/>
      <c r="AT84" s="504"/>
      <c r="AU84" s="504"/>
      <c r="AV84" s="504"/>
      <c r="AW84" s="504"/>
      <c r="BD84" s="4"/>
      <c r="BF84" s="4"/>
    </row>
    <row r="85" spans="1:58">
      <c r="A85" s="479">
        <v>205</v>
      </c>
      <c r="B85" s="558" t="s">
        <v>59</v>
      </c>
      <c r="C85" s="554">
        <v>651673</v>
      </c>
      <c r="D85" s="554">
        <v>634788</v>
      </c>
      <c r="E85" s="554">
        <v>628471</v>
      </c>
      <c r="F85" s="554">
        <v>706080</v>
      </c>
      <c r="G85" s="554">
        <v>992767</v>
      </c>
      <c r="H85" s="555">
        <v>1217075</v>
      </c>
      <c r="I85" s="555">
        <v>1330034</v>
      </c>
      <c r="J85" s="555">
        <v>1242198</v>
      </c>
      <c r="K85" s="555">
        <v>1572052</v>
      </c>
      <c r="L85" s="555">
        <v>1887785</v>
      </c>
      <c r="M85" s="556">
        <v>1963784</v>
      </c>
      <c r="N85" s="556">
        <v>2030667</v>
      </c>
      <c r="O85" s="556">
        <v>2453612</v>
      </c>
      <c r="P85" s="556">
        <v>2691255</v>
      </c>
      <c r="Q85" s="556">
        <v>3487883</v>
      </c>
      <c r="R85" s="556">
        <v>3725580</v>
      </c>
      <c r="S85" s="556">
        <v>3388775</v>
      </c>
      <c r="T85" s="556">
        <v>4048329</v>
      </c>
      <c r="U85" s="556">
        <v>5175101</v>
      </c>
      <c r="V85" s="556">
        <v>5574833</v>
      </c>
      <c r="W85" s="559">
        <v>5641105</v>
      </c>
      <c r="X85" s="559">
        <v>6780411</v>
      </c>
      <c r="Y85" s="559">
        <v>6690425</v>
      </c>
      <c r="Z85" s="70">
        <v>6628669</v>
      </c>
      <c r="AA85" s="70">
        <v>7327316</v>
      </c>
      <c r="AB85" s="70">
        <v>7210483</v>
      </c>
      <c r="AC85" s="477">
        <v>6651043</v>
      </c>
      <c r="AD85" s="70">
        <v>8664693</v>
      </c>
      <c r="AE85" s="70">
        <v>8205818</v>
      </c>
      <c r="AF85" s="70">
        <v>8379052</v>
      </c>
      <c r="AG85" s="70">
        <v>9029117</v>
      </c>
      <c r="AH85" s="510" t="s">
        <v>110</v>
      </c>
      <c r="AI85" s="537">
        <v>8432087</v>
      </c>
      <c r="AJ85" s="511">
        <v>7579355</v>
      </c>
      <c r="AK85" s="511">
        <v>4244802</v>
      </c>
      <c r="AL85" s="557" t="s">
        <v>110</v>
      </c>
      <c r="AM85" s="512">
        <v>3168584</v>
      </c>
      <c r="AN85" s="511" t="s">
        <v>111</v>
      </c>
      <c r="AO85" s="511">
        <v>2870009</v>
      </c>
      <c r="AP85" s="504"/>
      <c r="AQ85" s="504"/>
      <c r="AR85" s="504"/>
      <c r="AS85" s="505"/>
      <c r="AT85" s="504"/>
      <c r="AU85" s="504"/>
      <c r="AV85" s="504"/>
      <c r="AW85" s="504"/>
      <c r="BD85" s="4"/>
      <c r="BF85" s="4"/>
    </row>
    <row r="86" spans="1:58">
      <c r="A86" s="479">
        <v>206</v>
      </c>
      <c r="B86" s="558" t="s">
        <v>60</v>
      </c>
      <c r="C86" s="554">
        <v>100383</v>
      </c>
      <c r="D86" s="554">
        <v>114907</v>
      </c>
      <c r="E86" s="554">
        <v>121044</v>
      </c>
      <c r="F86" s="554">
        <v>156094</v>
      </c>
      <c r="G86" s="554">
        <v>15929</v>
      </c>
      <c r="H86" s="555">
        <v>120262</v>
      </c>
      <c r="I86" s="555">
        <v>113470</v>
      </c>
      <c r="J86" s="555">
        <v>125001</v>
      </c>
      <c r="K86" s="555">
        <v>128918</v>
      </c>
      <c r="L86" s="555">
        <v>165283</v>
      </c>
      <c r="M86" s="556">
        <v>164765</v>
      </c>
      <c r="N86" s="556">
        <v>229235</v>
      </c>
      <c r="O86" s="556">
        <v>226724</v>
      </c>
      <c r="P86" s="556">
        <v>225486</v>
      </c>
      <c r="Q86" s="556">
        <v>215150</v>
      </c>
      <c r="R86" s="556">
        <v>190960</v>
      </c>
      <c r="S86" s="556">
        <v>251708</v>
      </c>
      <c r="T86" s="556">
        <v>199373</v>
      </c>
      <c r="U86" s="556">
        <v>226465</v>
      </c>
      <c r="V86" s="556">
        <v>243426</v>
      </c>
      <c r="W86" s="559">
        <v>273634</v>
      </c>
      <c r="X86" s="559">
        <v>307653</v>
      </c>
      <c r="Y86" s="559">
        <v>265240</v>
      </c>
      <c r="Z86" s="70">
        <v>252910</v>
      </c>
      <c r="AA86" s="318">
        <v>239474</v>
      </c>
      <c r="AB86" s="70">
        <v>180240</v>
      </c>
      <c r="AC86" s="477">
        <v>150186</v>
      </c>
      <c r="AD86" s="70">
        <v>182805</v>
      </c>
      <c r="AE86" s="70">
        <v>173988</v>
      </c>
      <c r="AF86" s="70">
        <v>144329</v>
      </c>
      <c r="AG86" s="70">
        <v>153012</v>
      </c>
      <c r="AH86" s="510" t="s">
        <v>112</v>
      </c>
      <c r="AI86" s="537">
        <v>105646</v>
      </c>
      <c r="AJ86" s="511">
        <v>101960</v>
      </c>
      <c r="AK86" s="511">
        <v>93636</v>
      </c>
      <c r="AL86" s="557" t="s">
        <v>112</v>
      </c>
      <c r="AM86" s="512">
        <v>89660</v>
      </c>
      <c r="AN86" s="511" t="s">
        <v>113</v>
      </c>
      <c r="AO86" s="511">
        <v>73641</v>
      </c>
      <c r="AP86" s="504"/>
      <c r="AQ86" s="504"/>
      <c r="AR86" s="504"/>
      <c r="AS86" s="505"/>
      <c r="AT86" s="504"/>
      <c r="AU86" s="504"/>
      <c r="AV86" s="504" t="s">
        <v>567</v>
      </c>
      <c r="AW86" s="504"/>
      <c r="BD86" s="4"/>
      <c r="BF86" s="4"/>
    </row>
    <row r="87" spans="1:58">
      <c r="A87" s="479">
        <v>207</v>
      </c>
      <c r="B87" s="558" t="s">
        <v>61</v>
      </c>
      <c r="C87" s="554">
        <v>6857526</v>
      </c>
      <c r="D87" s="554">
        <v>6914741</v>
      </c>
      <c r="E87" s="554">
        <v>7623547</v>
      </c>
      <c r="F87" s="554">
        <v>11021448</v>
      </c>
      <c r="G87" s="554">
        <v>12053645</v>
      </c>
      <c r="H87" s="555">
        <v>12532576</v>
      </c>
      <c r="I87" s="555">
        <v>14493355</v>
      </c>
      <c r="J87" s="555">
        <v>16071781</v>
      </c>
      <c r="K87" s="555">
        <v>17298144</v>
      </c>
      <c r="L87" s="555">
        <v>20507518</v>
      </c>
      <c r="M87" s="556">
        <v>23359591</v>
      </c>
      <c r="N87" s="556">
        <v>26856857</v>
      </c>
      <c r="O87" s="556">
        <v>28062391</v>
      </c>
      <c r="P87" s="556">
        <v>35718489</v>
      </c>
      <c r="Q87" s="556">
        <v>48563477</v>
      </c>
      <c r="R87" s="556">
        <v>42232144</v>
      </c>
      <c r="S87" s="556">
        <v>28539010</v>
      </c>
      <c r="T87" s="556">
        <v>29249607</v>
      </c>
      <c r="U87" s="556">
        <v>31327069</v>
      </c>
      <c r="V87" s="556">
        <v>29348316</v>
      </c>
      <c r="W87" s="559">
        <v>30212623</v>
      </c>
      <c r="X87" s="559">
        <v>33128528</v>
      </c>
      <c r="Y87" s="559">
        <v>31177195</v>
      </c>
      <c r="Z87" s="70">
        <v>29948568</v>
      </c>
      <c r="AA87" s="70">
        <v>24786901</v>
      </c>
      <c r="AB87" s="70">
        <v>25173995</v>
      </c>
      <c r="AC87" s="477">
        <v>25831379</v>
      </c>
      <c r="AD87" s="70">
        <v>26961570</v>
      </c>
      <c r="AE87" s="70">
        <v>25228609</v>
      </c>
      <c r="AF87" s="70">
        <v>21401249</v>
      </c>
      <c r="AG87" s="70">
        <v>21367482</v>
      </c>
      <c r="AH87" s="510" t="s">
        <v>114</v>
      </c>
      <c r="AI87" s="537">
        <v>20145763</v>
      </c>
      <c r="AJ87" s="511">
        <v>18848422</v>
      </c>
      <c r="AK87" s="511">
        <v>16075183</v>
      </c>
      <c r="AL87" s="557" t="s">
        <v>114</v>
      </c>
      <c r="AM87" s="512">
        <v>18636458</v>
      </c>
      <c r="AN87" s="511" t="s">
        <v>115</v>
      </c>
      <c r="AO87" s="511">
        <v>22397573</v>
      </c>
      <c r="AP87" s="504"/>
      <c r="AQ87" s="504"/>
      <c r="AR87" s="504"/>
      <c r="AS87" s="505"/>
      <c r="AT87" s="504"/>
      <c r="AU87" s="504"/>
      <c r="AV87" s="504" t="s">
        <v>570</v>
      </c>
      <c r="AW87" s="504"/>
      <c r="BD87" s="4"/>
      <c r="BF87" s="4"/>
    </row>
    <row r="88" spans="1:58">
      <c r="A88" s="479">
        <v>208</v>
      </c>
      <c r="B88" s="558" t="s">
        <v>62</v>
      </c>
      <c r="C88" s="554">
        <v>3728327</v>
      </c>
      <c r="D88" s="554">
        <v>4966600</v>
      </c>
      <c r="E88" s="554">
        <v>1229058</v>
      </c>
      <c r="F88" s="554">
        <v>3697157</v>
      </c>
      <c r="G88" s="554">
        <v>4603284</v>
      </c>
      <c r="H88" s="555">
        <v>-2453068</v>
      </c>
      <c r="I88" s="555">
        <v>7227170</v>
      </c>
      <c r="J88" s="555">
        <v>4071703</v>
      </c>
      <c r="K88" s="555">
        <v>2335556</v>
      </c>
      <c r="L88" s="555">
        <v>2679473</v>
      </c>
      <c r="M88" s="556">
        <v>1723662</v>
      </c>
      <c r="N88" s="556">
        <v>3447052</v>
      </c>
      <c r="O88" s="556">
        <v>3952971</v>
      </c>
      <c r="P88" s="556">
        <v>8955834</v>
      </c>
      <c r="Q88" s="556">
        <v>5493119</v>
      </c>
      <c r="R88" s="556">
        <v>4441161</v>
      </c>
      <c r="S88" s="556">
        <v>3973283</v>
      </c>
      <c r="T88" s="556">
        <v>7826299</v>
      </c>
      <c r="U88" s="556">
        <v>3022029</v>
      </c>
      <c r="V88" s="556">
        <v>2353988</v>
      </c>
      <c r="W88" s="559">
        <v>2744709</v>
      </c>
      <c r="X88" s="559">
        <v>4206548</v>
      </c>
      <c r="Y88" s="559">
        <v>4437389</v>
      </c>
      <c r="Z88" s="70">
        <v>4981281</v>
      </c>
      <c r="AA88" s="70">
        <v>6106406</v>
      </c>
      <c r="AB88" s="70">
        <v>7929000</v>
      </c>
      <c r="AC88" s="477">
        <v>5937402</v>
      </c>
      <c r="AD88" s="70">
        <v>7458110</v>
      </c>
      <c r="AE88" s="70">
        <v>4053385</v>
      </c>
      <c r="AF88" s="70">
        <v>11949199</v>
      </c>
      <c r="AG88" s="70">
        <v>7847645</v>
      </c>
      <c r="AH88" s="510" t="s">
        <v>116</v>
      </c>
      <c r="AI88" s="537">
        <v>5298244</v>
      </c>
      <c r="AJ88" s="511">
        <v>3679961</v>
      </c>
      <c r="AK88" s="511">
        <v>2588137</v>
      </c>
      <c r="AL88" s="557" t="s">
        <v>116</v>
      </c>
      <c r="AM88" s="512">
        <v>3098518</v>
      </c>
      <c r="AN88" s="511" t="s">
        <v>117</v>
      </c>
      <c r="AO88" s="511">
        <v>3029785</v>
      </c>
      <c r="AP88" s="504"/>
      <c r="AQ88" s="504"/>
      <c r="AR88" s="504"/>
      <c r="AS88" s="505"/>
      <c r="AT88" s="504"/>
      <c r="AU88" s="504"/>
      <c r="AV88" s="504"/>
      <c r="AW88" s="504"/>
      <c r="BD88" s="4"/>
      <c r="BF88" s="4"/>
    </row>
    <row r="89" spans="1:58">
      <c r="A89" s="479">
        <v>209</v>
      </c>
      <c r="B89" s="558" t="s">
        <v>63</v>
      </c>
      <c r="C89" s="554">
        <v>204686</v>
      </c>
      <c r="D89" s="554">
        <v>329139</v>
      </c>
      <c r="E89" s="554">
        <v>247025</v>
      </c>
      <c r="F89" s="554">
        <v>302187</v>
      </c>
      <c r="G89" s="554">
        <v>463791</v>
      </c>
      <c r="H89" s="555">
        <v>974200</v>
      </c>
      <c r="I89" s="555">
        <v>893288</v>
      </c>
      <c r="J89" s="555">
        <v>1212319</v>
      </c>
      <c r="K89" s="555">
        <v>1261388</v>
      </c>
      <c r="L89" s="555">
        <v>1264322</v>
      </c>
      <c r="M89" s="556">
        <v>1430352</v>
      </c>
      <c r="N89" s="556">
        <v>1688289</v>
      </c>
      <c r="O89" s="556">
        <v>1572691</v>
      </c>
      <c r="P89" s="556">
        <v>1674453</v>
      </c>
      <c r="Q89" s="556">
        <v>1739739</v>
      </c>
      <c r="R89" s="556">
        <v>2096519</v>
      </c>
      <c r="S89" s="556">
        <v>2054029</v>
      </c>
      <c r="T89" s="556">
        <v>2164301</v>
      </c>
      <c r="U89" s="556">
        <v>2506162</v>
      </c>
      <c r="V89" s="556">
        <v>2839598</v>
      </c>
      <c r="W89" s="559">
        <v>3291197</v>
      </c>
      <c r="X89" s="559">
        <v>3878729</v>
      </c>
      <c r="Y89" s="559">
        <v>3794121</v>
      </c>
      <c r="Z89" s="70">
        <v>3604018</v>
      </c>
      <c r="AA89" s="70">
        <v>3365630</v>
      </c>
      <c r="AB89" s="70">
        <v>3457796</v>
      </c>
      <c r="AC89" s="477">
        <v>3045163</v>
      </c>
      <c r="AD89" s="70">
        <v>2795546</v>
      </c>
      <c r="AE89" s="70">
        <v>2792240</v>
      </c>
      <c r="AF89" s="70">
        <v>2668504</v>
      </c>
      <c r="AG89" s="70">
        <v>2421169</v>
      </c>
      <c r="AH89" s="510" t="s">
        <v>118</v>
      </c>
      <c r="AI89" s="537">
        <v>2218602</v>
      </c>
      <c r="AJ89" s="511">
        <v>2157443</v>
      </c>
      <c r="AK89" s="511">
        <v>2121855</v>
      </c>
      <c r="AL89" s="557" t="s">
        <v>118</v>
      </c>
      <c r="AM89" s="512">
        <v>2141272</v>
      </c>
      <c r="AN89" s="511" t="s">
        <v>119</v>
      </c>
      <c r="AO89" s="511">
        <v>4805758</v>
      </c>
      <c r="AP89" s="504"/>
      <c r="AQ89" s="504"/>
      <c r="AR89" s="504"/>
      <c r="AS89" s="505"/>
      <c r="AT89" s="504"/>
      <c r="AU89" s="504"/>
      <c r="AV89" s="504"/>
      <c r="AW89" s="504"/>
      <c r="BD89" s="4"/>
      <c r="BF89" s="4"/>
    </row>
    <row r="90" spans="1:58">
      <c r="A90" s="479">
        <v>210</v>
      </c>
      <c r="B90" s="558" t="s">
        <v>611</v>
      </c>
      <c r="C90" s="554">
        <f>3360127+C112</f>
        <v>3521005</v>
      </c>
      <c r="D90" s="554">
        <f>4649507+D112</f>
        <v>4846229</v>
      </c>
      <c r="E90" s="554">
        <f>5713307+E112</f>
        <v>5894868</v>
      </c>
      <c r="F90" s="554">
        <f>7179697+F112</f>
        <v>7541251</v>
      </c>
      <c r="G90" s="554">
        <f>6832666+G112</f>
        <v>7219162</v>
      </c>
      <c r="H90" s="555">
        <f>5601699+464024</f>
        <v>6065723</v>
      </c>
      <c r="I90" s="555">
        <f>11549424+510061</f>
        <v>12059485</v>
      </c>
      <c r="J90" s="555">
        <f>12882398+515243</f>
        <v>13397641</v>
      </c>
      <c r="K90" s="555">
        <f>18463418+498786</f>
        <v>18962204</v>
      </c>
      <c r="L90" s="555">
        <v>26028375</v>
      </c>
      <c r="M90" s="556">
        <v>22353722</v>
      </c>
      <c r="N90" s="556">
        <v>24104537</v>
      </c>
      <c r="O90" s="556">
        <v>23713412</v>
      </c>
      <c r="P90" s="556">
        <v>23546390</v>
      </c>
      <c r="Q90" s="556">
        <v>27367705</v>
      </c>
      <c r="R90" s="556">
        <v>26464154</v>
      </c>
      <c r="S90" s="556">
        <v>24333926</v>
      </c>
      <c r="T90" s="556">
        <v>25843356</v>
      </c>
      <c r="U90" s="556">
        <v>31834395</v>
      </c>
      <c r="V90" s="556">
        <v>35760725</v>
      </c>
      <c r="W90" s="559">
        <v>36444270</v>
      </c>
      <c r="X90" s="559">
        <v>37082050</v>
      </c>
      <c r="Y90" s="559">
        <v>37893817</v>
      </c>
      <c r="Z90" s="70">
        <v>33787548</v>
      </c>
      <c r="AA90" s="70">
        <v>30609487</v>
      </c>
      <c r="AB90" s="70">
        <v>32682083</v>
      </c>
      <c r="AC90" s="477">
        <v>32224314</v>
      </c>
      <c r="AD90" s="70">
        <v>34025353</v>
      </c>
      <c r="AE90" s="70">
        <v>32972597</v>
      </c>
      <c r="AF90" s="70">
        <v>28674974</v>
      </c>
      <c r="AG90" s="70">
        <v>29567476</v>
      </c>
      <c r="AH90" s="510" t="s">
        <v>120</v>
      </c>
      <c r="AI90" s="537">
        <v>25521134</v>
      </c>
      <c r="AJ90" s="511">
        <v>23425469</v>
      </c>
      <c r="AK90" s="511">
        <v>25857634</v>
      </c>
      <c r="AL90" s="557" t="s">
        <v>120</v>
      </c>
      <c r="AM90" s="512">
        <v>28768288</v>
      </c>
      <c r="AN90" s="511" t="s">
        <v>121</v>
      </c>
      <c r="AO90" s="511">
        <v>32270115</v>
      </c>
      <c r="AP90" s="504"/>
      <c r="AQ90" s="504"/>
      <c r="AR90" s="504"/>
      <c r="AS90" s="505"/>
      <c r="AT90" s="504"/>
      <c r="AU90" s="504"/>
      <c r="AV90" s="504"/>
      <c r="AW90" s="504"/>
      <c r="BD90" s="4"/>
      <c r="BF90" s="4"/>
    </row>
    <row r="91" spans="1:58">
      <c r="A91" s="560">
        <v>211</v>
      </c>
      <c r="B91" s="558" t="s">
        <v>122</v>
      </c>
      <c r="C91" s="554">
        <v>929140</v>
      </c>
      <c r="D91" s="554">
        <v>1161544</v>
      </c>
      <c r="E91" s="554">
        <v>1156698</v>
      </c>
      <c r="F91" s="554">
        <v>1400751</v>
      </c>
      <c r="G91" s="554">
        <v>2531999</v>
      </c>
      <c r="H91" s="555">
        <v>2961230</v>
      </c>
      <c r="I91" s="555">
        <v>3266641</v>
      </c>
      <c r="J91" s="555">
        <v>3432839</v>
      </c>
      <c r="K91" s="555">
        <v>3944108</v>
      </c>
      <c r="L91" s="555">
        <v>3891072</v>
      </c>
      <c r="M91" s="556">
        <v>4624726</v>
      </c>
      <c r="N91" s="556">
        <v>5198043</v>
      </c>
      <c r="O91" s="556">
        <v>4834326</v>
      </c>
      <c r="P91" s="556">
        <v>4775903</v>
      </c>
      <c r="Q91" s="556">
        <v>5677195</v>
      </c>
      <c r="R91" s="556">
        <v>6302071</v>
      </c>
      <c r="S91" s="556">
        <v>6292072</v>
      </c>
      <c r="T91" s="556">
        <v>6374613</v>
      </c>
      <c r="U91" s="556">
        <v>7051206</v>
      </c>
      <c r="V91" s="556">
        <v>7344495</v>
      </c>
      <c r="W91" s="559">
        <v>7664352</v>
      </c>
      <c r="X91" s="559">
        <v>8659674</v>
      </c>
      <c r="Y91" s="559">
        <v>9311650</v>
      </c>
      <c r="Z91" s="70">
        <v>9729024</v>
      </c>
      <c r="AA91" s="70">
        <v>9748495</v>
      </c>
      <c r="AB91" s="70">
        <v>10450046</v>
      </c>
      <c r="AC91" s="477">
        <v>9725037</v>
      </c>
      <c r="AD91" s="70">
        <v>9777712</v>
      </c>
      <c r="AE91" s="70">
        <v>9539170</v>
      </c>
      <c r="AF91" s="70">
        <v>8919170</v>
      </c>
      <c r="AG91" s="70">
        <v>8930739</v>
      </c>
      <c r="AH91" s="510" t="s">
        <v>123</v>
      </c>
      <c r="AI91" s="537">
        <v>7235831</v>
      </c>
      <c r="AJ91" s="511">
        <v>7960522</v>
      </c>
      <c r="AK91" s="511">
        <v>9018218</v>
      </c>
      <c r="AL91" s="557" t="s">
        <v>123</v>
      </c>
      <c r="AM91" s="512">
        <v>7815163</v>
      </c>
      <c r="AN91" s="511" t="s">
        <v>124</v>
      </c>
      <c r="AO91" s="511">
        <v>8855745</v>
      </c>
      <c r="AP91" s="561"/>
      <c r="AQ91" s="504"/>
      <c r="AR91" s="504"/>
      <c r="AS91" s="504"/>
      <c r="AT91" s="505"/>
      <c r="AU91" s="504"/>
      <c r="AV91" s="505"/>
      <c r="AW91" s="505"/>
      <c r="BD91" s="4"/>
      <c r="BF91" s="4"/>
    </row>
    <row r="92" spans="1:58">
      <c r="A92" s="560">
        <v>212</v>
      </c>
      <c r="B92" s="558" t="s">
        <v>65</v>
      </c>
      <c r="C92" s="554">
        <v>1431885</v>
      </c>
      <c r="D92" s="554">
        <v>1527366</v>
      </c>
      <c r="E92" s="554">
        <v>2095760</v>
      </c>
      <c r="F92" s="554">
        <v>2639534</v>
      </c>
      <c r="G92" s="554">
        <v>3641483</v>
      </c>
      <c r="H92" s="555">
        <v>4109843</v>
      </c>
      <c r="I92" s="555">
        <v>4046506</v>
      </c>
      <c r="J92" s="555">
        <v>5054026</v>
      </c>
      <c r="K92" s="555">
        <v>5918194</v>
      </c>
      <c r="L92" s="555">
        <v>6528756</v>
      </c>
      <c r="M92" s="556">
        <v>6164325</v>
      </c>
      <c r="N92" s="556">
        <v>6058750</v>
      </c>
      <c r="O92" s="556">
        <v>6592830</v>
      </c>
      <c r="P92" s="556">
        <v>6201494</v>
      </c>
      <c r="Q92" s="556">
        <v>5927095</v>
      </c>
      <c r="R92" s="556">
        <v>6208974</v>
      </c>
      <c r="S92" s="556">
        <v>7018461</v>
      </c>
      <c r="T92" s="556">
        <v>7429403</v>
      </c>
      <c r="U92" s="556">
        <v>9453334</v>
      </c>
      <c r="V92" s="556">
        <v>7440551</v>
      </c>
      <c r="W92" s="559">
        <v>8406021</v>
      </c>
      <c r="X92" s="559">
        <v>9632223</v>
      </c>
      <c r="Y92" s="559">
        <v>9145375</v>
      </c>
      <c r="Z92" s="70">
        <v>9011612</v>
      </c>
      <c r="AA92" s="70">
        <v>7910170</v>
      </c>
      <c r="AB92" s="70">
        <v>9530455</v>
      </c>
      <c r="AC92" s="477">
        <v>9258096</v>
      </c>
      <c r="AD92" s="70">
        <v>9568999</v>
      </c>
      <c r="AE92" s="70">
        <v>10099578</v>
      </c>
      <c r="AF92" s="70">
        <v>9763611</v>
      </c>
      <c r="AG92" s="70">
        <v>11596124</v>
      </c>
      <c r="AH92" s="510" t="s">
        <v>125</v>
      </c>
      <c r="AI92" s="537">
        <v>9858994</v>
      </c>
      <c r="AJ92" s="511">
        <v>9950275</v>
      </c>
      <c r="AK92" s="511">
        <v>10448340</v>
      </c>
      <c r="AL92" s="557" t="s">
        <v>125</v>
      </c>
      <c r="AM92" s="512">
        <v>9922594</v>
      </c>
      <c r="AN92" s="511" t="s">
        <v>126</v>
      </c>
      <c r="AO92" s="511">
        <v>6035908</v>
      </c>
      <c r="AP92" s="562"/>
      <c r="AQ92" s="563"/>
      <c r="AR92" s="563"/>
      <c r="AS92" s="505"/>
      <c r="AT92" s="562"/>
      <c r="AU92" s="564"/>
      <c r="AV92" s="564"/>
      <c r="AW92" s="564"/>
      <c r="BD92" s="4"/>
      <c r="BF92" s="4"/>
    </row>
    <row r="93" spans="1:58">
      <c r="A93" s="560">
        <v>213</v>
      </c>
      <c r="B93" s="558" t="s">
        <v>66</v>
      </c>
      <c r="C93" s="554">
        <v>725309</v>
      </c>
      <c r="D93" s="554">
        <v>719844</v>
      </c>
      <c r="E93" s="554">
        <v>724604</v>
      </c>
      <c r="F93" s="554">
        <v>1078781</v>
      </c>
      <c r="G93" s="554">
        <v>988100</v>
      </c>
      <c r="H93" s="555">
        <v>1703264</v>
      </c>
      <c r="I93" s="555">
        <v>2316055</v>
      </c>
      <c r="J93" s="555">
        <v>2382266</v>
      </c>
      <c r="K93" s="555">
        <v>2382206</v>
      </c>
      <c r="L93" s="555">
        <v>2519517</v>
      </c>
      <c r="M93" s="556">
        <v>2876702</v>
      </c>
      <c r="N93" s="556">
        <v>2883793</v>
      </c>
      <c r="O93" s="556">
        <v>2852874</v>
      </c>
      <c r="P93" s="556">
        <v>3334762</v>
      </c>
      <c r="Q93" s="556">
        <v>3294209</v>
      </c>
      <c r="R93" s="556">
        <v>3355862</v>
      </c>
      <c r="S93" s="556">
        <v>3232414</v>
      </c>
      <c r="T93" s="556">
        <v>3193515</v>
      </c>
      <c r="U93" s="556">
        <v>3499936</v>
      </c>
      <c r="V93" s="556">
        <v>3331897</v>
      </c>
      <c r="W93" s="559">
        <v>3453841</v>
      </c>
      <c r="X93" s="559">
        <v>3545843</v>
      </c>
      <c r="Y93" s="559">
        <v>3575718</v>
      </c>
      <c r="Z93" s="70">
        <v>3857180</v>
      </c>
      <c r="AA93" s="70">
        <v>5379473</v>
      </c>
      <c r="AB93" s="70">
        <v>7172301</v>
      </c>
      <c r="AC93" s="477">
        <v>4479115</v>
      </c>
      <c r="AD93" s="70">
        <v>1926214</v>
      </c>
      <c r="AE93" s="70">
        <v>3516512</v>
      </c>
      <c r="AF93" s="70">
        <v>5721811</v>
      </c>
      <c r="AG93" s="70">
        <v>8347451</v>
      </c>
      <c r="AH93" s="510" t="s">
        <v>127</v>
      </c>
      <c r="AI93" s="537">
        <v>6781208</v>
      </c>
      <c r="AJ93" s="511">
        <v>5800016</v>
      </c>
      <c r="AK93" s="511">
        <v>6060937</v>
      </c>
      <c r="AL93" s="557" t="s">
        <v>127</v>
      </c>
      <c r="AM93" s="512">
        <v>6501641</v>
      </c>
      <c r="AN93" s="511" t="s">
        <v>128</v>
      </c>
      <c r="AO93" s="511">
        <v>3662904</v>
      </c>
      <c r="AP93" s="561"/>
      <c r="AQ93" s="504"/>
      <c r="AR93" s="504"/>
      <c r="AS93" s="504"/>
      <c r="AT93" s="505"/>
      <c r="AU93" s="504"/>
      <c r="AV93" s="505"/>
      <c r="AW93" s="505"/>
      <c r="BD93" s="4"/>
      <c r="BF93" s="4"/>
    </row>
    <row r="94" spans="1:58">
      <c r="A94" s="560">
        <v>214</v>
      </c>
      <c r="B94" s="558" t="s">
        <v>67</v>
      </c>
      <c r="C94" s="554">
        <v>2575710</v>
      </c>
      <c r="D94" s="554">
        <v>2763671</v>
      </c>
      <c r="E94" s="554">
        <v>2411578</v>
      </c>
      <c r="F94" s="554">
        <v>2750784</v>
      </c>
      <c r="G94" s="554">
        <v>3310838</v>
      </c>
      <c r="H94" s="555">
        <v>4200861</v>
      </c>
      <c r="I94" s="555">
        <v>7036044</v>
      </c>
      <c r="J94" s="555">
        <v>4372133</v>
      </c>
      <c r="K94" s="555">
        <v>3982768</v>
      </c>
      <c r="L94" s="555">
        <v>4501052</v>
      </c>
      <c r="M94" s="556">
        <v>5390916</v>
      </c>
      <c r="N94" s="556">
        <v>6151523</v>
      </c>
      <c r="O94" s="556">
        <v>5655238</v>
      </c>
      <c r="P94" s="556">
        <v>6322869</v>
      </c>
      <c r="Q94" s="556">
        <v>7242581</v>
      </c>
      <c r="R94" s="556">
        <v>8067432</v>
      </c>
      <c r="S94" s="556">
        <v>6856740</v>
      </c>
      <c r="T94" s="556">
        <v>6370607</v>
      </c>
      <c r="U94" s="556">
        <v>7401171</v>
      </c>
      <c r="V94" s="556">
        <v>6970889</v>
      </c>
      <c r="W94" s="559">
        <v>8155375</v>
      </c>
      <c r="X94" s="559">
        <v>9185048</v>
      </c>
      <c r="Y94" s="559">
        <v>8809476</v>
      </c>
      <c r="Z94" s="70">
        <v>7555730</v>
      </c>
      <c r="AA94" s="70">
        <v>4007756</v>
      </c>
      <c r="AB94" s="70">
        <v>6647073</v>
      </c>
      <c r="AC94" s="477">
        <v>7594257</v>
      </c>
      <c r="AD94" s="70">
        <v>7462926</v>
      </c>
      <c r="AE94" s="70">
        <v>7458665</v>
      </c>
      <c r="AF94" s="70">
        <v>6747783</v>
      </c>
      <c r="AG94" s="70">
        <v>6512751</v>
      </c>
      <c r="AH94" s="510" t="s">
        <v>129</v>
      </c>
      <c r="AI94" s="537">
        <v>3681422</v>
      </c>
      <c r="AJ94" s="511">
        <v>3342552</v>
      </c>
      <c r="AK94" s="511">
        <v>3533789</v>
      </c>
      <c r="AL94" s="557" t="s">
        <v>129</v>
      </c>
      <c r="AM94" s="512">
        <v>4088655</v>
      </c>
      <c r="AN94" s="511" t="s">
        <v>130</v>
      </c>
      <c r="AO94" s="511">
        <v>7565091</v>
      </c>
      <c r="AP94" s="561"/>
      <c r="AQ94" s="504"/>
      <c r="AR94" s="504"/>
      <c r="AS94" s="504"/>
      <c r="AT94" s="505"/>
      <c r="AU94" s="504"/>
      <c r="AV94" s="505"/>
      <c r="AW94" s="505"/>
      <c r="BD94" s="4"/>
      <c r="BF94" s="4"/>
    </row>
    <row r="95" spans="1:58">
      <c r="A95" s="560">
        <v>215</v>
      </c>
      <c r="B95" s="558" t="s">
        <v>68</v>
      </c>
      <c r="C95" s="554">
        <v>832100</v>
      </c>
      <c r="D95" s="554">
        <v>1042906</v>
      </c>
      <c r="E95" s="554">
        <v>1250327</v>
      </c>
      <c r="F95" s="554">
        <v>1408152</v>
      </c>
      <c r="G95" s="554">
        <v>1794525</v>
      </c>
      <c r="H95" s="555">
        <v>2418205</v>
      </c>
      <c r="I95" s="555">
        <v>2910590</v>
      </c>
      <c r="J95" s="555">
        <v>3367895</v>
      </c>
      <c r="K95" s="555">
        <v>3693788</v>
      </c>
      <c r="L95" s="555">
        <v>3797446</v>
      </c>
      <c r="M95" s="556">
        <v>4914941</v>
      </c>
      <c r="N95" s="556">
        <v>4466390</v>
      </c>
      <c r="O95" s="556">
        <v>5324843</v>
      </c>
      <c r="P95" s="556">
        <v>4849765</v>
      </c>
      <c r="Q95" s="556">
        <v>5085302</v>
      </c>
      <c r="R95" s="556">
        <v>5450342</v>
      </c>
      <c r="S95" s="556">
        <v>5802501</v>
      </c>
      <c r="T95" s="556">
        <v>6193886</v>
      </c>
      <c r="U95" s="556">
        <v>6491907</v>
      </c>
      <c r="V95" s="556">
        <v>6865873</v>
      </c>
      <c r="W95" s="559">
        <v>7353704</v>
      </c>
      <c r="X95" s="559">
        <v>8083823</v>
      </c>
      <c r="Y95" s="559">
        <v>8419167</v>
      </c>
      <c r="Z95" s="70">
        <v>7607725</v>
      </c>
      <c r="AA95" s="70">
        <v>7957472</v>
      </c>
      <c r="AB95" s="70">
        <v>8154527</v>
      </c>
      <c r="AC95" s="477">
        <v>8699399</v>
      </c>
      <c r="AD95" s="70">
        <v>8097889</v>
      </c>
      <c r="AE95" s="70">
        <v>7788917</v>
      </c>
      <c r="AF95" s="70">
        <v>7849319</v>
      </c>
      <c r="AG95" s="70">
        <v>7542139</v>
      </c>
      <c r="AH95" s="510" t="s">
        <v>131</v>
      </c>
      <c r="AI95" s="537">
        <v>7370230</v>
      </c>
      <c r="AJ95" s="511">
        <v>7255463</v>
      </c>
      <c r="AK95" s="511">
        <v>7170475</v>
      </c>
      <c r="AL95" s="557" t="s">
        <v>131</v>
      </c>
      <c r="AM95" s="512">
        <v>6855867</v>
      </c>
      <c r="AN95" s="511" t="s">
        <v>132</v>
      </c>
      <c r="AO95" s="511">
        <v>31899283</v>
      </c>
      <c r="AP95" s="561"/>
      <c r="AQ95" s="504"/>
      <c r="AR95" s="504"/>
      <c r="AS95" s="504"/>
      <c r="AT95" s="505"/>
      <c r="AU95" s="504"/>
      <c r="AV95" s="505"/>
      <c r="AW95" s="505"/>
      <c r="BD95" s="4"/>
      <c r="BF95" s="4"/>
    </row>
    <row r="96" spans="1:58">
      <c r="A96" s="560">
        <v>216</v>
      </c>
      <c r="B96" s="558" t="s">
        <v>69</v>
      </c>
      <c r="C96" s="554">
        <v>6880446</v>
      </c>
      <c r="D96" s="554">
        <v>7888417</v>
      </c>
      <c r="E96" s="554">
        <v>8053827</v>
      </c>
      <c r="F96" s="554">
        <v>10012322</v>
      </c>
      <c r="G96" s="554">
        <v>11500742</v>
      </c>
      <c r="H96" s="555">
        <v>9911649</v>
      </c>
      <c r="I96" s="555">
        <v>14603548</v>
      </c>
      <c r="J96" s="555">
        <v>18259920</v>
      </c>
      <c r="K96" s="555">
        <v>16881460</v>
      </c>
      <c r="L96" s="555">
        <v>21857351</v>
      </c>
      <c r="M96" s="556">
        <v>17660459</v>
      </c>
      <c r="N96" s="556">
        <v>20790510</v>
      </c>
      <c r="O96" s="556">
        <v>25400997</v>
      </c>
      <c r="P96" s="556">
        <v>26164178</v>
      </c>
      <c r="Q96" s="556">
        <v>25708012</v>
      </c>
      <c r="R96" s="556">
        <v>29254363</v>
      </c>
      <c r="S96" s="556">
        <v>24453147</v>
      </c>
      <c r="T96" s="556">
        <v>24538006</v>
      </c>
      <c r="U96" s="556">
        <v>24256713</v>
      </c>
      <c r="V96" s="556">
        <v>26888322</v>
      </c>
      <c r="W96" s="559">
        <v>27060151</v>
      </c>
      <c r="X96" s="559">
        <v>32245109</v>
      </c>
      <c r="Y96" s="559">
        <v>35222110</v>
      </c>
      <c r="Z96" s="70">
        <v>36157885</v>
      </c>
      <c r="AA96" s="70">
        <v>34854580</v>
      </c>
      <c r="AB96" s="70">
        <v>39222394</v>
      </c>
      <c r="AC96" s="477">
        <v>29821583</v>
      </c>
      <c r="AD96" s="70">
        <v>35932254</v>
      </c>
      <c r="AE96" s="70">
        <v>28035552</v>
      </c>
      <c r="AF96" s="70">
        <v>29346494</v>
      </c>
      <c r="AG96" s="70">
        <v>36069213</v>
      </c>
      <c r="AH96" s="510" t="s">
        <v>133</v>
      </c>
      <c r="AI96" s="537">
        <v>33210067</v>
      </c>
      <c r="AJ96" s="511">
        <v>36838047</v>
      </c>
      <c r="AK96" s="511">
        <v>31732485</v>
      </c>
      <c r="AL96" s="557" t="s">
        <v>133</v>
      </c>
      <c r="AM96" s="512">
        <v>32149003</v>
      </c>
      <c r="AN96" s="511" t="s">
        <v>134</v>
      </c>
      <c r="AO96" s="511">
        <v>2053507</v>
      </c>
      <c r="AP96" s="504"/>
      <c r="AQ96" s="504"/>
      <c r="AR96" s="504"/>
      <c r="AS96" s="504"/>
      <c r="AT96" s="504"/>
      <c r="AU96" s="504"/>
      <c r="AV96" s="504"/>
      <c r="AW96" s="504"/>
      <c r="BD96" s="4"/>
      <c r="BF96" s="4"/>
    </row>
    <row r="97" spans="1:58">
      <c r="A97" s="560">
        <v>217</v>
      </c>
      <c r="B97" s="558" t="s">
        <v>70</v>
      </c>
      <c r="C97" s="554">
        <v>708938</v>
      </c>
      <c r="D97" s="554">
        <v>711631</v>
      </c>
      <c r="E97" s="554">
        <v>983601</v>
      </c>
      <c r="F97" s="554">
        <v>1070702</v>
      </c>
      <c r="G97" s="554">
        <v>1261154</v>
      </c>
      <c r="H97" s="555">
        <v>1528293</v>
      </c>
      <c r="I97" s="555">
        <v>1510136</v>
      </c>
      <c r="J97" s="555">
        <v>1693735</v>
      </c>
      <c r="K97" s="555">
        <v>1826835</v>
      </c>
      <c r="L97" s="555">
        <v>2325630</v>
      </c>
      <c r="M97" s="556">
        <v>2177916</v>
      </c>
      <c r="N97" s="556">
        <v>2415667</v>
      </c>
      <c r="O97" s="556">
        <v>2295933</v>
      </c>
      <c r="P97" s="556">
        <v>2363756</v>
      </c>
      <c r="Q97" s="556">
        <v>2505389</v>
      </c>
      <c r="R97" s="556">
        <v>2591366</v>
      </c>
      <c r="S97" s="556">
        <v>3121947</v>
      </c>
      <c r="T97" s="556">
        <v>2852495</v>
      </c>
      <c r="U97" s="556">
        <v>3008116</v>
      </c>
      <c r="V97" s="556">
        <v>3024289</v>
      </c>
      <c r="W97" s="559">
        <v>3292650</v>
      </c>
      <c r="X97" s="559">
        <v>3779235</v>
      </c>
      <c r="Y97" s="559">
        <v>3593235</v>
      </c>
      <c r="Z97" s="70">
        <v>3244200</v>
      </c>
      <c r="AA97" s="70">
        <v>2788155</v>
      </c>
      <c r="AB97" s="70">
        <v>3044148</v>
      </c>
      <c r="AC97" s="477">
        <v>3261489</v>
      </c>
      <c r="AD97" s="70">
        <v>3928596</v>
      </c>
      <c r="AE97" s="70">
        <v>3337626</v>
      </c>
      <c r="AF97" s="70">
        <v>2784944</v>
      </c>
      <c r="AG97" s="70">
        <v>2718641</v>
      </c>
      <c r="AH97" s="510" t="s">
        <v>135</v>
      </c>
      <c r="AI97" s="537">
        <v>2457848</v>
      </c>
      <c r="AJ97" s="511">
        <v>2098292</v>
      </c>
      <c r="AK97" s="511">
        <v>2212849</v>
      </c>
      <c r="AL97" s="557" t="s">
        <v>135</v>
      </c>
      <c r="AM97" s="512">
        <v>2363315</v>
      </c>
      <c r="AN97" s="511" t="s">
        <v>136</v>
      </c>
      <c r="AO97" s="511">
        <v>10757901</v>
      </c>
      <c r="AP97" s="561"/>
      <c r="AQ97" s="504"/>
      <c r="AR97" s="504"/>
      <c r="AS97" s="504"/>
      <c r="AT97" s="505"/>
      <c r="AU97" s="504"/>
      <c r="AV97" s="505"/>
      <c r="AW97" s="505"/>
      <c r="BD97" s="4"/>
      <c r="BF97" s="4"/>
    </row>
    <row r="98" spans="1:58">
      <c r="A98" s="560">
        <v>218</v>
      </c>
      <c r="B98" s="558" t="s">
        <v>71</v>
      </c>
      <c r="C98" s="554">
        <v>591460</v>
      </c>
      <c r="D98" s="554">
        <v>598715</v>
      </c>
      <c r="E98" s="554">
        <v>683353</v>
      </c>
      <c r="F98" s="554">
        <v>1107777</v>
      </c>
      <c r="G98" s="554">
        <v>1298070</v>
      </c>
      <c r="H98" s="555">
        <v>2292657</v>
      </c>
      <c r="I98" s="555">
        <v>2504693</v>
      </c>
      <c r="J98" s="555">
        <v>2626307</v>
      </c>
      <c r="K98" s="555">
        <v>2764996</v>
      </c>
      <c r="L98" s="555">
        <v>3783601</v>
      </c>
      <c r="M98" s="556">
        <v>3621363</v>
      </c>
      <c r="N98" s="556">
        <v>4109575</v>
      </c>
      <c r="O98" s="556">
        <v>4139656</v>
      </c>
      <c r="P98" s="556">
        <v>4163428</v>
      </c>
      <c r="Q98" s="556">
        <v>4863090</v>
      </c>
      <c r="R98" s="556">
        <v>5293354</v>
      </c>
      <c r="S98" s="556">
        <v>8005429</v>
      </c>
      <c r="T98" s="556">
        <v>7053538</v>
      </c>
      <c r="U98" s="556">
        <v>7424773</v>
      </c>
      <c r="V98" s="556">
        <v>8686222</v>
      </c>
      <c r="W98" s="559">
        <v>9172248</v>
      </c>
      <c r="X98" s="559">
        <v>10114729</v>
      </c>
      <c r="Y98" s="559">
        <v>9570653</v>
      </c>
      <c r="Z98" s="70">
        <v>9113782</v>
      </c>
      <c r="AA98" s="70">
        <v>9353765</v>
      </c>
      <c r="AB98" s="70">
        <v>10608189</v>
      </c>
      <c r="AC98" s="477">
        <v>10054715</v>
      </c>
      <c r="AD98" s="70">
        <v>10890783</v>
      </c>
      <c r="AE98" s="70">
        <v>10199493</v>
      </c>
      <c r="AF98" s="70">
        <v>10758215</v>
      </c>
      <c r="AG98" s="70">
        <v>10646542</v>
      </c>
      <c r="AH98" s="510" t="s">
        <v>137</v>
      </c>
      <c r="AI98" s="537">
        <v>10226032</v>
      </c>
      <c r="AJ98" s="511">
        <v>10055996</v>
      </c>
      <c r="AK98" s="511">
        <v>9657068</v>
      </c>
      <c r="AL98" s="557" t="s">
        <v>137</v>
      </c>
      <c r="AM98" s="512">
        <v>10013729</v>
      </c>
      <c r="AN98" s="511" t="s">
        <v>138</v>
      </c>
      <c r="AO98" s="511">
        <v>13607006</v>
      </c>
      <c r="AP98" s="561"/>
      <c r="AQ98" s="504"/>
      <c r="AR98" s="504"/>
      <c r="AS98" s="504"/>
      <c r="AT98" s="505"/>
      <c r="AU98" s="504"/>
      <c r="AV98" s="505"/>
      <c r="AW98" s="505"/>
      <c r="BD98" s="4"/>
      <c r="BF98" s="4"/>
    </row>
    <row r="99" spans="1:58">
      <c r="A99" s="560">
        <v>219</v>
      </c>
      <c r="B99" s="558" t="s">
        <v>72</v>
      </c>
      <c r="C99" s="554">
        <v>606022</v>
      </c>
      <c r="D99" s="554">
        <v>640805</v>
      </c>
      <c r="E99" s="554">
        <v>741390</v>
      </c>
      <c r="F99" s="554">
        <v>929757</v>
      </c>
      <c r="G99" s="554">
        <v>1088346</v>
      </c>
      <c r="H99" s="555">
        <v>1503839</v>
      </c>
      <c r="I99" s="555">
        <v>1591100</v>
      </c>
      <c r="J99" s="555">
        <v>1447254</v>
      </c>
      <c r="K99" s="555">
        <v>1959258</v>
      </c>
      <c r="L99" s="555">
        <v>1868892</v>
      </c>
      <c r="M99" s="556">
        <v>2013868</v>
      </c>
      <c r="N99" s="556">
        <v>2078753</v>
      </c>
      <c r="O99" s="556">
        <v>2376268</v>
      </c>
      <c r="P99" s="556">
        <v>2106415</v>
      </c>
      <c r="Q99" s="556">
        <v>2500183</v>
      </c>
      <c r="R99" s="556">
        <v>2612604</v>
      </c>
      <c r="S99" s="556">
        <v>2777683</v>
      </c>
      <c r="T99" s="556">
        <v>3653638</v>
      </c>
      <c r="U99" s="556">
        <v>4375783</v>
      </c>
      <c r="V99" s="556">
        <v>6985135</v>
      </c>
      <c r="W99" s="559">
        <v>8166291</v>
      </c>
      <c r="X99" s="559">
        <v>8755390</v>
      </c>
      <c r="Y99" s="559">
        <v>9370570</v>
      </c>
      <c r="Z99" s="70">
        <v>10285200</v>
      </c>
      <c r="AA99" s="70">
        <v>10760507</v>
      </c>
      <c r="AB99" s="70">
        <v>13430540</v>
      </c>
      <c r="AC99" s="477">
        <v>14015213</v>
      </c>
      <c r="AD99" s="70">
        <v>16241432</v>
      </c>
      <c r="AE99" s="70">
        <v>17287091</v>
      </c>
      <c r="AF99" s="70">
        <v>15842624</v>
      </c>
      <c r="AG99" s="70">
        <v>16128055</v>
      </c>
      <c r="AH99" s="510" t="s">
        <v>139</v>
      </c>
      <c r="AI99" s="537">
        <v>13965110</v>
      </c>
      <c r="AJ99" s="511">
        <v>15627825</v>
      </c>
      <c r="AK99" s="511">
        <v>14300093</v>
      </c>
      <c r="AL99" s="557" t="s">
        <v>139</v>
      </c>
      <c r="AM99" s="512">
        <v>14957227</v>
      </c>
      <c r="AN99" s="511" t="s">
        <v>140</v>
      </c>
      <c r="AO99" s="511">
        <v>9240902</v>
      </c>
      <c r="AP99" s="561"/>
      <c r="AQ99" s="504"/>
      <c r="AR99" s="504"/>
      <c r="AS99" s="504"/>
      <c r="AT99" s="505"/>
      <c r="AU99" s="504"/>
      <c r="AV99" s="505"/>
      <c r="AW99" s="505"/>
      <c r="BD99" s="4"/>
      <c r="BF99" s="4"/>
    </row>
    <row r="100" spans="1:58">
      <c r="A100" s="560">
        <v>220</v>
      </c>
      <c r="B100" s="558" t="s">
        <v>73</v>
      </c>
      <c r="C100" s="554">
        <v>1247245</v>
      </c>
      <c r="D100" s="554">
        <v>1454758</v>
      </c>
      <c r="E100" s="554">
        <v>1506000</v>
      </c>
      <c r="F100" s="554">
        <v>1745653</v>
      </c>
      <c r="G100" s="554">
        <v>2068257</v>
      </c>
      <c r="H100" s="555">
        <v>2466872</v>
      </c>
      <c r="I100" s="555">
        <v>2922900</v>
      </c>
      <c r="J100" s="555">
        <v>3264327</v>
      </c>
      <c r="K100" s="555">
        <v>3534821</v>
      </c>
      <c r="L100" s="555">
        <v>3936423</v>
      </c>
      <c r="M100" s="556">
        <v>4297477</v>
      </c>
      <c r="N100" s="556">
        <v>4385436</v>
      </c>
      <c r="O100" s="556">
        <v>4161442</v>
      </c>
      <c r="P100" s="556">
        <v>4686218</v>
      </c>
      <c r="Q100" s="556">
        <v>5303387</v>
      </c>
      <c r="R100" s="556">
        <v>5947444</v>
      </c>
      <c r="S100" s="556">
        <v>5924128</v>
      </c>
      <c r="T100" s="556">
        <v>5932104</v>
      </c>
      <c r="U100" s="556">
        <v>6500029</v>
      </c>
      <c r="V100" s="556">
        <v>8017878</v>
      </c>
      <c r="W100" s="559">
        <v>8605109</v>
      </c>
      <c r="X100" s="559">
        <v>8936983</v>
      </c>
      <c r="Y100" s="559">
        <v>8409077</v>
      </c>
      <c r="Z100" s="70">
        <v>9019845</v>
      </c>
      <c r="AA100" s="70">
        <v>8911877</v>
      </c>
      <c r="AB100" s="70">
        <v>8445138</v>
      </c>
      <c r="AC100" s="477">
        <v>8548425</v>
      </c>
      <c r="AD100" s="70">
        <v>8418061</v>
      </c>
      <c r="AE100" s="70">
        <v>8190498</v>
      </c>
      <c r="AF100" s="70">
        <v>7919974</v>
      </c>
      <c r="AG100" s="70">
        <v>7978734</v>
      </c>
      <c r="AH100" s="510" t="s">
        <v>141</v>
      </c>
      <c r="AI100" s="537">
        <v>7848510</v>
      </c>
      <c r="AJ100" s="511">
        <v>7518185</v>
      </c>
      <c r="AK100" s="511">
        <v>8041817</v>
      </c>
      <c r="AL100" s="557" t="s">
        <v>141</v>
      </c>
      <c r="AM100" s="512">
        <v>7851809</v>
      </c>
      <c r="AN100" s="511" t="s">
        <v>142</v>
      </c>
      <c r="AO100" s="511">
        <v>4342887</v>
      </c>
      <c r="AP100" s="561"/>
      <c r="AQ100" s="504"/>
      <c r="AR100" s="504"/>
      <c r="AS100" s="504"/>
      <c r="AT100" s="505"/>
      <c r="AU100" s="504"/>
      <c r="AV100" s="505"/>
      <c r="AW100" s="505"/>
      <c r="BD100" s="4"/>
      <c r="BF100" s="4"/>
    </row>
    <row r="101" spans="1:58">
      <c r="A101" s="560">
        <v>301</v>
      </c>
      <c r="B101" s="558" t="s">
        <v>83</v>
      </c>
      <c r="C101" s="554"/>
      <c r="D101" s="554"/>
      <c r="E101" s="554"/>
      <c r="F101" s="554"/>
      <c r="G101" s="554"/>
      <c r="H101" s="555">
        <v>33156</v>
      </c>
      <c r="I101" s="555">
        <v>39053</v>
      </c>
      <c r="J101" s="555">
        <v>36903</v>
      </c>
      <c r="K101" s="555">
        <v>64591</v>
      </c>
      <c r="L101" s="555">
        <v>84068</v>
      </c>
      <c r="M101" s="556">
        <v>151593</v>
      </c>
      <c r="N101" s="556">
        <v>170415</v>
      </c>
      <c r="O101" s="556">
        <v>136496</v>
      </c>
      <c r="P101" s="556">
        <v>197494</v>
      </c>
      <c r="Q101" s="556">
        <v>181394</v>
      </c>
      <c r="R101" s="556">
        <v>187095</v>
      </c>
      <c r="S101" s="556">
        <v>214775</v>
      </c>
      <c r="T101" s="556">
        <v>241441</v>
      </c>
      <c r="U101" s="556">
        <v>301666</v>
      </c>
      <c r="V101" s="556">
        <v>374872</v>
      </c>
      <c r="W101" s="559">
        <v>290581</v>
      </c>
      <c r="X101" s="559">
        <v>397563</v>
      </c>
      <c r="Y101" s="559">
        <v>379934</v>
      </c>
      <c r="Z101" s="70">
        <v>407102</v>
      </c>
      <c r="AA101" s="70">
        <v>422446</v>
      </c>
      <c r="AB101" s="70">
        <v>435040</v>
      </c>
      <c r="AC101" s="477">
        <v>507570</v>
      </c>
      <c r="AD101" s="70">
        <v>498960</v>
      </c>
      <c r="AE101" s="70">
        <v>389283</v>
      </c>
      <c r="AF101" s="70">
        <v>4582064</v>
      </c>
      <c r="AG101" s="70">
        <v>4247752</v>
      </c>
      <c r="AH101" s="510" t="s">
        <v>143</v>
      </c>
      <c r="AI101" s="537">
        <v>4271684</v>
      </c>
      <c r="AJ101" s="511">
        <v>4044794</v>
      </c>
      <c r="AK101" s="511">
        <v>5175896</v>
      </c>
      <c r="AL101" s="557" t="s">
        <v>143</v>
      </c>
      <c r="AM101" s="512">
        <v>3308015</v>
      </c>
      <c r="AN101" s="511" t="s">
        <v>144</v>
      </c>
      <c r="AO101" s="511">
        <v>1555672</v>
      </c>
      <c r="AP101" s="561"/>
      <c r="AQ101" s="504"/>
      <c r="AR101" s="504"/>
      <c r="AS101" s="504"/>
      <c r="AT101" s="505"/>
      <c r="AU101" s="504"/>
      <c r="AV101" s="505"/>
      <c r="AW101" s="505"/>
      <c r="BD101" s="4"/>
      <c r="BF101" s="4"/>
    </row>
    <row r="102" spans="1:58">
      <c r="A102" s="560">
        <v>321</v>
      </c>
      <c r="B102" s="558" t="s">
        <v>145</v>
      </c>
      <c r="C102" s="554">
        <v>35583</v>
      </c>
      <c r="D102" s="554">
        <v>31424</v>
      </c>
      <c r="E102" s="554">
        <v>43794</v>
      </c>
      <c r="F102" s="554">
        <v>72324</v>
      </c>
      <c r="G102" s="554">
        <v>84104</v>
      </c>
      <c r="H102" s="555">
        <v>101807</v>
      </c>
      <c r="I102" s="555">
        <v>98831</v>
      </c>
      <c r="J102" s="555">
        <v>164868</v>
      </c>
      <c r="K102" s="555">
        <v>175223</v>
      </c>
      <c r="L102" s="555">
        <v>199934</v>
      </c>
      <c r="M102" s="556">
        <v>229840</v>
      </c>
      <c r="N102" s="556">
        <v>246991</v>
      </c>
      <c r="O102" s="556">
        <v>357639</v>
      </c>
      <c r="P102" s="556">
        <v>341824</v>
      </c>
      <c r="Q102" s="556">
        <v>371795</v>
      </c>
      <c r="R102" s="556">
        <v>390502</v>
      </c>
      <c r="S102" s="556">
        <v>419845</v>
      </c>
      <c r="T102" s="556">
        <v>404430</v>
      </c>
      <c r="U102" s="556">
        <v>442494</v>
      </c>
      <c r="V102" s="556">
        <v>475728</v>
      </c>
      <c r="W102" s="559">
        <v>534519</v>
      </c>
      <c r="X102" s="559">
        <v>543447</v>
      </c>
      <c r="Y102" s="559">
        <v>422447</v>
      </c>
      <c r="Z102" s="70">
        <v>548551</v>
      </c>
      <c r="AA102" s="70">
        <v>446691</v>
      </c>
      <c r="AB102" s="70">
        <v>527727</v>
      </c>
      <c r="AC102" s="477">
        <v>458365</v>
      </c>
      <c r="AD102" s="70">
        <v>428134</v>
      </c>
      <c r="AE102" s="70">
        <v>388941</v>
      </c>
      <c r="AF102" s="70">
        <v>388225</v>
      </c>
      <c r="AG102" s="70">
        <v>505887</v>
      </c>
      <c r="AH102" s="510" t="s">
        <v>146</v>
      </c>
      <c r="AI102" s="537">
        <v>450401</v>
      </c>
      <c r="AJ102" s="511">
        <v>457748</v>
      </c>
      <c r="AK102" s="511">
        <v>486517</v>
      </c>
      <c r="AL102" s="511" t="s">
        <v>147</v>
      </c>
      <c r="AM102" s="511">
        <v>1409138</v>
      </c>
      <c r="AN102" s="511" t="s">
        <v>148</v>
      </c>
      <c r="AO102" s="511">
        <v>8575358</v>
      </c>
      <c r="AP102" s="561"/>
      <c r="AQ102" s="504"/>
      <c r="AR102" s="504"/>
      <c r="AS102" s="504"/>
      <c r="AT102" s="505"/>
      <c r="AU102" s="504"/>
      <c r="AV102" s="505"/>
      <c r="AW102" s="505"/>
      <c r="BD102" s="4"/>
      <c r="BF102" s="4"/>
    </row>
    <row r="103" spans="1:58">
      <c r="A103" s="560">
        <v>341</v>
      </c>
      <c r="B103" s="558" t="s">
        <v>149</v>
      </c>
      <c r="C103" s="554">
        <v>181608</v>
      </c>
      <c r="D103" s="554">
        <v>192046</v>
      </c>
      <c r="E103" s="554">
        <v>201135</v>
      </c>
      <c r="F103" s="554">
        <v>312824</v>
      </c>
      <c r="G103" s="554">
        <v>299420</v>
      </c>
      <c r="H103" s="555">
        <v>546533</v>
      </c>
      <c r="I103" s="555">
        <v>623107</v>
      </c>
      <c r="J103" s="555">
        <v>585499</v>
      </c>
      <c r="K103" s="555">
        <v>715657</v>
      </c>
      <c r="L103" s="555">
        <v>851630</v>
      </c>
      <c r="M103" s="556">
        <v>892659</v>
      </c>
      <c r="N103" s="556">
        <v>1206783</v>
      </c>
      <c r="O103" s="556">
        <v>1186174</v>
      </c>
      <c r="P103" s="556">
        <v>1159087</v>
      </c>
      <c r="Q103" s="556">
        <v>1256344</v>
      </c>
      <c r="R103" s="556">
        <v>1589585</v>
      </c>
      <c r="S103" s="556">
        <v>1778313</v>
      </c>
      <c r="T103" s="556">
        <v>1984368</v>
      </c>
      <c r="U103" s="556">
        <v>2058536</v>
      </c>
      <c r="V103" s="556">
        <v>1807648</v>
      </c>
      <c r="W103" s="559">
        <v>3746821</v>
      </c>
      <c r="X103" s="559">
        <v>6947822</v>
      </c>
      <c r="Y103" s="559">
        <v>6607605</v>
      </c>
      <c r="Z103" s="70">
        <v>6724512</v>
      </c>
      <c r="AA103" s="70">
        <v>5857408</v>
      </c>
      <c r="AB103" s="70">
        <v>5772171</v>
      </c>
      <c r="AC103" s="477">
        <v>5611286</v>
      </c>
      <c r="AD103" s="70">
        <v>5084769</v>
      </c>
      <c r="AE103" s="70">
        <v>5343062</v>
      </c>
      <c r="AF103" s="70">
        <v>334367</v>
      </c>
      <c r="AG103" s="70">
        <v>388703</v>
      </c>
      <c r="AH103" s="510" t="s">
        <v>150</v>
      </c>
      <c r="AI103" s="537">
        <v>375974</v>
      </c>
      <c r="AJ103" s="511">
        <v>298910</v>
      </c>
      <c r="AK103" s="511">
        <v>288019</v>
      </c>
      <c r="AL103" s="511" t="s">
        <v>151</v>
      </c>
      <c r="AM103" s="511">
        <v>8651795</v>
      </c>
      <c r="AN103" s="511" t="s">
        <v>152</v>
      </c>
      <c r="AO103" s="511">
        <v>3272781</v>
      </c>
      <c r="AP103" s="561"/>
      <c r="AQ103" s="504"/>
      <c r="AR103" s="504"/>
      <c r="AS103" s="504"/>
      <c r="AT103" s="505"/>
      <c r="AU103" s="504"/>
      <c r="AV103" s="505"/>
      <c r="AW103" s="505"/>
      <c r="BD103" s="4"/>
      <c r="BF103" s="4"/>
    </row>
    <row r="104" spans="1:58">
      <c r="A104" s="560">
        <v>342</v>
      </c>
      <c r="B104" s="558" t="s">
        <v>153</v>
      </c>
      <c r="C104" s="554">
        <v>107307</v>
      </c>
      <c r="D104" s="554">
        <v>125117</v>
      </c>
      <c r="E104" s="554">
        <v>122678</v>
      </c>
      <c r="F104" s="554">
        <v>183554</v>
      </c>
      <c r="G104" s="554">
        <v>213219</v>
      </c>
      <c r="H104" s="555">
        <v>412498</v>
      </c>
      <c r="I104" s="555">
        <v>422952</v>
      </c>
      <c r="J104" s="555">
        <v>491231</v>
      </c>
      <c r="K104" s="555">
        <v>556751</v>
      </c>
      <c r="L104" s="555">
        <v>625363</v>
      </c>
      <c r="M104" s="556">
        <v>681692</v>
      </c>
      <c r="N104" s="556">
        <v>783242</v>
      </c>
      <c r="O104" s="556">
        <v>770513</v>
      </c>
      <c r="P104" s="556">
        <v>629141</v>
      </c>
      <c r="Q104" s="556">
        <v>691392</v>
      </c>
      <c r="R104" s="556">
        <v>764867</v>
      </c>
      <c r="S104" s="556">
        <v>902348</v>
      </c>
      <c r="T104" s="556">
        <v>971003</v>
      </c>
      <c r="U104" s="556">
        <v>1386608</v>
      </c>
      <c r="V104" s="556">
        <v>1739207</v>
      </c>
      <c r="W104" s="559">
        <v>2598419</v>
      </c>
      <c r="X104" s="559">
        <v>2926701</v>
      </c>
      <c r="Y104" s="559">
        <v>2972956</v>
      </c>
      <c r="Z104" s="70">
        <v>2982798</v>
      </c>
      <c r="AA104" s="70">
        <v>3401257</v>
      </c>
      <c r="AB104" s="70">
        <v>4169224</v>
      </c>
      <c r="AC104" s="477">
        <v>4447652</v>
      </c>
      <c r="AD104" s="70">
        <v>4692212</v>
      </c>
      <c r="AE104" s="70">
        <v>4349345</v>
      </c>
      <c r="AF104" s="70">
        <v>5127128</v>
      </c>
      <c r="AG104" s="70">
        <v>6297097</v>
      </c>
      <c r="AH104" s="510" t="s">
        <v>154</v>
      </c>
      <c r="AI104" s="537">
        <v>5177848</v>
      </c>
      <c r="AJ104" s="511">
        <v>5206537</v>
      </c>
      <c r="AK104" s="511">
        <v>3955501</v>
      </c>
      <c r="AL104" s="510" t="s">
        <v>146</v>
      </c>
      <c r="AM104" s="510">
        <v>501271</v>
      </c>
      <c r="AN104" s="511" t="s">
        <v>155</v>
      </c>
      <c r="AO104" s="511">
        <v>3871287</v>
      </c>
      <c r="AP104" s="561"/>
      <c r="AQ104" s="504"/>
      <c r="AR104" s="504"/>
      <c r="AS104" s="504"/>
      <c r="AT104" s="505"/>
      <c r="AU104" s="504"/>
      <c r="AV104" s="505"/>
      <c r="AW104" s="505"/>
      <c r="BD104" s="4"/>
      <c r="BF104" s="4"/>
    </row>
    <row r="105" spans="1:58">
      <c r="A105" s="560">
        <v>343</v>
      </c>
      <c r="B105" s="558" t="s">
        <v>156</v>
      </c>
      <c r="C105" s="554">
        <v>37739</v>
      </c>
      <c r="D105" s="554">
        <v>73129</v>
      </c>
      <c r="E105" s="554">
        <v>51134</v>
      </c>
      <c r="F105" s="554">
        <v>105650</v>
      </c>
      <c r="G105" s="554">
        <v>135005</v>
      </c>
      <c r="H105" s="555">
        <v>258380</v>
      </c>
      <c r="I105" s="555">
        <v>323979</v>
      </c>
      <c r="J105" s="555">
        <v>337616</v>
      </c>
      <c r="K105" s="555">
        <v>396653</v>
      </c>
      <c r="L105" s="555">
        <v>458312</v>
      </c>
      <c r="M105" s="556">
        <v>835069</v>
      </c>
      <c r="N105" s="556">
        <v>893264</v>
      </c>
      <c r="O105" s="556">
        <v>962356</v>
      </c>
      <c r="P105" s="556">
        <v>927068</v>
      </c>
      <c r="Q105" s="556">
        <v>930688</v>
      </c>
      <c r="R105" s="556">
        <v>779801</v>
      </c>
      <c r="S105" s="556">
        <v>1060357</v>
      </c>
      <c r="T105" s="556">
        <v>1174248</v>
      </c>
      <c r="U105" s="556">
        <v>1227662</v>
      </c>
      <c r="V105" s="556">
        <v>1387212</v>
      </c>
      <c r="W105" s="559">
        <v>1544689</v>
      </c>
      <c r="X105" s="559">
        <v>1442966</v>
      </c>
      <c r="Y105" s="559">
        <v>1417916</v>
      </c>
      <c r="Z105" s="70">
        <v>1624620</v>
      </c>
      <c r="AA105" s="70">
        <v>1425662</v>
      </c>
      <c r="AB105" s="70">
        <v>1616603</v>
      </c>
      <c r="AC105" s="477">
        <v>1731697</v>
      </c>
      <c r="AD105" s="70">
        <v>1716659</v>
      </c>
      <c r="AE105" s="70">
        <v>1722456</v>
      </c>
      <c r="AF105" s="70">
        <v>4746295</v>
      </c>
      <c r="AG105" s="70">
        <v>4999898</v>
      </c>
      <c r="AH105" s="510" t="s">
        <v>157</v>
      </c>
      <c r="AI105" s="537">
        <v>4904990</v>
      </c>
      <c r="AJ105" s="511">
        <v>4274484</v>
      </c>
      <c r="AK105" s="511">
        <v>4982495</v>
      </c>
      <c r="AL105" s="510" t="s">
        <v>150</v>
      </c>
      <c r="AM105" s="510">
        <v>335163</v>
      </c>
      <c r="AN105" s="511" t="s">
        <v>158</v>
      </c>
      <c r="AO105" s="511">
        <v>2420761</v>
      </c>
      <c r="AP105" s="504"/>
      <c r="AQ105" s="504"/>
      <c r="AR105" s="504"/>
      <c r="AS105" s="504"/>
      <c r="AT105" s="504"/>
      <c r="AU105" s="504"/>
      <c r="AV105" s="504"/>
      <c r="AW105" s="504"/>
      <c r="BD105" s="4"/>
      <c r="BF105" s="4"/>
    </row>
    <row r="106" spans="1:58">
      <c r="A106" s="560">
        <v>361</v>
      </c>
      <c r="B106" s="558" t="s">
        <v>159</v>
      </c>
      <c r="C106" s="554">
        <v>197222</v>
      </c>
      <c r="D106" s="554">
        <v>196136</v>
      </c>
      <c r="E106" s="554">
        <v>236643</v>
      </c>
      <c r="F106" s="554">
        <v>318276</v>
      </c>
      <c r="G106" s="554">
        <v>316748</v>
      </c>
      <c r="H106" s="555">
        <v>422700</v>
      </c>
      <c r="I106" s="555">
        <v>585436</v>
      </c>
      <c r="J106" s="555">
        <v>622454</v>
      </c>
      <c r="K106" s="555">
        <v>838088</v>
      </c>
      <c r="L106" s="555">
        <v>894123</v>
      </c>
      <c r="M106" s="556">
        <v>1043723</v>
      </c>
      <c r="N106" s="556">
        <v>1039310</v>
      </c>
      <c r="O106" s="556">
        <v>1165326</v>
      </c>
      <c r="P106" s="556">
        <v>1203016</v>
      </c>
      <c r="Q106" s="556">
        <v>1443339</v>
      </c>
      <c r="R106" s="556">
        <v>1417874</v>
      </c>
      <c r="S106" s="556">
        <v>1724924</v>
      </c>
      <c r="T106" s="556">
        <v>1446659</v>
      </c>
      <c r="U106" s="556">
        <v>1458557</v>
      </c>
      <c r="V106" s="556">
        <v>1260042</v>
      </c>
      <c r="W106" s="559">
        <v>1364578</v>
      </c>
      <c r="X106" s="559">
        <v>1415539</v>
      </c>
      <c r="Y106" s="559">
        <v>1832671</v>
      </c>
      <c r="Z106" s="70">
        <v>1456883</v>
      </c>
      <c r="AA106" s="70">
        <v>1436668</v>
      </c>
      <c r="AB106" s="70">
        <v>1454501</v>
      </c>
      <c r="AC106" s="477">
        <v>1227338</v>
      </c>
      <c r="AD106" s="70">
        <v>1278457</v>
      </c>
      <c r="AE106" s="70">
        <v>1238744</v>
      </c>
      <c r="AF106" s="70">
        <v>2165834</v>
      </c>
      <c r="AG106" s="70">
        <v>2005338</v>
      </c>
      <c r="AH106" s="510" t="s">
        <v>160</v>
      </c>
      <c r="AI106" s="537">
        <v>1880644</v>
      </c>
      <c r="AJ106" s="511">
        <v>1826671</v>
      </c>
      <c r="AK106" s="511">
        <v>1536381</v>
      </c>
      <c r="AL106" s="510" t="s">
        <v>154</v>
      </c>
      <c r="AM106" s="510">
        <v>5057702</v>
      </c>
      <c r="AN106" s="511" t="s">
        <v>161</v>
      </c>
      <c r="AO106" s="511">
        <v>3284916</v>
      </c>
      <c r="AP106" s="561"/>
      <c r="AQ106" s="504"/>
      <c r="AR106" s="504"/>
      <c r="AS106" s="504"/>
      <c r="AT106" s="505"/>
      <c r="AU106" s="504"/>
      <c r="AV106" s="505"/>
      <c r="AW106" s="505"/>
      <c r="BD106" s="4"/>
      <c r="BF106" s="4"/>
    </row>
    <row r="107" spans="1:58">
      <c r="A107" s="560">
        <v>362</v>
      </c>
      <c r="B107" s="558" t="s">
        <v>162</v>
      </c>
      <c r="C107" s="554">
        <v>7930</v>
      </c>
      <c r="D107" s="554">
        <v>18444</v>
      </c>
      <c r="E107" s="554">
        <v>16020</v>
      </c>
      <c r="F107" s="554">
        <v>36170</v>
      </c>
      <c r="G107" s="554">
        <v>56506</v>
      </c>
      <c r="H107" s="555">
        <v>170285</v>
      </c>
      <c r="I107" s="555">
        <v>200451</v>
      </c>
      <c r="J107" s="555">
        <v>228627</v>
      </c>
      <c r="K107" s="555">
        <v>236507</v>
      </c>
      <c r="L107" s="555">
        <v>225642</v>
      </c>
      <c r="M107" s="556">
        <v>297277</v>
      </c>
      <c r="N107" s="556">
        <v>264222</v>
      </c>
      <c r="O107" s="556">
        <v>213534</v>
      </c>
      <c r="P107" s="556">
        <v>279189</v>
      </c>
      <c r="Q107" s="556">
        <v>289874</v>
      </c>
      <c r="R107" s="556">
        <v>317244</v>
      </c>
      <c r="S107" s="556">
        <v>262143</v>
      </c>
      <c r="T107" s="556">
        <v>275286</v>
      </c>
      <c r="U107" s="556">
        <v>250515</v>
      </c>
      <c r="V107" s="556">
        <v>289782</v>
      </c>
      <c r="W107" s="559">
        <v>347229</v>
      </c>
      <c r="X107" s="559">
        <v>377080</v>
      </c>
      <c r="Y107" s="559">
        <v>361395</v>
      </c>
      <c r="Z107" s="70">
        <v>345488</v>
      </c>
      <c r="AA107" s="70">
        <v>411915</v>
      </c>
      <c r="AB107" s="70">
        <v>486887</v>
      </c>
      <c r="AC107" s="477">
        <v>417846</v>
      </c>
      <c r="AD107" s="70">
        <v>452828</v>
      </c>
      <c r="AE107" s="70">
        <v>549031</v>
      </c>
      <c r="AF107" s="70">
        <v>1154692</v>
      </c>
      <c r="AG107" s="70">
        <v>1178962</v>
      </c>
      <c r="AH107" s="510" t="s">
        <v>163</v>
      </c>
      <c r="AI107" s="537">
        <v>1005494</v>
      </c>
      <c r="AJ107" s="511">
        <v>1017955</v>
      </c>
      <c r="AK107" s="511">
        <v>1132734</v>
      </c>
      <c r="AL107" s="510" t="s">
        <v>157</v>
      </c>
      <c r="AM107" s="510">
        <v>4895341</v>
      </c>
      <c r="AN107" s="511" t="s">
        <v>164</v>
      </c>
      <c r="AO107" s="511">
        <v>12559986</v>
      </c>
      <c r="AP107" s="561"/>
      <c r="AQ107" s="504"/>
      <c r="AR107" s="504"/>
      <c r="AS107" s="504"/>
      <c r="AT107" s="505"/>
      <c r="AU107" s="504"/>
      <c r="AV107" s="505"/>
      <c r="AW107" s="505"/>
      <c r="BD107" s="4"/>
      <c r="BF107" s="4"/>
    </row>
    <row r="108" spans="1:58">
      <c r="A108" s="560">
        <v>363</v>
      </c>
      <c r="B108" s="558" t="s">
        <v>165</v>
      </c>
      <c r="C108" s="554">
        <v>34071</v>
      </c>
      <c r="D108" s="554">
        <v>29833</v>
      </c>
      <c r="E108" s="554">
        <v>57947</v>
      </c>
      <c r="F108" s="554">
        <v>95730</v>
      </c>
      <c r="G108" s="554">
        <v>95741</v>
      </c>
      <c r="H108" s="555">
        <v>224902</v>
      </c>
      <c r="I108" s="555">
        <v>285270</v>
      </c>
      <c r="J108" s="555">
        <v>326044</v>
      </c>
      <c r="K108" s="555">
        <v>322893</v>
      </c>
      <c r="L108" s="555">
        <v>337983</v>
      </c>
      <c r="M108" s="556">
        <v>355126</v>
      </c>
      <c r="N108" s="556">
        <v>396073</v>
      </c>
      <c r="O108" s="556">
        <v>436890</v>
      </c>
      <c r="P108" s="556">
        <v>480413</v>
      </c>
      <c r="Q108" s="556">
        <v>462503</v>
      </c>
      <c r="R108" s="556">
        <v>413328</v>
      </c>
      <c r="S108" s="556">
        <v>400870</v>
      </c>
      <c r="T108" s="556">
        <v>533067</v>
      </c>
      <c r="U108" s="556">
        <v>506148</v>
      </c>
      <c r="V108" s="556">
        <v>544131</v>
      </c>
      <c r="W108" s="559">
        <v>505043</v>
      </c>
      <c r="X108" s="559">
        <v>675320</v>
      </c>
      <c r="Y108" s="559">
        <v>760619</v>
      </c>
      <c r="Z108" s="70">
        <v>514478</v>
      </c>
      <c r="AA108" s="70">
        <v>496517</v>
      </c>
      <c r="AB108" s="70">
        <v>480732</v>
      </c>
      <c r="AC108" s="477">
        <v>487020</v>
      </c>
      <c r="AD108" s="70">
        <v>470088</v>
      </c>
      <c r="AE108" s="70">
        <v>492490</v>
      </c>
      <c r="AF108" s="70">
        <v>487887</v>
      </c>
      <c r="AG108" s="70">
        <v>540274</v>
      </c>
      <c r="AH108" s="510" t="s">
        <v>166</v>
      </c>
      <c r="AI108" s="537">
        <v>540053</v>
      </c>
      <c r="AJ108" s="511">
        <v>553761</v>
      </c>
      <c r="AK108" s="511">
        <v>615552</v>
      </c>
      <c r="AL108" s="510" t="s">
        <v>160</v>
      </c>
      <c r="AM108" s="510">
        <v>1574771</v>
      </c>
      <c r="AN108" s="510" t="s">
        <v>146</v>
      </c>
      <c r="AO108" s="511">
        <v>517547</v>
      </c>
      <c r="AP108" s="561"/>
      <c r="AQ108" s="504"/>
      <c r="AR108" s="504"/>
      <c r="AS108" s="504"/>
      <c r="AT108" s="505"/>
      <c r="AU108" s="504"/>
      <c r="AV108" s="505"/>
      <c r="AW108" s="505"/>
      <c r="BD108" s="4"/>
      <c r="BF108" s="4"/>
    </row>
    <row r="109" spans="1:58">
      <c r="A109" s="560">
        <v>364</v>
      </c>
      <c r="B109" s="558" t="s">
        <v>167</v>
      </c>
      <c r="C109" s="554">
        <v>66530</v>
      </c>
      <c r="D109" s="554">
        <v>73422</v>
      </c>
      <c r="E109" s="554">
        <v>87337</v>
      </c>
      <c r="F109" s="554">
        <v>120227</v>
      </c>
      <c r="G109" s="554">
        <v>72676</v>
      </c>
      <c r="H109" s="555">
        <v>214698</v>
      </c>
      <c r="I109" s="555">
        <v>283210</v>
      </c>
      <c r="J109" s="555">
        <v>266358</v>
      </c>
      <c r="K109" s="555">
        <v>246169</v>
      </c>
      <c r="L109" s="555">
        <v>275384</v>
      </c>
      <c r="M109" s="556">
        <v>359333</v>
      </c>
      <c r="N109" s="556">
        <v>395528</v>
      </c>
      <c r="O109" s="556">
        <v>409758</v>
      </c>
      <c r="P109" s="556">
        <v>437172</v>
      </c>
      <c r="Q109" s="556">
        <v>450262</v>
      </c>
      <c r="R109" s="556">
        <v>453530</v>
      </c>
      <c r="S109" s="556">
        <v>515244</v>
      </c>
      <c r="T109" s="556">
        <v>537484</v>
      </c>
      <c r="U109" s="556">
        <v>609556</v>
      </c>
      <c r="V109" s="556">
        <v>644035</v>
      </c>
      <c r="W109" s="559">
        <v>688347</v>
      </c>
      <c r="X109" s="559">
        <v>764995</v>
      </c>
      <c r="Y109" s="559">
        <v>578288</v>
      </c>
      <c r="Z109" s="70">
        <v>553953</v>
      </c>
      <c r="AA109" s="70">
        <v>529044</v>
      </c>
      <c r="AB109" s="70">
        <v>418502</v>
      </c>
      <c r="AC109" s="477">
        <v>496345</v>
      </c>
      <c r="AD109" s="70">
        <v>470259</v>
      </c>
      <c r="AE109" s="70">
        <v>624069</v>
      </c>
      <c r="AF109" s="70">
        <v>441608</v>
      </c>
      <c r="AG109" s="70">
        <v>378137</v>
      </c>
      <c r="AH109" s="510" t="s">
        <v>168</v>
      </c>
      <c r="AI109" s="537">
        <v>357949</v>
      </c>
      <c r="AJ109" s="511">
        <v>311665</v>
      </c>
      <c r="AK109" s="511">
        <v>330305</v>
      </c>
      <c r="AL109" s="510" t="s">
        <v>163</v>
      </c>
      <c r="AM109" s="510">
        <v>1050544</v>
      </c>
      <c r="AN109" s="510" t="s">
        <v>154</v>
      </c>
      <c r="AO109" s="511">
        <v>3849818</v>
      </c>
      <c r="AP109" s="561"/>
      <c r="AQ109" s="504"/>
      <c r="AR109" s="504"/>
      <c r="AS109" s="504"/>
      <c r="AT109" s="505"/>
      <c r="AU109" s="504"/>
      <c r="AV109" s="505"/>
      <c r="AW109" s="505"/>
      <c r="BD109" s="4"/>
      <c r="BF109" s="4"/>
    </row>
    <row r="110" spans="1:58">
      <c r="A110" s="560">
        <v>381</v>
      </c>
      <c r="B110" s="558" t="s">
        <v>85</v>
      </c>
      <c r="C110" s="554">
        <v>825057</v>
      </c>
      <c r="D110" s="554">
        <v>475675</v>
      </c>
      <c r="E110" s="554">
        <v>835691</v>
      </c>
      <c r="F110" s="554">
        <v>1270683</v>
      </c>
      <c r="G110" s="554">
        <v>1894946</v>
      </c>
      <c r="H110" s="555">
        <v>2075002</v>
      </c>
      <c r="I110" s="555">
        <v>2760572</v>
      </c>
      <c r="J110" s="555">
        <v>2635173</v>
      </c>
      <c r="K110" s="555">
        <v>2770557</v>
      </c>
      <c r="L110" s="555">
        <v>3156073</v>
      </c>
      <c r="M110" s="556">
        <v>3087550</v>
      </c>
      <c r="N110" s="556">
        <v>2929787</v>
      </c>
      <c r="O110" s="556">
        <v>3380568</v>
      </c>
      <c r="P110" s="556">
        <v>3631490</v>
      </c>
      <c r="Q110" s="556">
        <v>3778170</v>
      </c>
      <c r="R110" s="556">
        <v>4209420</v>
      </c>
      <c r="S110" s="556">
        <v>4474121</v>
      </c>
      <c r="T110" s="556">
        <v>4873825</v>
      </c>
      <c r="U110" s="556">
        <v>5006201</v>
      </c>
      <c r="V110" s="556">
        <v>4712007</v>
      </c>
      <c r="W110" s="559">
        <v>5288096</v>
      </c>
      <c r="X110" s="559">
        <v>5608891</v>
      </c>
      <c r="Y110" s="559">
        <v>6159026</v>
      </c>
      <c r="Z110" s="70">
        <v>6582819</v>
      </c>
      <c r="AA110" s="70">
        <v>6905484</v>
      </c>
      <c r="AB110" s="70">
        <v>7618545</v>
      </c>
      <c r="AC110" s="477">
        <v>7648503</v>
      </c>
      <c r="AD110" s="70">
        <v>7265828</v>
      </c>
      <c r="AE110" s="70">
        <v>7280991</v>
      </c>
      <c r="AF110" s="70">
        <v>488010</v>
      </c>
      <c r="AG110" s="70">
        <v>488378</v>
      </c>
      <c r="AH110" s="510" t="s">
        <v>169</v>
      </c>
      <c r="AI110" s="537">
        <v>432585</v>
      </c>
      <c r="AJ110" s="511">
        <v>366939</v>
      </c>
      <c r="AK110" s="511">
        <v>375386</v>
      </c>
      <c r="AL110" s="510" t="s">
        <v>166</v>
      </c>
      <c r="AM110" s="510">
        <v>645688</v>
      </c>
      <c r="AN110" s="510" t="s">
        <v>157</v>
      </c>
      <c r="AO110" s="511">
        <v>5370388</v>
      </c>
      <c r="AP110" s="561"/>
      <c r="AQ110" s="504"/>
      <c r="AR110" s="504"/>
      <c r="AS110" s="504"/>
      <c r="AT110" s="505"/>
      <c r="AU110" s="504"/>
      <c r="AV110" s="505"/>
      <c r="AW110" s="505"/>
      <c r="BD110" s="4"/>
      <c r="BF110" s="4"/>
    </row>
    <row r="111" spans="1:58">
      <c r="A111" s="560">
        <v>382</v>
      </c>
      <c r="B111" s="558" t="s">
        <v>86</v>
      </c>
      <c r="C111" s="554">
        <v>1411338</v>
      </c>
      <c r="D111" s="554">
        <v>2433535</v>
      </c>
      <c r="E111" s="554">
        <v>2710590</v>
      </c>
      <c r="F111" s="554">
        <v>1847514</v>
      </c>
      <c r="G111" s="554">
        <v>4621343</v>
      </c>
      <c r="H111" s="555">
        <v>2825582</v>
      </c>
      <c r="I111" s="555">
        <v>2458551</v>
      </c>
      <c r="J111" s="555">
        <v>2692935</v>
      </c>
      <c r="K111" s="555">
        <v>4035715</v>
      </c>
      <c r="L111" s="555">
        <v>3108587</v>
      </c>
      <c r="M111" s="556">
        <v>2978782</v>
      </c>
      <c r="N111" s="556">
        <v>5141133</v>
      </c>
      <c r="O111" s="556">
        <v>6000380</v>
      </c>
      <c r="P111" s="556">
        <v>6125326</v>
      </c>
      <c r="Q111" s="556">
        <v>6405715</v>
      </c>
      <c r="R111" s="556">
        <v>7623657</v>
      </c>
      <c r="S111" s="556">
        <v>6488592</v>
      </c>
      <c r="T111" s="556">
        <v>8390156</v>
      </c>
      <c r="U111" s="556">
        <v>9905828</v>
      </c>
      <c r="V111" s="556">
        <v>8778831</v>
      </c>
      <c r="W111" s="559">
        <v>9290501</v>
      </c>
      <c r="X111" s="559">
        <v>9688014</v>
      </c>
      <c r="Y111" s="559">
        <v>11330102</v>
      </c>
      <c r="Z111" s="70">
        <v>10619451</v>
      </c>
      <c r="AA111" s="70">
        <v>10812021</v>
      </c>
      <c r="AB111" s="70">
        <v>11039759</v>
      </c>
      <c r="AC111" s="477">
        <v>12906724</v>
      </c>
      <c r="AD111" s="70">
        <v>10835000</v>
      </c>
      <c r="AE111" s="70">
        <v>10594070</v>
      </c>
      <c r="AF111" s="70">
        <v>7022997</v>
      </c>
      <c r="AG111" s="70">
        <v>7075607</v>
      </c>
      <c r="AH111" s="510" t="s">
        <v>170</v>
      </c>
      <c r="AI111" s="537">
        <v>6090719</v>
      </c>
      <c r="AJ111" s="511">
        <v>5456816</v>
      </c>
      <c r="AK111" s="511">
        <v>4820432</v>
      </c>
      <c r="AL111" s="510" t="s">
        <v>168</v>
      </c>
      <c r="AM111" s="510">
        <v>264965</v>
      </c>
      <c r="AN111" s="510" t="s">
        <v>160</v>
      </c>
      <c r="AO111" s="511">
        <v>1450697</v>
      </c>
      <c r="AP111" s="561"/>
      <c r="AQ111" s="504"/>
      <c r="AR111" s="504"/>
      <c r="AS111" s="504"/>
      <c r="AT111" s="505"/>
      <c r="AU111" s="504"/>
      <c r="AV111" s="505"/>
      <c r="AW111" s="505"/>
      <c r="BD111" s="4"/>
      <c r="BF111" s="4"/>
    </row>
    <row r="112" spans="1:58">
      <c r="A112" s="560"/>
      <c r="B112" s="565" t="s">
        <v>602</v>
      </c>
      <c r="C112" s="566">
        <v>160878</v>
      </c>
      <c r="D112" s="566">
        <v>196722</v>
      </c>
      <c r="E112" s="566">
        <v>181561</v>
      </c>
      <c r="F112" s="566">
        <v>361554</v>
      </c>
      <c r="G112" s="566">
        <v>386496</v>
      </c>
      <c r="H112" s="555"/>
      <c r="I112" s="555"/>
      <c r="J112" s="555"/>
      <c r="K112" s="555"/>
      <c r="L112" s="555"/>
      <c r="M112" s="556"/>
      <c r="N112" s="556"/>
      <c r="O112" s="556"/>
      <c r="P112" s="556"/>
      <c r="Q112" s="556"/>
      <c r="R112" s="556"/>
      <c r="S112" s="556"/>
      <c r="T112" s="556"/>
      <c r="U112" s="556"/>
      <c r="V112" s="556"/>
      <c r="W112" s="559"/>
      <c r="X112" s="559"/>
      <c r="Y112" s="559"/>
      <c r="Z112" s="70"/>
      <c r="AA112" s="70"/>
      <c r="AB112" s="70"/>
      <c r="AC112" s="477"/>
      <c r="AD112" s="70"/>
      <c r="AE112" s="70"/>
      <c r="AF112" s="70"/>
      <c r="AG112" s="70"/>
      <c r="AH112" s="510"/>
      <c r="AI112" s="537"/>
      <c r="AJ112" s="511"/>
      <c r="AK112" s="511"/>
      <c r="AL112" s="510"/>
      <c r="AM112" s="510"/>
      <c r="AN112" s="510"/>
      <c r="AO112" s="511"/>
      <c r="AP112" s="561"/>
      <c r="AQ112" s="504"/>
      <c r="AR112" s="504"/>
      <c r="AS112" s="504"/>
      <c r="AT112" s="505"/>
      <c r="AU112" s="504"/>
      <c r="AV112" s="505"/>
      <c r="AW112" s="505"/>
      <c r="BD112"/>
      <c r="BF112"/>
    </row>
    <row r="113" spans="1:58">
      <c r="A113" s="560">
        <v>421</v>
      </c>
      <c r="B113" s="558" t="s">
        <v>171</v>
      </c>
      <c r="C113" s="554"/>
      <c r="D113" s="554"/>
      <c r="E113" s="554"/>
      <c r="F113" s="554"/>
      <c r="G113" s="554"/>
      <c r="H113" s="555">
        <v>55350</v>
      </c>
      <c r="I113" s="555">
        <v>75689</v>
      </c>
      <c r="J113" s="555">
        <v>89639</v>
      </c>
      <c r="K113" s="555">
        <v>89965</v>
      </c>
      <c r="L113" s="555">
        <v>93964</v>
      </c>
      <c r="M113" s="556">
        <v>107907</v>
      </c>
      <c r="N113" s="556">
        <v>112790</v>
      </c>
      <c r="O113" s="556">
        <v>72215</v>
      </c>
      <c r="P113" s="556">
        <v>86646</v>
      </c>
      <c r="Q113" s="556">
        <v>82250</v>
      </c>
      <c r="R113" s="556">
        <v>97315</v>
      </c>
      <c r="S113" s="556">
        <v>63390</v>
      </c>
      <c r="T113" s="556">
        <v>45765</v>
      </c>
      <c r="U113" s="556">
        <v>58055</v>
      </c>
      <c r="V113" s="556">
        <v>76253</v>
      </c>
      <c r="W113" s="559">
        <v>92906</v>
      </c>
      <c r="X113" s="559">
        <v>107221</v>
      </c>
      <c r="Y113" s="559">
        <v>91633</v>
      </c>
      <c r="Z113" s="70">
        <v>110231</v>
      </c>
      <c r="AA113" s="70">
        <v>97010</v>
      </c>
      <c r="AB113" s="70">
        <v>120037</v>
      </c>
      <c r="AC113" s="477">
        <v>133449</v>
      </c>
      <c r="AD113" s="70">
        <v>124540</v>
      </c>
      <c r="AE113" s="70">
        <v>121476</v>
      </c>
      <c r="AF113" s="70">
        <v>9160315</v>
      </c>
      <c r="AG113" s="70">
        <v>8266455</v>
      </c>
      <c r="AH113" s="510" t="s">
        <v>172</v>
      </c>
      <c r="AI113" s="537">
        <v>7802568</v>
      </c>
      <c r="AJ113" s="511">
        <v>7424119</v>
      </c>
      <c r="AK113" s="511">
        <v>7674269</v>
      </c>
      <c r="AL113" s="510" t="s">
        <v>169</v>
      </c>
      <c r="AM113" s="510">
        <v>258598</v>
      </c>
      <c r="AN113" s="511" t="s">
        <v>173</v>
      </c>
      <c r="AO113" s="511">
        <v>2347719</v>
      </c>
      <c r="AP113" s="561"/>
      <c r="AQ113" s="504"/>
      <c r="AR113" s="504"/>
      <c r="AS113" s="504"/>
      <c r="AT113" s="505"/>
      <c r="AU113" s="504"/>
      <c r="AV113" s="505"/>
      <c r="AW113" s="505"/>
      <c r="BD113" s="4"/>
      <c r="BF113" s="4"/>
    </row>
    <row r="114" spans="1:58">
      <c r="A114" s="560">
        <v>422</v>
      </c>
      <c r="B114" s="558" t="s">
        <v>174</v>
      </c>
      <c r="C114" s="554">
        <v>43079</v>
      </c>
      <c r="D114" s="554">
        <v>42410</v>
      </c>
      <c r="E114" s="554">
        <v>55737</v>
      </c>
      <c r="F114" s="554">
        <v>81560</v>
      </c>
      <c r="G114" s="179">
        <v>76363</v>
      </c>
      <c r="H114" s="555">
        <v>158639</v>
      </c>
      <c r="I114" s="555">
        <v>215892</v>
      </c>
      <c r="J114" s="555">
        <v>257081</v>
      </c>
      <c r="K114" s="555">
        <v>296935</v>
      </c>
      <c r="L114" s="555">
        <v>335015</v>
      </c>
      <c r="M114" s="556">
        <v>319002</v>
      </c>
      <c r="N114" s="556">
        <v>385649</v>
      </c>
      <c r="O114" s="556">
        <v>471386</v>
      </c>
      <c r="P114" s="556">
        <v>461258</v>
      </c>
      <c r="Q114" s="556">
        <v>422141</v>
      </c>
      <c r="R114" s="556">
        <v>499450</v>
      </c>
      <c r="S114" s="556">
        <v>628455</v>
      </c>
      <c r="T114" s="556">
        <v>694077</v>
      </c>
      <c r="U114" s="556">
        <v>834881</v>
      </c>
      <c r="V114" s="556">
        <v>981161</v>
      </c>
      <c r="W114" s="559">
        <v>1143226</v>
      </c>
      <c r="X114" s="559">
        <v>1200781</v>
      </c>
      <c r="Y114" s="559">
        <v>1091642</v>
      </c>
      <c r="Z114" s="70">
        <v>979591</v>
      </c>
      <c r="AA114" s="70">
        <v>899013</v>
      </c>
      <c r="AB114" s="70">
        <v>923590</v>
      </c>
      <c r="AC114" s="477">
        <v>851890</v>
      </c>
      <c r="AD114" s="70">
        <v>971559</v>
      </c>
      <c r="AE114" s="70">
        <v>1230780</v>
      </c>
      <c r="AF114" s="70">
        <v>116061</v>
      </c>
      <c r="AG114" s="70">
        <v>99136</v>
      </c>
      <c r="AH114" s="510" t="s">
        <v>175</v>
      </c>
      <c r="AI114" s="537">
        <v>86306</v>
      </c>
      <c r="AJ114" s="511">
        <v>91932</v>
      </c>
      <c r="AK114" s="511">
        <v>87198</v>
      </c>
      <c r="AL114" s="510" t="s">
        <v>170</v>
      </c>
      <c r="AM114" s="510">
        <v>5846841</v>
      </c>
      <c r="AN114" s="510" t="s">
        <v>170</v>
      </c>
      <c r="AO114" s="511">
        <v>5665880</v>
      </c>
      <c r="AP114" s="561"/>
      <c r="AQ114" s="504"/>
      <c r="AR114" s="504"/>
      <c r="AS114" s="504"/>
      <c r="AT114" s="505"/>
      <c r="AU114" s="504"/>
      <c r="AV114" s="505"/>
      <c r="AW114" s="505"/>
      <c r="BD114" s="4"/>
      <c r="BF114" s="4"/>
    </row>
    <row r="115" spans="1:58">
      <c r="A115" s="560">
        <v>441</v>
      </c>
      <c r="B115" s="558" t="s">
        <v>176</v>
      </c>
      <c r="C115" s="554">
        <v>48265</v>
      </c>
      <c r="D115" s="554">
        <v>57883</v>
      </c>
      <c r="E115" s="554">
        <v>94410</v>
      </c>
      <c r="F115" s="554">
        <v>70446</v>
      </c>
      <c r="G115" s="554">
        <v>83750</v>
      </c>
      <c r="H115" s="555">
        <v>182050</v>
      </c>
      <c r="I115" s="555">
        <v>217063</v>
      </c>
      <c r="J115" s="555">
        <v>209593</v>
      </c>
      <c r="K115" s="555">
        <v>222099</v>
      </c>
      <c r="L115" s="555">
        <v>263328</v>
      </c>
      <c r="M115" s="556">
        <v>280546</v>
      </c>
      <c r="N115" s="556">
        <v>265031</v>
      </c>
      <c r="O115" s="556">
        <v>303132</v>
      </c>
      <c r="P115" s="556">
        <v>316484</v>
      </c>
      <c r="Q115" s="556">
        <v>302863</v>
      </c>
      <c r="R115" s="556">
        <v>349815</v>
      </c>
      <c r="S115" s="556">
        <v>339327</v>
      </c>
      <c r="T115" s="556">
        <v>323814</v>
      </c>
      <c r="U115" s="556">
        <v>359504</v>
      </c>
      <c r="V115" s="556">
        <v>396322</v>
      </c>
      <c r="W115" s="559">
        <v>407289</v>
      </c>
      <c r="X115" s="559">
        <v>388918</v>
      </c>
      <c r="Y115" s="559">
        <v>448234</v>
      </c>
      <c r="Z115" s="70">
        <v>524289</v>
      </c>
      <c r="AA115" s="70">
        <v>343460</v>
      </c>
      <c r="AB115" s="70">
        <v>437906</v>
      </c>
      <c r="AC115" s="477">
        <v>425846</v>
      </c>
      <c r="AD115" s="70">
        <v>400419</v>
      </c>
      <c r="AE115" s="70">
        <v>367886</v>
      </c>
      <c r="AF115" s="70">
        <v>1292701</v>
      </c>
      <c r="AG115" s="70">
        <v>1398700</v>
      </c>
      <c r="AH115" s="510" t="s">
        <v>177</v>
      </c>
      <c r="AI115" s="537">
        <v>1457947</v>
      </c>
      <c r="AJ115" s="511">
        <v>1618906</v>
      </c>
      <c r="AK115" s="511">
        <v>1586420</v>
      </c>
      <c r="AL115" s="510" t="s">
        <v>172</v>
      </c>
      <c r="AM115" s="510">
        <v>8043232</v>
      </c>
      <c r="AN115" s="510" t="s">
        <v>172</v>
      </c>
      <c r="AO115" s="511">
        <v>8021751</v>
      </c>
      <c r="AP115" s="561"/>
      <c r="AQ115" s="504"/>
      <c r="AR115" s="504"/>
      <c r="AS115" s="504"/>
      <c r="AT115" s="505"/>
      <c r="AU115" s="504"/>
      <c r="AV115" s="505"/>
      <c r="AW115" s="505"/>
      <c r="BD115" s="4"/>
      <c r="BF115" s="4"/>
    </row>
    <row r="116" spans="1:58">
      <c r="A116" s="560">
        <v>442</v>
      </c>
      <c r="B116" s="558" t="s">
        <v>87</v>
      </c>
      <c r="C116" s="554">
        <v>33124</v>
      </c>
      <c r="D116" s="554">
        <v>44359</v>
      </c>
      <c r="E116" s="554">
        <v>31777</v>
      </c>
      <c r="F116" s="554">
        <v>20660</v>
      </c>
      <c r="G116" s="554">
        <v>188534</v>
      </c>
      <c r="H116" s="555">
        <v>314990</v>
      </c>
      <c r="I116" s="555">
        <v>503042</v>
      </c>
      <c r="J116" s="555">
        <v>519326</v>
      </c>
      <c r="K116" s="555">
        <v>617696</v>
      </c>
      <c r="L116" s="555">
        <v>673468</v>
      </c>
      <c r="M116" s="556">
        <v>785873</v>
      </c>
      <c r="N116" s="556">
        <v>910207</v>
      </c>
      <c r="O116" s="556">
        <v>893814</v>
      </c>
      <c r="P116" s="556">
        <v>872101</v>
      </c>
      <c r="Q116" s="556">
        <v>853850</v>
      </c>
      <c r="R116" s="556">
        <v>1149654</v>
      </c>
      <c r="S116" s="556">
        <v>938794</v>
      </c>
      <c r="T116" s="556">
        <v>1075606</v>
      </c>
      <c r="U116" s="556">
        <v>1268346</v>
      </c>
      <c r="V116" s="556">
        <v>1450181</v>
      </c>
      <c r="W116" s="559">
        <v>1569486</v>
      </c>
      <c r="X116" s="559">
        <v>1616860</v>
      </c>
      <c r="Y116" s="559">
        <v>1363140</v>
      </c>
      <c r="Z116" s="70">
        <v>1176000</v>
      </c>
      <c r="AA116" s="70">
        <v>1130523</v>
      </c>
      <c r="AB116" s="70">
        <v>1266148</v>
      </c>
      <c r="AC116" s="477">
        <v>1367227</v>
      </c>
      <c r="AD116" s="70">
        <v>1471534</v>
      </c>
      <c r="AE116" s="70">
        <v>1393887</v>
      </c>
      <c r="AF116" s="70">
        <v>388770</v>
      </c>
      <c r="AG116" s="70">
        <v>382582</v>
      </c>
      <c r="AH116" s="510" t="s">
        <v>178</v>
      </c>
      <c r="AI116" s="537">
        <v>403228</v>
      </c>
      <c r="AJ116" s="511">
        <v>349631</v>
      </c>
      <c r="AK116" s="511">
        <v>457460</v>
      </c>
      <c r="AL116" s="510" t="s">
        <v>175</v>
      </c>
      <c r="AM116" s="510">
        <v>81353</v>
      </c>
      <c r="AN116" s="510" t="s">
        <v>175</v>
      </c>
      <c r="AO116" s="511">
        <v>74190</v>
      </c>
      <c r="AP116" s="561"/>
      <c r="AQ116" s="504"/>
      <c r="AR116" s="504"/>
      <c r="AS116" s="504"/>
      <c r="AT116" s="505"/>
      <c r="AU116" s="504"/>
      <c r="AV116" s="505"/>
      <c r="AW116" s="505"/>
      <c r="BD116" s="4"/>
      <c r="BF116" s="4"/>
    </row>
    <row r="117" spans="1:58">
      <c r="A117" s="560">
        <v>443</v>
      </c>
      <c r="B117" s="558" t="s">
        <v>88</v>
      </c>
      <c r="C117" s="554">
        <v>106746</v>
      </c>
      <c r="D117" s="554">
        <v>120017</v>
      </c>
      <c r="E117" s="554">
        <v>170230</v>
      </c>
      <c r="F117" s="554">
        <v>253414</v>
      </c>
      <c r="G117" s="554">
        <v>281978</v>
      </c>
      <c r="H117" s="555">
        <v>629989</v>
      </c>
      <c r="I117" s="555">
        <v>615983</v>
      </c>
      <c r="J117" s="555">
        <v>1275810</v>
      </c>
      <c r="K117" s="555">
        <v>1422546</v>
      </c>
      <c r="L117" s="555">
        <v>1507536</v>
      </c>
      <c r="M117" s="556">
        <v>2003892</v>
      </c>
      <c r="N117" s="556">
        <v>2412197</v>
      </c>
      <c r="O117" s="556">
        <v>2470251</v>
      </c>
      <c r="P117" s="556">
        <v>2934557</v>
      </c>
      <c r="Q117" s="556">
        <v>3022265</v>
      </c>
      <c r="R117" s="556">
        <v>3624169</v>
      </c>
      <c r="S117" s="556">
        <v>3874466</v>
      </c>
      <c r="T117" s="556">
        <v>4446992</v>
      </c>
      <c r="U117" s="556">
        <v>4462852</v>
      </c>
      <c r="V117" s="556">
        <v>5463867</v>
      </c>
      <c r="W117" s="559">
        <v>6410740</v>
      </c>
      <c r="X117" s="559">
        <v>6612409</v>
      </c>
      <c r="Y117" s="559">
        <v>7223741</v>
      </c>
      <c r="Z117" s="70">
        <v>7674251</v>
      </c>
      <c r="AA117" s="70">
        <v>5987350</v>
      </c>
      <c r="AB117" s="70">
        <v>8504628</v>
      </c>
      <c r="AC117" s="477">
        <v>8348054</v>
      </c>
      <c r="AD117" s="70">
        <v>8594296</v>
      </c>
      <c r="AE117" s="70">
        <v>8946029</v>
      </c>
      <c r="AF117" s="70">
        <v>1293519</v>
      </c>
      <c r="AG117" s="70">
        <v>1349940</v>
      </c>
      <c r="AH117" s="510" t="s">
        <v>179</v>
      </c>
      <c r="AI117" s="537">
        <v>1115753</v>
      </c>
      <c r="AJ117" s="511">
        <v>1147153</v>
      </c>
      <c r="AK117" s="511">
        <v>1255711</v>
      </c>
      <c r="AL117" s="510" t="s">
        <v>177</v>
      </c>
      <c r="AM117" s="510">
        <v>1708103</v>
      </c>
      <c r="AN117" s="510" t="s">
        <v>177</v>
      </c>
      <c r="AO117" s="511">
        <v>1668163</v>
      </c>
      <c r="AP117" s="561"/>
      <c r="AQ117" s="504"/>
      <c r="AR117" s="504"/>
      <c r="AS117" s="504"/>
      <c r="AT117" s="505"/>
      <c r="AU117" s="504"/>
      <c r="AV117" s="505"/>
      <c r="AW117" s="505"/>
      <c r="BD117" s="4"/>
      <c r="BF117" s="4"/>
    </row>
    <row r="118" spans="1:58">
      <c r="A118" s="560">
        <v>444</v>
      </c>
      <c r="B118" s="558" t="s">
        <v>180</v>
      </c>
      <c r="C118" s="554">
        <v>1536092</v>
      </c>
      <c r="D118" s="554">
        <v>148892</v>
      </c>
      <c r="E118" s="554">
        <v>105919</v>
      </c>
      <c r="F118" s="554">
        <v>95771</v>
      </c>
      <c r="G118" s="554">
        <v>244330</v>
      </c>
      <c r="H118" s="555">
        <v>376046</v>
      </c>
      <c r="I118" s="555">
        <v>1031584</v>
      </c>
      <c r="J118" s="555">
        <v>92685</v>
      </c>
      <c r="K118" s="555">
        <v>410805</v>
      </c>
      <c r="L118" s="555">
        <v>490985</v>
      </c>
      <c r="M118" s="556">
        <v>632324</v>
      </c>
      <c r="N118" s="556">
        <v>753033</v>
      </c>
      <c r="O118" s="556">
        <v>780469</v>
      </c>
      <c r="P118" s="556">
        <v>803741</v>
      </c>
      <c r="Q118" s="556">
        <v>1858630</v>
      </c>
      <c r="R118" s="556">
        <v>1000509</v>
      </c>
      <c r="S118" s="556">
        <v>1016857</v>
      </c>
      <c r="T118" s="556">
        <v>1024176</v>
      </c>
      <c r="U118" s="556">
        <v>1123772</v>
      </c>
      <c r="V118" s="556">
        <v>1390342</v>
      </c>
      <c r="W118" s="559">
        <v>1392565</v>
      </c>
      <c r="X118" s="559">
        <v>1401456</v>
      </c>
      <c r="Y118" s="559">
        <v>1482987</v>
      </c>
      <c r="Z118" s="70">
        <v>1483460</v>
      </c>
      <c r="AA118" s="70">
        <v>1398342</v>
      </c>
      <c r="AB118" s="70">
        <v>1577152</v>
      </c>
      <c r="AC118" s="477">
        <v>1679057</v>
      </c>
      <c r="AD118" s="70">
        <v>1545012</v>
      </c>
      <c r="AE118" s="70">
        <v>1666098</v>
      </c>
      <c r="AF118" s="70">
        <v>8045433</v>
      </c>
      <c r="AG118" s="70">
        <v>8028832</v>
      </c>
      <c r="AH118" s="510" t="s">
        <v>181</v>
      </c>
      <c r="AI118" s="537">
        <v>8411607</v>
      </c>
      <c r="AJ118" s="511">
        <v>8017244</v>
      </c>
      <c r="AK118" s="511">
        <v>8638854</v>
      </c>
      <c r="AL118" s="510" t="s">
        <v>178</v>
      </c>
      <c r="AM118" s="510">
        <v>481045</v>
      </c>
      <c r="AN118" s="510" t="s">
        <v>179</v>
      </c>
      <c r="AO118" s="511">
        <v>1764045</v>
      </c>
      <c r="AP118" s="561"/>
      <c r="AQ118" s="504"/>
      <c r="AR118" s="504"/>
      <c r="AS118" s="504"/>
      <c r="AT118" s="505"/>
      <c r="AU118" s="504"/>
      <c r="AV118" s="505"/>
      <c r="AW118" s="505"/>
      <c r="BD118" s="4"/>
      <c r="BF118" s="4"/>
    </row>
    <row r="119" spans="1:58">
      <c r="A119" s="560">
        <v>445</v>
      </c>
      <c r="B119" s="558" t="s">
        <v>182</v>
      </c>
      <c r="C119" s="554">
        <v>34171</v>
      </c>
      <c r="D119" s="554">
        <v>25425</v>
      </c>
      <c r="E119" s="554">
        <v>37879</v>
      </c>
      <c r="F119" s="554">
        <v>21114</v>
      </c>
      <c r="G119" s="554">
        <v>61003</v>
      </c>
      <c r="H119" s="555">
        <v>97688</v>
      </c>
      <c r="I119" s="555">
        <v>102829</v>
      </c>
      <c r="J119" s="555">
        <v>245013</v>
      </c>
      <c r="K119" s="555">
        <v>81881</v>
      </c>
      <c r="L119" s="555">
        <v>89186</v>
      </c>
      <c r="M119" s="556">
        <v>99077</v>
      </c>
      <c r="N119" s="556">
        <v>154828</v>
      </c>
      <c r="O119" s="556">
        <v>152185</v>
      </c>
      <c r="P119" s="556">
        <v>148687</v>
      </c>
      <c r="Q119" s="556">
        <v>165586</v>
      </c>
      <c r="R119" s="556">
        <v>154933</v>
      </c>
      <c r="S119" s="556">
        <v>254157</v>
      </c>
      <c r="T119" s="556">
        <v>99197</v>
      </c>
      <c r="U119" s="556">
        <v>128146</v>
      </c>
      <c r="V119" s="556">
        <v>169861</v>
      </c>
      <c r="W119" s="559">
        <v>175931</v>
      </c>
      <c r="X119" s="559">
        <v>176150</v>
      </c>
      <c r="Y119" s="559">
        <v>193204</v>
      </c>
      <c r="Z119" s="70">
        <v>204095</v>
      </c>
      <c r="AA119" s="70">
        <v>212707</v>
      </c>
      <c r="AB119" s="70">
        <v>211456</v>
      </c>
      <c r="AC119" s="477">
        <v>245248</v>
      </c>
      <c r="AD119" s="70">
        <v>235948</v>
      </c>
      <c r="AE119" s="70">
        <v>246283</v>
      </c>
      <c r="AF119" s="70">
        <v>1761493</v>
      </c>
      <c r="AG119" s="70">
        <v>1773753</v>
      </c>
      <c r="AH119" s="510" t="s">
        <v>183</v>
      </c>
      <c r="AI119" s="537">
        <v>1343639</v>
      </c>
      <c r="AJ119" s="511">
        <v>1264915</v>
      </c>
      <c r="AK119" s="511">
        <v>1103014</v>
      </c>
      <c r="AL119" s="510" t="s">
        <v>179</v>
      </c>
      <c r="AM119" s="510">
        <v>1548777</v>
      </c>
      <c r="AN119" s="510" t="s">
        <v>181</v>
      </c>
      <c r="AO119" s="511">
        <v>8633126</v>
      </c>
      <c r="AP119" s="562"/>
      <c r="AQ119" s="567"/>
      <c r="AR119" s="567"/>
      <c r="AS119" s="505"/>
      <c r="AT119" s="562"/>
      <c r="AU119" s="564"/>
      <c r="AV119" s="564"/>
      <c r="AW119" s="568"/>
      <c r="BD119" s="4"/>
      <c r="BF119" s="4"/>
    </row>
    <row r="120" spans="1:58">
      <c r="A120" s="560">
        <v>461</v>
      </c>
      <c r="B120" s="558" t="s">
        <v>184</v>
      </c>
      <c r="C120" s="554">
        <v>156261</v>
      </c>
      <c r="D120" s="554">
        <v>175881</v>
      </c>
      <c r="E120" s="554">
        <v>255111</v>
      </c>
      <c r="F120" s="554">
        <v>312746</v>
      </c>
      <c r="G120" s="554">
        <v>451268</v>
      </c>
      <c r="H120" s="555">
        <v>686918</v>
      </c>
      <c r="I120" s="555">
        <v>674015</v>
      </c>
      <c r="J120" s="555">
        <v>719483</v>
      </c>
      <c r="K120" s="555">
        <v>788329</v>
      </c>
      <c r="L120" s="555">
        <v>843858</v>
      </c>
      <c r="M120" s="556">
        <v>887946</v>
      </c>
      <c r="N120" s="556">
        <v>1086999</v>
      </c>
      <c r="O120" s="556">
        <v>1038574</v>
      </c>
      <c r="P120" s="556">
        <v>1125720</v>
      </c>
      <c r="Q120" s="556">
        <v>1171380</v>
      </c>
      <c r="R120" s="556">
        <v>1339167</v>
      </c>
      <c r="S120" s="556">
        <v>1338392</v>
      </c>
      <c r="T120" s="556">
        <v>1375865</v>
      </c>
      <c r="U120" s="556">
        <v>1398805</v>
      </c>
      <c r="V120" s="556">
        <v>1532707</v>
      </c>
      <c r="W120" s="559">
        <v>1741208</v>
      </c>
      <c r="X120" s="559">
        <v>1910455</v>
      </c>
      <c r="Y120" s="559">
        <v>2327399</v>
      </c>
      <c r="Z120" s="70">
        <v>2196835</v>
      </c>
      <c r="AA120" s="70">
        <v>2107255</v>
      </c>
      <c r="AB120" s="70">
        <v>1775367</v>
      </c>
      <c r="AC120" s="477">
        <v>1704455</v>
      </c>
      <c r="AD120" s="70">
        <v>1753684</v>
      </c>
      <c r="AE120" s="70">
        <v>1855664</v>
      </c>
      <c r="AF120" s="70">
        <v>221055</v>
      </c>
      <c r="AG120" s="70">
        <v>175160</v>
      </c>
      <c r="AH120" s="510" t="s">
        <v>185</v>
      </c>
      <c r="AI120" s="537">
        <v>147122</v>
      </c>
      <c r="AJ120" s="511">
        <v>114085</v>
      </c>
      <c r="AK120" s="511">
        <v>119197</v>
      </c>
      <c r="AL120" s="510" t="s">
        <v>181</v>
      </c>
      <c r="AM120" s="510">
        <v>8798511</v>
      </c>
      <c r="AN120" s="510" t="s">
        <v>183</v>
      </c>
      <c r="AO120" s="511">
        <v>971434</v>
      </c>
      <c r="AP120" s="561"/>
      <c r="AQ120" s="504"/>
      <c r="AR120" s="504"/>
      <c r="AS120" s="504"/>
      <c r="AT120" s="505"/>
      <c r="AU120" s="504"/>
      <c r="AV120" s="505"/>
      <c r="AW120" s="505"/>
      <c r="BD120" s="4"/>
      <c r="BF120" s="4"/>
    </row>
    <row r="121" spans="1:58">
      <c r="A121" s="560">
        <v>462</v>
      </c>
      <c r="B121" s="558" t="s">
        <v>186</v>
      </c>
      <c r="C121" s="554">
        <v>134291</v>
      </c>
      <c r="D121" s="554">
        <v>232955</v>
      </c>
      <c r="E121" s="554">
        <v>219231</v>
      </c>
      <c r="F121" s="554">
        <v>419554</v>
      </c>
      <c r="G121" s="554">
        <v>422836</v>
      </c>
      <c r="H121" s="555">
        <v>455348</v>
      </c>
      <c r="I121" s="555">
        <v>545858</v>
      </c>
      <c r="J121" s="555">
        <v>596333</v>
      </c>
      <c r="K121" s="555">
        <v>627516</v>
      </c>
      <c r="L121" s="555">
        <v>551685</v>
      </c>
      <c r="M121" s="556">
        <v>587693</v>
      </c>
      <c r="N121" s="556">
        <v>768753</v>
      </c>
      <c r="O121" s="556">
        <v>705548</v>
      </c>
      <c r="P121" s="556">
        <v>792573</v>
      </c>
      <c r="Q121" s="556">
        <v>823324</v>
      </c>
      <c r="R121" s="556">
        <v>1053354</v>
      </c>
      <c r="S121" s="556">
        <v>964730</v>
      </c>
      <c r="T121" s="556">
        <v>982684</v>
      </c>
      <c r="U121" s="556">
        <v>1184771</v>
      </c>
      <c r="V121" s="556">
        <v>1101543</v>
      </c>
      <c r="W121" s="559">
        <v>1194634</v>
      </c>
      <c r="X121" s="559">
        <v>1399947</v>
      </c>
      <c r="Y121" s="559">
        <v>1347901</v>
      </c>
      <c r="Z121" s="70">
        <v>1329175</v>
      </c>
      <c r="AA121" s="70">
        <v>1267729</v>
      </c>
      <c r="AB121" s="70">
        <v>1536492</v>
      </c>
      <c r="AC121" s="477">
        <v>1233649</v>
      </c>
      <c r="AD121" s="70">
        <v>1135314</v>
      </c>
      <c r="AE121" s="70">
        <v>1136138</v>
      </c>
      <c r="AF121" s="70">
        <v>1804428</v>
      </c>
      <c r="AG121" s="70">
        <v>1732406</v>
      </c>
      <c r="AH121" s="510" t="s">
        <v>187</v>
      </c>
      <c r="AI121" s="537">
        <v>1836165</v>
      </c>
      <c r="AJ121" s="511">
        <v>1945334</v>
      </c>
      <c r="AK121" s="511">
        <v>2062127</v>
      </c>
      <c r="AL121" s="510" t="s">
        <v>183</v>
      </c>
      <c r="AM121" s="510">
        <v>947622</v>
      </c>
      <c r="AN121" s="511" t="s">
        <v>188</v>
      </c>
      <c r="AO121" s="511">
        <v>633428</v>
      </c>
      <c r="AP121" s="561"/>
      <c r="AQ121" s="504"/>
      <c r="AR121" s="504"/>
      <c r="AS121" s="504"/>
      <c r="AT121" s="505"/>
      <c r="AU121" s="504"/>
      <c r="AV121" s="505"/>
      <c r="AW121" s="505"/>
      <c r="BD121" s="4"/>
      <c r="BF121" s="4"/>
    </row>
    <row r="122" spans="1:58">
      <c r="A122" s="560">
        <v>463</v>
      </c>
      <c r="B122" s="558" t="s">
        <v>189</v>
      </c>
      <c r="C122" s="554">
        <v>123043</v>
      </c>
      <c r="D122" s="554">
        <v>159351</v>
      </c>
      <c r="E122" s="554">
        <v>180817</v>
      </c>
      <c r="F122" s="554">
        <v>167348</v>
      </c>
      <c r="G122" s="554">
        <v>285271</v>
      </c>
      <c r="H122" s="555">
        <v>329483</v>
      </c>
      <c r="I122" s="555">
        <v>307277</v>
      </c>
      <c r="J122" s="555">
        <v>388908</v>
      </c>
      <c r="K122" s="555">
        <v>368186</v>
      </c>
      <c r="L122" s="555">
        <v>336576</v>
      </c>
      <c r="M122" s="556">
        <v>458118</v>
      </c>
      <c r="N122" s="556">
        <v>486252</v>
      </c>
      <c r="O122" s="556">
        <v>641799</v>
      </c>
      <c r="P122" s="556">
        <v>572487</v>
      </c>
      <c r="Q122" s="556">
        <v>488733</v>
      </c>
      <c r="R122" s="556">
        <v>659055</v>
      </c>
      <c r="S122" s="556">
        <v>668974</v>
      </c>
      <c r="T122" s="556">
        <v>578886</v>
      </c>
      <c r="U122" s="556">
        <v>576499</v>
      </c>
      <c r="V122" s="556">
        <v>594029</v>
      </c>
      <c r="W122" s="559">
        <v>639304</v>
      </c>
      <c r="X122" s="559">
        <v>639597</v>
      </c>
      <c r="Y122" s="559">
        <v>620503</v>
      </c>
      <c r="Z122" s="70">
        <v>554601</v>
      </c>
      <c r="AA122" s="70">
        <v>649702</v>
      </c>
      <c r="AB122" s="70">
        <v>616328</v>
      </c>
      <c r="AC122" s="477">
        <v>636369</v>
      </c>
      <c r="AD122" s="70">
        <v>752474</v>
      </c>
      <c r="AE122" s="70">
        <v>586552</v>
      </c>
      <c r="AF122" s="70">
        <v>1455154</v>
      </c>
      <c r="AG122" s="70">
        <v>1486025</v>
      </c>
      <c r="AH122" s="510" t="s">
        <v>190</v>
      </c>
      <c r="AI122" s="537">
        <v>1596139</v>
      </c>
      <c r="AJ122" s="511">
        <v>1876602</v>
      </c>
      <c r="AK122" s="511">
        <v>1589602</v>
      </c>
      <c r="AL122" s="510" t="s">
        <v>185</v>
      </c>
      <c r="AM122" s="510">
        <v>99922</v>
      </c>
      <c r="AN122" s="510" t="s">
        <v>191</v>
      </c>
      <c r="AO122" s="511">
        <v>4572559</v>
      </c>
      <c r="AP122" s="561"/>
      <c r="AQ122" s="504"/>
      <c r="AR122" s="504"/>
      <c r="AS122" s="504"/>
      <c r="AT122" s="505"/>
      <c r="AU122" s="504"/>
      <c r="AV122" s="505"/>
      <c r="AW122" s="505"/>
      <c r="BD122" s="4"/>
      <c r="BF122" s="4"/>
    </row>
    <row r="123" spans="1:58">
      <c r="A123" s="560">
        <v>464</v>
      </c>
      <c r="B123" s="558" t="s">
        <v>90</v>
      </c>
      <c r="C123" s="554">
        <v>1116616</v>
      </c>
      <c r="D123" s="554">
        <v>745458</v>
      </c>
      <c r="E123" s="554">
        <v>1403276</v>
      </c>
      <c r="F123" s="554">
        <v>1564601</v>
      </c>
      <c r="G123" s="554">
        <v>1314698</v>
      </c>
      <c r="H123" s="555">
        <v>2304773</v>
      </c>
      <c r="I123" s="555">
        <v>2218433</v>
      </c>
      <c r="J123" s="555">
        <v>1772247</v>
      </c>
      <c r="K123" s="555">
        <v>2196043</v>
      </c>
      <c r="L123" s="555">
        <v>1734781</v>
      </c>
      <c r="M123" s="556">
        <v>2241612</v>
      </c>
      <c r="N123" s="556">
        <v>2943512</v>
      </c>
      <c r="O123" s="556">
        <v>3462603</v>
      </c>
      <c r="P123" s="556">
        <v>2978986</v>
      </c>
      <c r="Q123" s="556">
        <v>3555719</v>
      </c>
      <c r="R123" s="556">
        <v>4737215</v>
      </c>
      <c r="S123" s="556">
        <v>4809452</v>
      </c>
      <c r="T123" s="556">
        <v>6202113</v>
      </c>
      <c r="U123" s="556">
        <v>6993715</v>
      </c>
      <c r="V123" s="556">
        <v>8682714</v>
      </c>
      <c r="W123" s="559">
        <v>5003412</v>
      </c>
      <c r="X123" s="559">
        <v>4430929</v>
      </c>
      <c r="Y123" s="559">
        <v>3464229</v>
      </c>
      <c r="Z123" s="70">
        <v>4662765</v>
      </c>
      <c r="AA123" s="70">
        <v>6189035</v>
      </c>
      <c r="AB123" s="70">
        <v>5651404</v>
      </c>
      <c r="AC123" s="477">
        <v>6435384</v>
      </c>
      <c r="AD123" s="70">
        <v>7206240</v>
      </c>
      <c r="AE123" s="70">
        <v>7212694</v>
      </c>
      <c r="AF123" s="70">
        <v>567889</v>
      </c>
      <c r="AG123" s="70">
        <v>612274</v>
      </c>
      <c r="AH123" s="510" t="s">
        <v>192</v>
      </c>
      <c r="AI123" s="537">
        <v>601550</v>
      </c>
      <c r="AJ123" s="511">
        <v>566063</v>
      </c>
      <c r="AK123" s="511">
        <v>760378</v>
      </c>
      <c r="AL123" s="510" t="s">
        <v>187</v>
      </c>
      <c r="AM123" s="510">
        <v>1896355</v>
      </c>
      <c r="AN123" s="510" t="s">
        <v>193</v>
      </c>
      <c r="AO123" s="511">
        <v>841505</v>
      </c>
      <c r="AP123" s="561"/>
      <c r="AQ123" s="504"/>
      <c r="AR123" s="504"/>
      <c r="AS123" s="504"/>
      <c r="AT123" s="505"/>
      <c r="AU123" s="504"/>
      <c r="AV123" s="505"/>
      <c r="AW123" s="505"/>
      <c r="BD123" s="4"/>
      <c r="BF123" s="4"/>
    </row>
    <row r="124" spans="1:58">
      <c r="A124" s="560">
        <v>481</v>
      </c>
      <c r="B124" s="558" t="s">
        <v>91</v>
      </c>
      <c r="C124" s="554">
        <v>81612</v>
      </c>
      <c r="D124" s="554">
        <v>100183</v>
      </c>
      <c r="E124" s="554">
        <v>116521</v>
      </c>
      <c r="F124" s="554">
        <v>202260</v>
      </c>
      <c r="G124" s="554">
        <v>262986</v>
      </c>
      <c r="H124" s="555">
        <v>285580</v>
      </c>
      <c r="I124" s="555">
        <v>304088</v>
      </c>
      <c r="J124" s="555">
        <v>404895</v>
      </c>
      <c r="K124" s="555">
        <v>459879</v>
      </c>
      <c r="L124" s="555">
        <v>443831</v>
      </c>
      <c r="M124" s="556">
        <v>485239</v>
      </c>
      <c r="N124" s="556">
        <v>574412</v>
      </c>
      <c r="O124" s="556">
        <v>526639</v>
      </c>
      <c r="P124" s="556">
        <v>552173</v>
      </c>
      <c r="Q124" s="556">
        <v>627679</v>
      </c>
      <c r="R124" s="556">
        <v>618236</v>
      </c>
      <c r="S124" s="556">
        <v>619569</v>
      </c>
      <c r="T124" s="556">
        <v>732325</v>
      </c>
      <c r="U124" s="556">
        <v>807484</v>
      </c>
      <c r="V124" s="556">
        <v>881697</v>
      </c>
      <c r="W124" s="559">
        <v>947995</v>
      </c>
      <c r="X124" s="559">
        <v>907128</v>
      </c>
      <c r="Y124" s="559">
        <v>916500</v>
      </c>
      <c r="Z124" s="70">
        <v>936991</v>
      </c>
      <c r="AA124" s="70">
        <v>863103</v>
      </c>
      <c r="AB124" s="70">
        <v>959891</v>
      </c>
      <c r="AC124" s="477">
        <v>1028518</v>
      </c>
      <c r="AD124" s="70">
        <v>955160</v>
      </c>
      <c r="AE124" s="70">
        <v>844234</v>
      </c>
      <c r="AF124" s="70">
        <v>7793088</v>
      </c>
      <c r="AG124" s="70">
        <v>8311116</v>
      </c>
      <c r="AH124" s="510" t="s">
        <v>191</v>
      </c>
      <c r="AI124" s="537">
        <v>5771126</v>
      </c>
      <c r="AJ124" s="511">
        <v>6539518</v>
      </c>
      <c r="AK124" s="511">
        <v>5792892</v>
      </c>
      <c r="AL124" s="510" t="s">
        <v>190</v>
      </c>
      <c r="AM124" s="510">
        <v>1631621</v>
      </c>
      <c r="AN124" s="510" t="s">
        <v>194</v>
      </c>
      <c r="AO124" s="511">
        <v>1272788</v>
      </c>
      <c r="AP124" s="561"/>
      <c r="AQ124" s="504"/>
      <c r="AR124" s="504"/>
      <c r="AS124" s="504"/>
      <c r="AT124" s="505"/>
      <c r="AU124" s="504"/>
      <c r="AV124" s="505"/>
      <c r="AW124" s="505"/>
      <c r="BD124" s="4"/>
      <c r="BF124" s="4"/>
    </row>
    <row r="125" spans="1:58">
      <c r="A125" s="560">
        <v>501</v>
      </c>
      <c r="B125" s="558" t="s">
        <v>92</v>
      </c>
      <c r="C125" s="554">
        <v>43047</v>
      </c>
      <c r="D125" s="554">
        <v>56976</v>
      </c>
      <c r="E125" s="554">
        <v>69654</v>
      </c>
      <c r="F125" s="554">
        <v>74330</v>
      </c>
      <c r="G125" s="554">
        <v>162232</v>
      </c>
      <c r="H125" s="555">
        <v>112792</v>
      </c>
      <c r="I125" s="555">
        <v>187105</v>
      </c>
      <c r="J125" s="555">
        <v>288719</v>
      </c>
      <c r="K125" s="555">
        <v>308432</v>
      </c>
      <c r="L125" s="555">
        <v>334982</v>
      </c>
      <c r="M125" s="556">
        <v>555584</v>
      </c>
      <c r="N125" s="556">
        <v>172849</v>
      </c>
      <c r="O125" s="556">
        <v>208093</v>
      </c>
      <c r="P125" s="556">
        <v>203076</v>
      </c>
      <c r="Q125" s="556">
        <v>499389</v>
      </c>
      <c r="R125" s="556">
        <v>488346</v>
      </c>
      <c r="S125" s="556">
        <v>499276</v>
      </c>
      <c r="T125" s="556">
        <v>506408</v>
      </c>
      <c r="U125" s="556">
        <v>536336</v>
      </c>
      <c r="V125" s="556">
        <v>536999</v>
      </c>
      <c r="W125" s="559">
        <v>534173</v>
      </c>
      <c r="X125" s="559">
        <v>590318</v>
      </c>
      <c r="Y125" s="559">
        <v>379503</v>
      </c>
      <c r="Z125" s="70">
        <v>371332</v>
      </c>
      <c r="AA125" s="70">
        <v>614578</v>
      </c>
      <c r="AB125" s="70">
        <v>368581</v>
      </c>
      <c r="AC125" s="477">
        <v>413162</v>
      </c>
      <c r="AD125" s="70">
        <v>404157</v>
      </c>
      <c r="AE125" s="70">
        <v>391781</v>
      </c>
      <c r="AF125" s="70">
        <v>807428</v>
      </c>
      <c r="AG125" s="70">
        <v>809125</v>
      </c>
      <c r="AH125" s="510" t="s">
        <v>193</v>
      </c>
      <c r="AI125" s="537">
        <v>786740</v>
      </c>
      <c r="AJ125" s="511">
        <v>768470</v>
      </c>
      <c r="AK125" s="511">
        <v>661436</v>
      </c>
      <c r="AL125" s="510" t="s">
        <v>192</v>
      </c>
      <c r="AM125" s="510">
        <v>1015513</v>
      </c>
      <c r="AN125" s="511" t="s">
        <v>195</v>
      </c>
      <c r="AO125" s="511">
        <v>1004005</v>
      </c>
      <c r="AP125" s="561"/>
      <c r="AQ125" s="504"/>
      <c r="AR125" s="504"/>
      <c r="AS125" s="504"/>
      <c r="AT125" s="505"/>
      <c r="AU125" s="504"/>
      <c r="AV125" s="505"/>
      <c r="AW125" s="505"/>
      <c r="BD125" s="4"/>
      <c r="BF125" s="4"/>
    </row>
    <row r="126" spans="1:58">
      <c r="A126" s="560">
        <v>502</v>
      </c>
      <c r="B126" s="558" t="s">
        <v>196</v>
      </c>
      <c r="C126" s="554">
        <v>38689</v>
      </c>
      <c r="D126" s="554">
        <v>58982</v>
      </c>
      <c r="E126" s="554">
        <v>57825</v>
      </c>
      <c r="F126" s="554">
        <v>71936</v>
      </c>
      <c r="G126" s="554">
        <v>76040</v>
      </c>
      <c r="H126" s="555">
        <v>90976</v>
      </c>
      <c r="I126" s="555">
        <v>121586</v>
      </c>
      <c r="J126" s="555">
        <v>132814</v>
      </c>
      <c r="K126" s="555">
        <v>138735</v>
      </c>
      <c r="L126" s="555">
        <v>141735</v>
      </c>
      <c r="M126" s="556">
        <v>156860</v>
      </c>
      <c r="N126" s="556">
        <v>259542</v>
      </c>
      <c r="O126" s="556">
        <v>278729</v>
      </c>
      <c r="P126" s="556">
        <v>277729</v>
      </c>
      <c r="Q126" s="556">
        <v>234687</v>
      </c>
      <c r="R126" s="556">
        <v>161611</v>
      </c>
      <c r="S126" s="556">
        <v>356432</v>
      </c>
      <c r="T126" s="556">
        <v>354656</v>
      </c>
      <c r="U126" s="556">
        <v>546295</v>
      </c>
      <c r="V126" s="556">
        <v>646709</v>
      </c>
      <c r="W126" s="559">
        <v>361536</v>
      </c>
      <c r="X126" s="559">
        <v>827478</v>
      </c>
      <c r="Y126" s="559">
        <v>741101</v>
      </c>
      <c r="Z126" s="70">
        <v>811777</v>
      </c>
      <c r="AA126" s="70">
        <v>802781</v>
      </c>
      <c r="AB126" s="70">
        <v>923958</v>
      </c>
      <c r="AC126" s="477">
        <v>1013272</v>
      </c>
      <c r="AD126" s="70">
        <v>959846</v>
      </c>
      <c r="AE126" s="70">
        <v>934258</v>
      </c>
      <c r="AF126" s="70">
        <v>379041</v>
      </c>
      <c r="AG126" s="70">
        <v>370946</v>
      </c>
      <c r="AH126" s="510" t="s">
        <v>194</v>
      </c>
      <c r="AI126" s="537">
        <v>401681</v>
      </c>
      <c r="AJ126" s="511">
        <v>453860</v>
      </c>
      <c r="AK126" s="511">
        <v>401211</v>
      </c>
      <c r="AL126" s="510" t="s">
        <v>191</v>
      </c>
      <c r="AM126" s="510">
        <v>4904054</v>
      </c>
      <c r="AN126" s="511" t="s">
        <v>197</v>
      </c>
      <c r="AO126" s="511">
        <v>961203</v>
      </c>
      <c r="AP126" s="561"/>
      <c r="AQ126" s="504"/>
      <c r="AR126" s="504"/>
      <c r="AS126" s="504"/>
      <c r="AT126" s="505"/>
      <c r="AU126" s="504"/>
      <c r="AV126" s="505"/>
      <c r="AW126" s="505"/>
      <c r="BD126" s="4"/>
      <c r="BF126" s="4"/>
    </row>
    <row r="127" spans="1:58">
      <c r="A127" s="560">
        <v>503</v>
      </c>
      <c r="B127" s="558" t="s">
        <v>198</v>
      </c>
      <c r="C127" s="554"/>
      <c r="D127" s="554">
        <v>12958</v>
      </c>
      <c r="E127" s="554">
        <v>16022</v>
      </c>
      <c r="F127" s="554">
        <v>22273</v>
      </c>
      <c r="G127" s="554">
        <v>26949</v>
      </c>
      <c r="H127" s="555">
        <v>40577</v>
      </c>
      <c r="I127" s="555">
        <v>64684</v>
      </c>
      <c r="J127" s="555">
        <v>64006</v>
      </c>
      <c r="K127" s="555">
        <v>76718</v>
      </c>
      <c r="L127" s="555">
        <v>85420</v>
      </c>
      <c r="M127" s="556">
        <v>94692</v>
      </c>
      <c r="N127" s="556">
        <v>133216</v>
      </c>
      <c r="O127" s="556">
        <v>105312</v>
      </c>
      <c r="P127" s="556">
        <v>76528</v>
      </c>
      <c r="Q127" s="556">
        <v>82438</v>
      </c>
      <c r="R127" s="556">
        <v>50323</v>
      </c>
      <c r="S127" s="556">
        <v>105525</v>
      </c>
      <c r="T127" s="556">
        <v>61243</v>
      </c>
      <c r="U127" s="556">
        <v>81057</v>
      </c>
      <c r="V127" s="556">
        <v>121007</v>
      </c>
      <c r="W127" s="559">
        <v>137721</v>
      </c>
      <c r="X127" s="559">
        <v>135013</v>
      </c>
      <c r="Y127" s="559">
        <v>113993</v>
      </c>
      <c r="Z127" s="70">
        <v>137473</v>
      </c>
      <c r="AA127" s="70">
        <v>139514</v>
      </c>
      <c r="AB127" s="70">
        <v>154243</v>
      </c>
      <c r="AC127" s="477">
        <v>123361</v>
      </c>
      <c r="AD127" s="70">
        <v>147884</v>
      </c>
      <c r="AE127" s="70">
        <v>141366</v>
      </c>
      <c r="AF127" s="70">
        <v>871713</v>
      </c>
      <c r="AG127" s="70">
        <v>932519</v>
      </c>
      <c r="AH127" s="510" t="s">
        <v>199</v>
      </c>
      <c r="AI127" s="537">
        <v>943734</v>
      </c>
      <c r="AJ127" s="511">
        <v>795723</v>
      </c>
      <c r="AK127" s="511">
        <v>784871</v>
      </c>
      <c r="AL127" s="510" t="s">
        <v>193</v>
      </c>
      <c r="AM127" s="510">
        <v>861433</v>
      </c>
      <c r="AN127" s="511" t="s">
        <v>200</v>
      </c>
      <c r="AO127" s="511">
        <v>408071</v>
      </c>
      <c r="AP127" s="561"/>
      <c r="AQ127" s="504"/>
      <c r="AR127" s="504"/>
      <c r="AS127" s="504"/>
      <c r="AT127" s="505"/>
      <c r="AU127" s="504"/>
      <c r="AV127" s="505"/>
      <c r="AW127" s="505"/>
      <c r="BD127" s="4"/>
      <c r="BF127" s="4"/>
    </row>
    <row r="128" spans="1:58">
      <c r="A128" s="560">
        <v>504</v>
      </c>
      <c r="B128" s="558" t="s">
        <v>201</v>
      </c>
      <c r="C128" s="554">
        <v>15578</v>
      </c>
      <c r="D128" s="554">
        <v>19197</v>
      </c>
      <c r="E128" s="554">
        <v>18381</v>
      </c>
      <c r="F128" s="554">
        <v>26157</v>
      </c>
      <c r="G128" s="554">
        <v>26183</v>
      </c>
      <c r="H128" s="555">
        <v>40125</v>
      </c>
      <c r="I128" s="555">
        <v>34354</v>
      </c>
      <c r="J128" s="555">
        <v>55839</v>
      </c>
      <c r="K128" s="555">
        <v>40170</v>
      </c>
      <c r="L128" s="555">
        <v>56749</v>
      </c>
      <c r="M128" s="556">
        <v>57723</v>
      </c>
      <c r="N128" s="556">
        <v>73500</v>
      </c>
      <c r="O128" s="556">
        <v>79921</v>
      </c>
      <c r="P128" s="556">
        <v>61850</v>
      </c>
      <c r="Q128" s="556">
        <v>87887</v>
      </c>
      <c r="R128" s="556">
        <v>96160</v>
      </c>
      <c r="S128" s="556">
        <v>87505</v>
      </c>
      <c r="T128" s="556">
        <v>84303</v>
      </c>
      <c r="U128" s="556">
        <v>90314</v>
      </c>
      <c r="V128" s="556">
        <v>79561</v>
      </c>
      <c r="W128" s="559">
        <v>109452</v>
      </c>
      <c r="X128" s="559">
        <v>114879</v>
      </c>
      <c r="Y128" s="559">
        <v>156834</v>
      </c>
      <c r="Z128" s="70">
        <v>122947</v>
      </c>
      <c r="AA128" s="70">
        <v>125932</v>
      </c>
      <c r="AB128" s="70">
        <v>138014</v>
      </c>
      <c r="AC128" s="477">
        <v>125112</v>
      </c>
      <c r="AD128" s="70">
        <v>153437</v>
      </c>
      <c r="AE128" s="70">
        <v>120785</v>
      </c>
      <c r="AF128" s="70">
        <v>121451</v>
      </c>
      <c r="AG128" s="70">
        <v>105080</v>
      </c>
      <c r="AH128" s="510" t="s">
        <v>202</v>
      </c>
      <c r="AI128" s="537">
        <v>84951</v>
      </c>
      <c r="AJ128" s="511">
        <v>199977</v>
      </c>
      <c r="AK128" s="511">
        <v>274013</v>
      </c>
      <c r="AL128" s="510" t="s">
        <v>194</v>
      </c>
      <c r="AM128" s="510">
        <v>454508</v>
      </c>
      <c r="AN128" s="511" t="s">
        <v>203</v>
      </c>
      <c r="AO128" s="511">
        <v>1552235</v>
      </c>
      <c r="AP128" s="504"/>
      <c r="AQ128" s="504"/>
      <c r="AR128" s="504"/>
      <c r="AS128" s="504"/>
      <c r="AT128" s="504"/>
      <c r="AU128" s="504"/>
      <c r="AV128" s="504"/>
      <c r="AW128" s="504"/>
      <c r="BD128" s="4"/>
      <c r="BF128" s="4"/>
    </row>
    <row r="129" spans="1:58">
      <c r="A129" s="560">
        <v>521</v>
      </c>
      <c r="B129" s="558" t="s">
        <v>204</v>
      </c>
      <c r="C129" s="554">
        <v>295726</v>
      </c>
      <c r="D129" s="554">
        <v>385041</v>
      </c>
      <c r="E129" s="554">
        <v>432992</v>
      </c>
      <c r="F129" s="554">
        <v>727698</v>
      </c>
      <c r="G129" s="554">
        <v>697650</v>
      </c>
      <c r="H129" s="555">
        <v>805232</v>
      </c>
      <c r="I129" s="555">
        <v>898650</v>
      </c>
      <c r="J129" s="555">
        <v>924691</v>
      </c>
      <c r="K129" s="555">
        <v>1039523</v>
      </c>
      <c r="L129" s="555">
        <v>1200467</v>
      </c>
      <c r="M129" s="556">
        <v>1251603</v>
      </c>
      <c r="N129" s="556">
        <v>1386991</v>
      </c>
      <c r="O129" s="556">
        <v>1394198</v>
      </c>
      <c r="P129" s="556">
        <v>1361295</v>
      </c>
      <c r="Q129" s="556">
        <v>1656419</v>
      </c>
      <c r="R129" s="556">
        <v>1515047</v>
      </c>
      <c r="S129" s="556">
        <v>1745619</v>
      </c>
      <c r="T129" s="556">
        <v>1768847</v>
      </c>
      <c r="U129" s="556">
        <v>2036303</v>
      </c>
      <c r="V129" s="556">
        <v>2125643</v>
      </c>
      <c r="W129" s="559">
        <v>2309705</v>
      </c>
      <c r="X129" s="559">
        <v>2431183</v>
      </c>
      <c r="Y129" s="559">
        <v>2437985</v>
      </c>
      <c r="Z129" s="70">
        <v>2460859</v>
      </c>
      <c r="AA129" s="70">
        <v>2342754</v>
      </c>
      <c r="AB129" s="70">
        <v>2825797</v>
      </c>
      <c r="AC129" s="477">
        <v>2507669</v>
      </c>
      <c r="AD129" s="70">
        <v>2920890</v>
      </c>
      <c r="AE129" s="70">
        <v>2445819</v>
      </c>
      <c r="AF129" s="70">
        <v>117486</v>
      </c>
      <c r="AG129" s="70">
        <v>121229</v>
      </c>
      <c r="AH129" s="510" t="s">
        <v>205</v>
      </c>
      <c r="AI129" s="537">
        <v>96145</v>
      </c>
      <c r="AJ129" s="511">
        <v>80010</v>
      </c>
      <c r="AK129" s="511">
        <v>76518</v>
      </c>
      <c r="AL129" s="510" t="s">
        <v>199</v>
      </c>
      <c r="AM129" s="510">
        <v>824664</v>
      </c>
      <c r="AN129" s="511"/>
      <c r="AO129" s="511"/>
      <c r="AP129" s="561"/>
      <c r="AQ129" s="504"/>
      <c r="AR129" s="504"/>
      <c r="AS129" s="504"/>
      <c r="AT129" s="505"/>
      <c r="AU129" s="504"/>
      <c r="AV129" s="505"/>
      <c r="AW129" s="505"/>
      <c r="BD129" s="4"/>
      <c r="BF129" s="4"/>
    </row>
    <row r="130" spans="1:58">
      <c r="A130" s="560">
        <v>522</v>
      </c>
      <c r="B130" s="558" t="s">
        <v>206</v>
      </c>
      <c r="C130" s="554"/>
      <c r="D130" s="554"/>
      <c r="E130" s="554"/>
      <c r="F130" s="554"/>
      <c r="G130" s="554"/>
      <c r="H130" s="555">
        <v>71391</v>
      </c>
      <c r="I130" s="555">
        <v>51728</v>
      </c>
      <c r="J130" s="555">
        <v>45184</v>
      </c>
      <c r="K130" s="555">
        <v>49196</v>
      </c>
      <c r="L130" s="555">
        <v>77451</v>
      </c>
      <c r="M130" s="556">
        <v>100785</v>
      </c>
      <c r="N130" s="556">
        <v>131868</v>
      </c>
      <c r="O130" s="556">
        <v>127598</v>
      </c>
      <c r="P130" s="556">
        <v>135615</v>
      </c>
      <c r="Q130" s="556">
        <v>154413</v>
      </c>
      <c r="R130" s="556">
        <v>236350</v>
      </c>
      <c r="S130" s="556">
        <v>236016</v>
      </c>
      <c r="T130" s="556">
        <v>276777</v>
      </c>
      <c r="U130" s="556">
        <v>314124</v>
      </c>
      <c r="V130" s="556">
        <v>400779</v>
      </c>
      <c r="W130" s="559">
        <v>672206</v>
      </c>
      <c r="X130" s="559">
        <v>738231</v>
      </c>
      <c r="Y130" s="559">
        <v>760793</v>
      </c>
      <c r="Z130" s="70">
        <v>704757</v>
      </c>
      <c r="AA130" s="70">
        <v>685909</v>
      </c>
      <c r="AB130" s="70">
        <v>744681</v>
      </c>
      <c r="AC130" s="477">
        <v>754484</v>
      </c>
      <c r="AD130" s="70">
        <v>707939</v>
      </c>
      <c r="AE130" s="70">
        <v>703912</v>
      </c>
      <c r="AF130" s="70">
        <v>2337689</v>
      </c>
      <c r="AG130" s="70">
        <v>2486606</v>
      </c>
      <c r="AH130" s="510" t="s">
        <v>207</v>
      </c>
      <c r="AI130" s="537">
        <v>2219274</v>
      </c>
      <c r="AJ130" s="511">
        <v>2120256</v>
      </c>
      <c r="AK130" s="511">
        <v>2179301</v>
      </c>
      <c r="AL130" s="510" t="s">
        <v>202</v>
      </c>
      <c r="AM130" s="510">
        <v>393822</v>
      </c>
      <c r="AN130" s="511"/>
      <c r="AO130" s="511"/>
      <c r="AP130" s="561"/>
      <c r="AQ130" s="504"/>
      <c r="AR130" s="504"/>
      <c r="AS130" s="504"/>
      <c r="AT130" s="505"/>
      <c r="AU130" s="504"/>
      <c r="AV130" s="505"/>
      <c r="AW130" s="505"/>
      <c r="BD130" s="4"/>
      <c r="BF130" s="4"/>
    </row>
    <row r="131" spans="1:58">
      <c r="A131" s="560">
        <v>523</v>
      </c>
      <c r="B131" s="558" t="s">
        <v>208</v>
      </c>
      <c r="C131" s="554">
        <v>117583</v>
      </c>
      <c r="D131" s="554">
        <v>100756</v>
      </c>
      <c r="E131" s="554">
        <v>110015</v>
      </c>
      <c r="F131" s="554">
        <v>142066</v>
      </c>
      <c r="G131" s="554">
        <v>128675</v>
      </c>
      <c r="H131" s="555">
        <v>273868</v>
      </c>
      <c r="I131" s="555">
        <v>304264</v>
      </c>
      <c r="J131" s="555">
        <v>347949</v>
      </c>
      <c r="K131" s="555">
        <v>387719</v>
      </c>
      <c r="L131" s="555">
        <v>450939</v>
      </c>
      <c r="M131" s="556">
        <v>436682</v>
      </c>
      <c r="N131" s="556">
        <v>450157</v>
      </c>
      <c r="O131" s="556">
        <v>516269</v>
      </c>
      <c r="P131" s="556">
        <v>489731</v>
      </c>
      <c r="Q131" s="556">
        <v>561613</v>
      </c>
      <c r="R131" s="556">
        <v>669542</v>
      </c>
      <c r="S131" s="556">
        <v>622563</v>
      </c>
      <c r="T131" s="556">
        <v>630677</v>
      </c>
      <c r="U131" s="556">
        <v>739447</v>
      </c>
      <c r="V131" s="556">
        <v>776194</v>
      </c>
      <c r="W131" s="559">
        <v>881173</v>
      </c>
      <c r="X131" s="559">
        <v>964671</v>
      </c>
      <c r="Y131" s="559">
        <v>989270</v>
      </c>
      <c r="Z131" s="70">
        <v>904032</v>
      </c>
      <c r="AA131" s="70">
        <v>875618</v>
      </c>
      <c r="AB131" s="70">
        <v>906506</v>
      </c>
      <c r="AC131" s="477">
        <v>906459</v>
      </c>
      <c r="AD131" s="70">
        <v>894426</v>
      </c>
      <c r="AE131" s="70">
        <v>920913</v>
      </c>
      <c r="AF131" s="70">
        <v>826614</v>
      </c>
      <c r="AG131" s="70">
        <v>827961</v>
      </c>
      <c r="AH131" s="510" t="s">
        <v>209</v>
      </c>
      <c r="AI131" s="537">
        <v>782165</v>
      </c>
      <c r="AJ131" s="511">
        <v>887337</v>
      </c>
      <c r="AK131" s="511">
        <v>896998</v>
      </c>
      <c r="AL131" s="510" t="s">
        <v>205</v>
      </c>
      <c r="AM131" s="510">
        <v>86783</v>
      </c>
      <c r="AN131" s="511"/>
      <c r="AO131" s="511"/>
      <c r="AP131" s="561"/>
      <c r="AQ131" s="504"/>
      <c r="AR131" s="504"/>
      <c r="AS131" s="504"/>
      <c r="AT131" s="505"/>
      <c r="AU131" s="504"/>
      <c r="AV131" s="505"/>
      <c r="AW131" s="505"/>
      <c r="BD131" s="4"/>
      <c r="BF131" s="4"/>
    </row>
    <row r="132" spans="1:58">
      <c r="A132" s="560">
        <v>524</v>
      </c>
      <c r="B132" s="558" t="s">
        <v>210</v>
      </c>
      <c r="C132" s="554">
        <v>7903</v>
      </c>
      <c r="D132" s="554">
        <v>10503</v>
      </c>
      <c r="E132" s="554">
        <v>22213</v>
      </c>
      <c r="F132" s="554">
        <v>19114</v>
      </c>
      <c r="G132" s="554">
        <v>15579</v>
      </c>
      <c r="H132" s="555">
        <v>53207</v>
      </c>
      <c r="I132" s="555">
        <v>58918</v>
      </c>
      <c r="J132" s="555">
        <v>80782</v>
      </c>
      <c r="K132" s="555">
        <v>113511</v>
      </c>
      <c r="L132" s="555">
        <v>111091</v>
      </c>
      <c r="M132" s="556">
        <v>152591</v>
      </c>
      <c r="N132" s="556">
        <v>148462</v>
      </c>
      <c r="O132" s="556">
        <v>85361</v>
      </c>
      <c r="P132" s="556">
        <v>112174</v>
      </c>
      <c r="Q132" s="556">
        <v>146465</v>
      </c>
      <c r="R132" s="556">
        <v>140471</v>
      </c>
      <c r="S132" s="556">
        <v>115537</v>
      </c>
      <c r="T132" s="556">
        <v>106523</v>
      </c>
      <c r="U132" s="556">
        <v>118225</v>
      </c>
      <c r="V132" s="556">
        <v>230473</v>
      </c>
      <c r="W132" s="559">
        <v>157819</v>
      </c>
      <c r="X132" s="559">
        <v>165372</v>
      </c>
      <c r="Y132" s="559">
        <v>217540</v>
      </c>
      <c r="Z132" s="70">
        <v>235265</v>
      </c>
      <c r="AA132" s="70">
        <v>174679</v>
      </c>
      <c r="AB132" s="70">
        <v>156542</v>
      </c>
      <c r="AC132" s="477">
        <v>143818</v>
      </c>
      <c r="AD132" s="70">
        <v>169431</v>
      </c>
      <c r="AE132" s="70">
        <v>201896</v>
      </c>
      <c r="AF132" s="70">
        <v>881683</v>
      </c>
      <c r="AG132" s="70">
        <v>848312</v>
      </c>
      <c r="AH132" s="510" t="s">
        <v>211</v>
      </c>
      <c r="AI132" s="537">
        <v>769992</v>
      </c>
      <c r="AJ132" s="511">
        <v>740239</v>
      </c>
      <c r="AK132" s="511">
        <v>693412</v>
      </c>
      <c r="AL132" s="510" t="s">
        <v>207</v>
      </c>
      <c r="AM132" s="510">
        <v>2157213</v>
      </c>
      <c r="AN132" s="511"/>
      <c r="AO132" s="511"/>
      <c r="AP132" s="561"/>
      <c r="AQ132" s="504"/>
      <c r="AR132" s="504"/>
      <c r="AS132" s="504"/>
      <c r="AT132" s="505"/>
      <c r="AU132" s="504"/>
      <c r="AV132" s="505"/>
      <c r="AW132" s="505"/>
      <c r="BD132" s="4"/>
      <c r="BF132" s="4"/>
    </row>
    <row r="133" spans="1:58">
      <c r="A133" s="560">
        <v>525</v>
      </c>
      <c r="B133" s="558" t="s">
        <v>212</v>
      </c>
      <c r="C133" s="554">
        <v>11969</v>
      </c>
      <c r="D133" s="554">
        <v>11776</v>
      </c>
      <c r="E133" s="554">
        <v>21600</v>
      </c>
      <c r="F133" s="554">
        <v>21245</v>
      </c>
      <c r="G133" s="554">
        <v>26465</v>
      </c>
      <c r="H133" s="555">
        <v>36814</v>
      </c>
      <c r="I133" s="555">
        <v>49123</v>
      </c>
      <c r="J133" s="555">
        <v>62641</v>
      </c>
      <c r="K133" s="555">
        <v>78641</v>
      </c>
      <c r="L133" s="555">
        <v>87645</v>
      </c>
      <c r="M133" s="556">
        <v>108505</v>
      </c>
      <c r="N133" s="556">
        <v>180082</v>
      </c>
      <c r="O133" s="556">
        <v>109395</v>
      </c>
      <c r="P133" s="556">
        <v>140331</v>
      </c>
      <c r="Q133" s="556">
        <v>115256</v>
      </c>
      <c r="R133" s="556">
        <v>171387</v>
      </c>
      <c r="S133" s="556">
        <v>175980</v>
      </c>
      <c r="T133" s="556">
        <v>162087</v>
      </c>
      <c r="U133" s="556">
        <v>152855</v>
      </c>
      <c r="V133" s="556">
        <v>193454</v>
      </c>
      <c r="W133" s="559">
        <v>205749</v>
      </c>
      <c r="X133" s="559">
        <v>225894</v>
      </c>
      <c r="Y133" s="559">
        <v>223213</v>
      </c>
      <c r="Z133" s="70">
        <v>238004</v>
      </c>
      <c r="AA133" s="70">
        <v>227284</v>
      </c>
      <c r="AB133" s="70">
        <v>239178</v>
      </c>
      <c r="AC133" s="477">
        <v>244153</v>
      </c>
      <c r="AD133" s="70">
        <v>267845</v>
      </c>
      <c r="AE133" s="70">
        <v>262878</v>
      </c>
      <c r="AF133" s="70">
        <v>192009</v>
      </c>
      <c r="AG133" s="70">
        <v>194608</v>
      </c>
      <c r="AH133" s="510" t="s">
        <v>213</v>
      </c>
      <c r="AI133" s="537">
        <v>181737</v>
      </c>
      <c r="AJ133" s="511">
        <v>179289</v>
      </c>
      <c r="AK133" s="511">
        <v>212478</v>
      </c>
      <c r="AL133" s="510" t="s">
        <v>209</v>
      </c>
      <c r="AM133" s="510">
        <v>937244</v>
      </c>
      <c r="AN133" s="511"/>
      <c r="AO133" s="511"/>
      <c r="AP133" s="561"/>
      <c r="AQ133" s="504"/>
      <c r="AR133" s="504"/>
      <c r="AS133" s="504"/>
      <c r="AT133" s="505"/>
      <c r="AU133" s="504"/>
      <c r="AV133" s="505"/>
      <c r="AW133" s="505"/>
      <c r="BD133" s="4"/>
      <c r="BF133" s="4"/>
    </row>
    <row r="134" spans="1:58">
      <c r="A134" s="560">
        <v>541</v>
      </c>
      <c r="B134" s="558" t="s">
        <v>214</v>
      </c>
      <c r="C134" s="554"/>
      <c r="D134" s="554"/>
      <c r="E134" s="554"/>
      <c r="F134" s="554"/>
      <c r="G134" s="554"/>
      <c r="H134" s="555">
        <v>13404</v>
      </c>
      <c r="I134" s="555">
        <v>9360</v>
      </c>
      <c r="J134" s="555">
        <v>11513</v>
      </c>
      <c r="K134" s="555">
        <v>9481</v>
      </c>
      <c r="L134" s="555">
        <v>8957</v>
      </c>
      <c r="M134" s="556">
        <v>11123</v>
      </c>
      <c r="N134" s="556">
        <v>10770</v>
      </c>
      <c r="O134" s="556">
        <v>10814</v>
      </c>
      <c r="P134" s="556">
        <v>12555</v>
      </c>
      <c r="Q134" s="556">
        <v>12902</v>
      </c>
      <c r="R134" s="556">
        <v>12659</v>
      </c>
      <c r="S134" s="556">
        <v>14825</v>
      </c>
      <c r="T134" s="556">
        <v>15865</v>
      </c>
      <c r="U134" s="556">
        <v>19310</v>
      </c>
      <c r="V134" s="556">
        <v>19235</v>
      </c>
      <c r="W134" s="559">
        <v>19524</v>
      </c>
      <c r="X134" s="559">
        <v>26495</v>
      </c>
      <c r="Y134" s="559">
        <v>20387</v>
      </c>
      <c r="Z134" s="70">
        <v>18011</v>
      </c>
      <c r="AA134" s="316">
        <v>18646</v>
      </c>
      <c r="AB134" s="70">
        <v>17356</v>
      </c>
      <c r="AC134" s="477">
        <v>17390</v>
      </c>
      <c r="AD134" s="70">
        <v>12542</v>
      </c>
      <c r="AE134" s="70">
        <v>14283</v>
      </c>
      <c r="AF134" s="70">
        <v>257206</v>
      </c>
      <c r="AG134" s="70">
        <v>243990</v>
      </c>
      <c r="AH134" s="510" t="s">
        <v>215</v>
      </c>
      <c r="AI134" s="537">
        <v>239666</v>
      </c>
      <c r="AJ134" s="511">
        <v>268403</v>
      </c>
      <c r="AK134" s="511">
        <v>219802</v>
      </c>
      <c r="AL134" s="510" t="s">
        <v>211</v>
      </c>
      <c r="AM134" s="510">
        <v>760738</v>
      </c>
      <c r="AN134" s="511"/>
      <c r="AO134" s="511"/>
      <c r="AP134" s="561"/>
      <c r="AQ134" s="504"/>
      <c r="AR134" s="504"/>
      <c r="AS134" s="504"/>
      <c r="AT134" s="505"/>
      <c r="AU134" s="504"/>
      <c r="AV134" s="505"/>
      <c r="AW134" s="505"/>
      <c r="BD134" s="4"/>
      <c r="BF134" s="4"/>
    </row>
    <row r="135" spans="1:58">
      <c r="A135" s="560">
        <v>542</v>
      </c>
      <c r="B135" s="558" t="s">
        <v>216</v>
      </c>
      <c r="C135" s="554">
        <v>10541</v>
      </c>
      <c r="D135" s="554">
        <v>8682</v>
      </c>
      <c r="E135" s="554"/>
      <c r="F135" s="554">
        <v>7186</v>
      </c>
      <c r="G135" s="554">
        <v>15222</v>
      </c>
      <c r="H135" s="555">
        <v>51428</v>
      </c>
      <c r="I135" s="555">
        <v>58738</v>
      </c>
      <c r="J135" s="555">
        <v>83326</v>
      </c>
      <c r="K135" s="555">
        <v>94320</v>
      </c>
      <c r="L135" s="555">
        <v>136911</v>
      </c>
      <c r="M135" s="556">
        <v>70304</v>
      </c>
      <c r="N135" s="556">
        <v>167183</v>
      </c>
      <c r="O135" s="556">
        <v>91981</v>
      </c>
      <c r="P135" s="556">
        <v>169766</v>
      </c>
      <c r="Q135" s="556">
        <v>105532</v>
      </c>
      <c r="R135" s="556">
        <v>69557</v>
      </c>
      <c r="S135" s="556">
        <v>81443</v>
      </c>
      <c r="T135" s="556">
        <v>133300</v>
      </c>
      <c r="U135" s="556">
        <v>91501</v>
      </c>
      <c r="V135" s="556">
        <v>92278</v>
      </c>
      <c r="W135" s="559">
        <v>84599</v>
      </c>
      <c r="X135" s="559">
        <v>85003</v>
      </c>
      <c r="Y135" s="559">
        <v>89868</v>
      </c>
      <c r="Z135" s="70">
        <v>80751</v>
      </c>
      <c r="AA135" s="70">
        <v>68186</v>
      </c>
      <c r="AB135" s="70">
        <v>63555</v>
      </c>
      <c r="AC135" s="477">
        <v>79126</v>
      </c>
      <c r="AD135" s="70">
        <v>80206</v>
      </c>
      <c r="AE135" s="70">
        <v>127186</v>
      </c>
      <c r="AF135" s="70">
        <v>11154</v>
      </c>
      <c r="AG135" s="70">
        <v>9413</v>
      </c>
      <c r="AH135" s="510" t="s">
        <v>217</v>
      </c>
      <c r="AI135" s="537">
        <v>8888</v>
      </c>
      <c r="AJ135" s="511">
        <v>9053</v>
      </c>
      <c r="AK135" s="511">
        <v>8685</v>
      </c>
      <c r="AL135" s="510" t="s">
        <v>213</v>
      </c>
      <c r="AM135" s="510">
        <v>192106</v>
      </c>
      <c r="AN135" s="511"/>
      <c r="AO135" s="511"/>
      <c r="AP135" s="561"/>
      <c r="AQ135" s="504"/>
      <c r="AR135" s="504"/>
      <c r="AS135" s="504"/>
      <c r="AT135" s="505"/>
      <c r="AU135" s="504"/>
      <c r="AV135" s="505"/>
      <c r="AW135" s="505"/>
      <c r="BD135" s="4"/>
      <c r="BF135" s="4"/>
    </row>
    <row r="136" spans="1:58">
      <c r="A136" s="560">
        <v>543</v>
      </c>
      <c r="B136" s="558" t="s">
        <v>218</v>
      </c>
      <c r="C136" s="554">
        <v>49198</v>
      </c>
      <c r="D136" s="554">
        <v>71986</v>
      </c>
      <c r="E136" s="554">
        <v>84778</v>
      </c>
      <c r="F136" s="554">
        <v>101577</v>
      </c>
      <c r="G136" s="554">
        <v>116775</v>
      </c>
      <c r="H136" s="555">
        <v>473721</v>
      </c>
      <c r="I136" s="555">
        <v>411317</v>
      </c>
      <c r="J136" s="555">
        <v>495471</v>
      </c>
      <c r="K136" s="555">
        <v>539277</v>
      </c>
      <c r="L136" s="555">
        <v>569447</v>
      </c>
      <c r="M136" s="556">
        <v>630508</v>
      </c>
      <c r="N136" s="556">
        <v>683321</v>
      </c>
      <c r="O136" s="556">
        <v>760221</v>
      </c>
      <c r="P136" s="556">
        <v>770086</v>
      </c>
      <c r="Q136" s="556">
        <v>870598</v>
      </c>
      <c r="R136" s="556">
        <v>899092</v>
      </c>
      <c r="S136" s="556">
        <v>838928</v>
      </c>
      <c r="T136" s="556">
        <v>908984</v>
      </c>
      <c r="U136" s="556">
        <v>976948</v>
      </c>
      <c r="V136" s="556">
        <v>973927</v>
      </c>
      <c r="W136" s="559">
        <v>1050996</v>
      </c>
      <c r="X136" s="559">
        <v>1076171</v>
      </c>
      <c r="Y136" s="559">
        <v>1104229</v>
      </c>
      <c r="Z136" s="70">
        <v>1229969</v>
      </c>
      <c r="AA136" s="70">
        <v>1083600</v>
      </c>
      <c r="AB136" s="70">
        <v>1193310</v>
      </c>
      <c r="AC136" s="477">
        <v>993703</v>
      </c>
      <c r="AD136" s="70">
        <v>1024264</v>
      </c>
      <c r="AE136" s="70">
        <v>1011335</v>
      </c>
      <c r="AF136" s="70">
        <v>107598</v>
      </c>
      <c r="AG136" s="70">
        <v>102921</v>
      </c>
      <c r="AH136" s="510" t="s">
        <v>219</v>
      </c>
      <c r="AI136" s="537">
        <v>103544</v>
      </c>
      <c r="AJ136" s="511">
        <v>94033</v>
      </c>
      <c r="AK136" s="511">
        <v>58585</v>
      </c>
      <c r="AL136" s="510" t="s">
        <v>215</v>
      </c>
      <c r="AM136" s="510">
        <v>193329</v>
      </c>
      <c r="AN136" s="511"/>
      <c r="AO136" s="511"/>
      <c r="AP136" s="561"/>
      <c r="AQ136" s="504"/>
      <c r="AR136" s="504"/>
      <c r="AS136" s="504"/>
      <c r="AT136" s="505"/>
      <c r="AU136" s="504"/>
      <c r="AV136" s="505"/>
      <c r="AW136" s="505"/>
      <c r="BD136" s="4"/>
      <c r="BF136" s="4"/>
    </row>
    <row r="137" spans="1:58">
      <c r="A137" s="560">
        <v>544</v>
      </c>
      <c r="B137" s="558" t="s">
        <v>220</v>
      </c>
      <c r="C137" s="554">
        <v>449288</v>
      </c>
      <c r="D137" s="554">
        <v>396597</v>
      </c>
      <c r="E137" s="554">
        <v>429915</v>
      </c>
      <c r="F137" s="554">
        <v>600944</v>
      </c>
      <c r="G137" s="554">
        <v>625382</v>
      </c>
      <c r="H137" s="555">
        <v>817417</v>
      </c>
      <c r="I137" s="555">
        <v>925345</v>
      </c>
      <c r="J137" s="555">
        <v>817351</v>
      </c>
      <c r="K137" s="555">
        <v>601123</v>
      </c>
      <c r="L137" s="555">
        <v>1030494</v>
      </c>
      <c r="M137" s="556">
        <v>1047190</v>
      </c>
      <c r="N137" s="556">
        <v>977574</v>
      </c>
      <c r="O137" s="556">
        <v>866189</v>
      </c>
      <c r="P137" s="556">
        <v>835885</v>
      </c>
      <c r="Q137" s="556">
        <v>955449</v>
      </c>
      <c r="R137" s="556">
        <v>1023737</v>
      </c>
      <c r="S137" s="556">
        <v>1095644</v>
      </c>
      <c r="T137" s="556">
        <v>921296</v>
      </c>
      <c r="U137" s="556">
        <v>872076</v>
      </c>
      <c r="V137" s="556">
        <v>1069577</v>
      </c>
      <c r="W137" s="559">
        <v>1073378</v>
      </c>
      <c r="X137" s="559">
        <v>1401177</v>
      </c>
      <c r="Y137" s="559">
        <v>1374136</v>
      </c>
      <c r="Z137" s="70">
        <v>1686280</v>
      </c>
      <c r="AA137" s="70">
        <v>1515549</v>
      </c>
      <c r="AB137" s="70">
        <v>1408373</v>
      </c>
      <c r="AC137" s="477">
        <v>1346324</v>
      </c>
      <c r="AD137" s="70">
        <v>1415392</v>
      </c>
      <c r="AE137" s="70">
        <v>1269744</v>
      </c>
      <c r="AF137" s="70">
        <v>966614</v>
      </c>
      <c r="AG137" s="70">
        <v>954471</v>
      </c>
      <c r="AH137" s="510" t="s">
        <v>221</v>
      </c>
      <c r="AI137" s="537">
        <v>833770</v>
      </c>
      <c r="AJ137" s="511">
        <v>823571</v>
      </c>
      <c r="AK137" s="511">
        <v>729227</v>
      </c>
      <c r="AL137" s="510" t="s">
        <v>217</v>
      </c>
      <c r="AM137" s="510">
        <v>12130</v>
      </c>
      <c r="AN137" s="511"/>
      <c r="AO137" s="511"/>
      <c r="AP137" s="561"/>
      <c r="AQ137" s="504"/>
      <c r="AR137" s="504"/>
      <c r="AS137" s="504"/>
      <c r="AT137" s="505"/>
      <c r="AU137" s="504"/>
      <c r="AV137" s="505"/>
      <c r="AW137" s="505"/>
      <c r="BD137" s="4"/>
      <c r="BF137" s="4"/>
    </row>
    <row r="138" spans="1:58">
      <c r="A138" s="560">
        <v>561</v>
      </c>
      <c r="B138" s="558" t="s">
        <v>222</v>
      </c>
      <c r="C138" s="554">
        <v>80266</v>
      </c>
      <c r="D138" s="554">
        <v>81494</v>
      </c>
      <c r="E138" s="554">
        <v>126434</v>
      </c>
      <c r="F138" s="554">
        <v>112349</v>
      </c>
      <c r="G138" s="554">
        <v>159213</v>
      </c>
      <c r="H138" s="555">
        <v>239025</v>
      </c>
      <c r="I138" s="555">
        <v>342059</v>
      </c>
      <c r="J138" s="555">
        <v>54413</v>
      </c>
      <c r="K138" s="555">
        <v>413116</v>
      </c>
      <c r="L138" s="555">
        <v>435987</v>
      </c>
      <c r="M138" s="556">
        <v>569615</v>
      </c>
      <c r="N138" s="556">
        <v>695823</v>
      </c>
      <c r="O138" s="556">
        <v>614872</v>
      </c>
      <c r="P138" s="556">
        <v>662518</v>
      </c>
      <c r="Q138" s="556">
        <v>950707</v>
      </c>
      <c r="R138" s="556">
        <v>978960</v>
      </c>
      <c r="S138" s="556">
        <v>844293</v>
      </c>
      <c r="T138" s="556">
        <v>872527</v>
      </c>
      <c r="U138" s="556">
        <v>1052244</v>
      </c>
      <c r="V138" s="556">
        <v>970915</v>
      </c>
      <c r="W138" s="559">
        <v>1162264</v>
      </c>
      <c r="X138" s="559">
        <v>1099147</v>
      </c>
      <c r="Y138" s="559">
        <v>1326139</v>
      </c>
      <c r="Z138" s="70">
        <v>983739</v>
      </c>
      <c r="AA138" s="70">
        <v>1308133</v>
      </c>
      <c r="AB138" s="70">
        <v>1037875</v>
      </c>
      <c r="AC138" s="477">
        <v>1708903</v>
      </c>
      <c r="AD138" s="70">
        <v>1901314</v>
      </c>
      <c r="AE138" s="70">
        <v>1785961</v>
      </c>
      <c r="AF138" s="70">
        <v>1074112</v>
      </c>
      <c r="AG138" s="70">
        <v>973975</v>
      </c>
      <c r="AH138" s="510" t="s">
        <v>223</v>
      </c>
      <c r="AI138" s="537">
        <v>1003269</v>
      </c>
      <c r="AJ138" s="511">
        <v>838635</v>
      </c>
      <c r="AK138" s="511">
        <v>789264</v>
      </c>
      <c r="AL138" s="510" t="s">
        <v>219</v>
      </c>
      <c r="AM138" s="510">
        <v>36294</v>
      </c>
      <c r="AN138" s="511"/>
      <c r="AO138" s="511"/>
      <c r="AP138" s="561"/>
      <c r="AQ138" s="504"/>
      <c r="AR138" s="504"/>
      <c r="AS138" s="504"/>
      <c r="AT138" s="505"/>
      <c r="AU138" s="504"/>
      <c r="AV138" s="505"/>
      <c r="AW138" s="505"/>
      <c r="BD138" s="4"/>
      <c r="BF138" s="4"/>
    </row>
    <row r="139" spans="1:58">
      <c r="A139" s="560">
        <v>562</v>
      </c>
      <c r="B139" s="558" t="s">
        <v>224</v>
      </c>
      <c r="C139" s="554"/>
      <c r="D139" s="554">
        <v>8854</v>
      </c>
      <c r="E139" s="554">
        <v>9210</v>
      </c>
      <c r="F139" s="554">
        <v>91233</v>
      </c>
      <c r="G139" s="554">
        <v>17583</v>
      </c>
      <c r="H139" s="555">
        <v>88334</v>
      </c>
      <c r="I139" s="555">
        <v>268390</v>
      </c>
      <c r="J139" s="555">
        <v>101113</v>
      </c>
      <c r="K139" s="555">
        <v>66927</v>
      </c>
      <c r="L139" s="555">
        <v>103889</v>
      </c>
      <c r="M139" s="556">
        <v>127402</v>
      </c>
      <c r="N139" s="556">
        <v>175180</v>
      </c>
      <c r="O139" s="556">
        <v>138615</v>
      </c>
      <c r="P139" s="556">
        <v>155043</v>
      </c>
      <c r="Q139" s="556">
        <v>167039</v>
      </c>
      <c r="R139" s="556">
        <v>182537</v>
      </c>
      <c r="S139" s="556">
        <v>195389</v>
      </c>
      <c r="T139" s="556">
        <v>234951</v>
      </c>
      <c r="U139" s="556">
        <v>206498</v>
      </c>
      <c r="V139" s="556">
        <v>308832</v>
      </c>
      <c r="W139" s="559">
        <v>301999</v>
      </c>
      <c r="X139" s="559">
        <v>296920</v>
      </c>
      <c r="Y139" s="559">
        <v>266743</v>
      </c>
      <c r="Z139" s="70">
        <v>260686</v>
      </c>
      <c r="AA139" s="70">
        <v>279746</v>
      </c>
      <c r="AB139" s="70">
        <v>292658</v>
      </c>
      <c r="AC139" s="477">
        <v>318683</v>
      </c>
      <c r="AD139" s="70">
        <v>224806</v>
      </c>
      <c r="AE139" s="70">
        <v>179077</v>
      </c>
      <c r="AF139" s="70">
        <v>2190814</v>
      </c>
      <c r="AG139" s="70">
        <v>2439980</v>
      </c>
      <c r="AH139" s="510" t="s">
        <v>225</v>
      </c>
      <c r="AI139" s="537">
        <v>1915167</v>
      </c>
      <c r="AJ139" s="511">
        <v>1796993</v>
      </c>
      <c r="AK139" s="511">
        <v>1797490</v>
      </c>
      <c r="AL139" s="510" t="s">
        <v>221</v>
      </c>
      <c r="AM139" s="510">
        <v>758091</v>
      </c>
      <c r="AN139" s="511"/>
      <c r="AO139" s="511"/>
      <c r="AP139" s="561"/>
      <c r="AQ139" s="504"/>
      <c r="AR139" s="504"/>
      <c r="AS139" s="504"/>
      <c r="AT139" s="505"/>
      <c r="AU139" s="504"/>
      <c r="AV139" s="505"/>
      <c r="AW139" s="505"/>
      <c r="BD139" s="4"/>
      <c r="BF139" s="4"/>
    </row>
    <row r="140" spans="1:58">
      <c r="A140" s="560">
        <v>581</v>
      </c>
      <c r="B140" s="558" t="s">
        <v>226</v>
      </c>
      <c r="C140" s="554">
        <v>18826</v>
      </c>
      <c r="D140" s="554">
        <v>29857</v>
      </c>
      <c r="E140" s="554">
        <v>36752</v>
      </c>
      <c r="F140" s="554">
        <v>74633</v>
      </c>
      <c r="G140" s="554">
        <v>81571</v>
      </c>
      <c r="H140" s="555">
        <v>63554</v>
      </c>
      <c r="I140" s="555">
        <v>107263</v>
      </c>
      <c r="J140" s="555">
        <v>173132</v>
      </c>
      <c r="K140" s="555">
        <v>114108</v>
      </c>
      <c r="L140" s="555">
        <v>128345</v>
      </c>
      <c r="M140" s="556">
        <v>161411</v>
      </c>
      <c r="N140" s="556">
        <v>185446</v>
      </c>
      <c r="O140" s="556">
        <v>183048</v>
      </c>
      <c r="P140" s="556">
        <v>206941</v>
      </c>
      <c r="Q140" s="556">
        <v>231035</v>
      </c>
      <c r="R140" s="556">
        <v>226095</v>
      </c>
      <c r="S140" s="556">
        <v>655629</v>
      </c>
      <c r="T140" s="556">
        <v>232284</v>
      </c>
      <c r="U140" s="556">
        <v>280487</v>
      </c>
      <c r="V140" s="556">
        <v>254607</v>
      </c>
      <c r="W140" s="559">
        <v>256006</v>
      </c>
      <c r="X140" s="559">
        <v>270249</v>
      </c>
      <c r="Y140" s="559">
        <v>286233</v>
      </c>
      <c r="Z140" s="70">
        <v>294790</v>
      </c>
      <c r="AA140" s="70">
        <v>237579</v>
      </c>
      <c r="AB140" s="70">
        <v>267322</v>
      </c>
      <c r="AC140" s="477">
        <v>270833</v>
      </c>
      <c r="AD140" s="70">
        <v>253109</v>
      </c>
      <c r="AE140" s="70">
        <v>224935</v>
      </c>
      <c r="AF140" s="70">
        <v>149430</v>
      </c>
      <c r="AG140" s="70">
        <v>185575</v>
      </c>
      <c r="AH140" s="510" t="s">
        <v>227</v>
      </c>
      <c r="AI140" s="537">
        <v>178712</v>
      </c>
      <c r="AJ140" s="511">
        <v>138064</v>
      </c>
      <c r="AK140" s="511">
        <v>142174</v>
      </c>
      <c r="AL140" s="510" t="s">
        <v>223</v>
      </c>
      <c r="AM140" s="510">
        <v>731952</v>
      </c>
      <c r="AN140" s="511"/>
      <c r="AO140" s="511"/>
      <c r="AP140" s="561"/>
      <c r="AQ140" s="504"/>
      <c r="AR140" s="504"/>
      <c r="AS140" s="504"/>
      <c r="AT140" s="505"/>
      <c r="AU140" s="504"/>
      <c r="AV140" s="505"/>
      <c r="AW140" s="505"/>
      <c r="BD140" s="4"/>
      <c r="BF140" s="4"/>
    </row>
    <row r="141" spans="1:58">
      <c r="A141" s="560">
        <v>582</v>
      </c>
      <c r="B141" s="558" t="s">
        <v>228</v>
      </c>
      <c r="C141" s="554">
        <v>42118</v>
      </c>
      <c r="D141" s="554">
        <v>47749</v>
      </c>
      <c r="E141" s="554">
        <v>65256</v>
      </c>
      <c r="F141" s="554">
        <v>68745</v>
      </c>
      <c r="G141" s="554">
        <v>106736</v>
      </c>
      <c r="H141" s="555">
        <v>194866</v>
      </c>
      <c r="I141" s="555">
        <v>229456</v>
      </c>
      <c r="J141" s="555">
        <v>220255</v>
      </c>
      <c r="K141" s="555">
        <v>245737</v>
      </c>
      <c r="L141" s="555">
        <v>258301</v>
      </c>
      <c r="M141" s="556">
        <v>269081</v>
      </c>
      <c r="N141" s="556">
        <v>306956</v>
      </c>
      <c r="O141" s="556">
        <v>389418</v>
      </c>
      <c r="P141" s="556">
        <v>322672</v>
      </c>
      <c r="Q141" s="556">
        <v>348002</v>
      </c>
      <c r="R141" s="556">
        <v>422064</v>
      </c>
      <c r="S141" s="556">
        <v>397652</v>
      </c>
      <c r="T141" s="556">
        <v>411491</v>
      </c>
      <c r="U141" s="556">
        <v>435897</v>
      </c>
      <c r="V141" s="556">
        <v>379190</v>
      </c>
      <c r="W141" s="559">
        <v>454193</v>
      </c>
      <c r="X141" s="559">
        <v>423108</v>
      </c>
      <c r="Y141" s="559">
        <v>511186</v>
      </c>
      <c r="Z141" s="70">
        <v>515287</v>
      </c>
      <c r="AA141" s="70">
        <v>489417</v>
      </c>
      <c r="AB141" s="70">
        <v>483344</v>
      </c>
      <c r="AC141" s="477">
        <v>481537</v>
      </c>
      <c r="AD141" s="70">
        <v>470195</v>
      </c>
      <c r="AE141" s="70">
        <v>472517</v>
      </c>
      <c r="AF141" s="70">
        <v>195805</v>
      </c>
      <c r="AG141" s="70">
        <v>184939</v>
      </c>
      <c r="AH141" s="510" t="s">
        <v>229</v>
      </c>
      <c r="AI141" s="537">
        <v>175912</v>
      </c>
      <c r="AJ141" s="511">
        <v>153791</v>
      </c>
      <c r="AK141" s="511">
        <v>159439</v>
      </c>
      <c r="AL141" s="510" t="s">
        <v>225</v>
      </c>
      <c r="AM141" s="510">
        <v>1939567</v>
      </c>
      <c r="AN141" s="511"/>
      <c r="AO141" s="511"/>
      <c r="AP141" s="561"/>
      <c r="AQ141" s="504"/>
      <c r="AR141" s="504"/>
      <c r="AS141" s="504"/>
      <c r="AT141" s="505"/>
      <c r="AU141" s="504"/>
      <c r="AV141" s="505"/>
      <c r="AW141" s="505"/>
      <c r="BD141" s="4"/>
      <c r="BF141" s="4"/>
    </row>
    <row r="142" spans="1:58">
      <c r="A142" s="560">
        <v>583</v>
      </c>
      <c r="B142" s="558" t="s">
        <v>230</v>
      </c>
      <c r="C142" s="554"/>
      <c r="D142" s="554">
        <v>6567</v>
      </c>
      <c r="E142" s="554">
        <v>4049</v>
      </c>
      <c r="F142" s="554">
        <v>10847</v>
      </c>
      <c r="G142" s="554">
        <v>16921</v>
      </c>
      <c r="H142" s="555">
        <v>21088</v>
      </c>
      <c r="I142" s="555">
        <v>18008</v>
      </c>
      <c r="J142" s="555">
        <v>28988</v>
      </c>
      <c r="K142" s="555">
        <v>21903</v>
      </c>
      <c r="L142" s="555">
        <v>20025</v>
      </c>
      <c r="M142" s="556">
        <v>37651</v>
      </c>
      <c r="N142" s="556">
        <v>30007</v>
      </c>
      <c r="O142" s="556">
        <v>24001</v>
      </c>
      <c r="P142" s="556">
        <v>32315</v>
      </c>
      <c r="Q142" s="556">
        <v>39395</v>
      </c>
      <c r="R142" s="556">
        <v>36735</v>
      </c>
      <c r="S142" s="556">
        <v>34666</v>
      </c>
      <c r="T142" s="556">
        <v>49677</v>
      </c>
      <c r="U142" s="556">
        <v>63994</v>
      </c>
      <c r="V142" s="556">
        <v>68802</v>
      </c>
      <c r="W142" s="559">
        <v>89315</v>
      </c>
      <c r="X142" s="559">
        <v>64564</v>
      </c>
      <c r="Y142" s="559">
        <v>49891</v>
      </c>
      <c r="Z142" s="70">
        <v>42185</v>
      </c>
      <c r="AA142" s="70">
        <v>25652</v>
      </c>
      <c r="AB142" s="70">
        <v>39373</v>
      </c>
      <c r="AC142" s="477">
        <v>35297</v>
      </c>
      <c r="AD142" s="70">
        <v>38031</v>
      </c>
      <c r="AE142" s="70">
        <v>34641</v>
      </c>
      <c r="AF142" s="70">
        <v>432420</v>
      </c>
      <c r="AG142" s="70">
        <v>422893</v>
      </c>
      <c r="AH142" s="510" t="s">
        <v>231</v>
      </c>
      <c r="AI142" s="537">
        <v>433430</v>
      </c>
      <c r="AJ142" s="511">
        <v>418755</v>
      </c>
      <c r="AK142" s="511">
        <v>384039</v>
      </c>
      <c r="AL142" s="510" t="s">
        <v>227</v>
      </c>
      <c r="AM142" s="510">
        <v>158479</v>
      </c>
      <c r="AN142" s="511"/>
      <c r="AO142" s="511"/>
      <c r="AP142" s="561"/>
      <c r="AQ142" s="504"/>
      <c r="AR142" s="504"/>
      <c r="AS142" s="504"/>
      <c r="AT142" s="505"/>
      <c r="AU142" s="504"/>
      <c r="AV142" s="505"/>
      <c r="AW142" s="505"/>
      <c r="BD142" s="4"/>
      <c r="BF142" s="4"/>
    </row>
    <row r="143" spans="1:58">
      <c r="A143" s="560">
        <v>584</v>
      </c>
      <c r="B143" s="558" t="s">
        <v>232</v>
      </c>
      <c r="C143" s="554">
        <v>8753</v>
      </c>
      <c r="D143" s="554"/>
      <c r="E143" s="554"/>
      <c r="F143" s="554">
        <v>17001</v>
      </c>
      <c r="G143" s="554">
        <v>18628</v>
      </c>
      <c r="H143" s="555">
        <v>38899</v>
      </c>
      <c r="I143" s="555">
        <v>47785</v>
      </c>
      <c r="J143" s="555">
        <v>59238</v>
      </c>
      <c r="K143" s="555">
        <v>69241</v>
      </c>
      <c r="L143" s="555">
        <v>72514</v>
      </c>
      <c r="M143" s="556">
        <v>83703</v>
      </c>
      <c r="N143" s="556">
        <v>98218</v>
      </c>
      <c r="O143" s="556">
        <v>108655</v>
      </c>
      <c r="P143" s="556">
        <v>112499</v>
      </c>
      <c r="Q143" s="556">
        <v>118748</v>
      </c>
      <c r="R143" s="556">
        <v>125238</v>
      </c>
      <c r="S143" s="556">
        <v>127814</v>
      </c>
      <c r="T143" s="556">
        <v>93187</v>
      </c>
      <c r="U143" s="556">
        <v>125530</v>
      </c>
      <c r="V143" s="556">
        <v>156312</v>
      </c>
      <c r="W143" s="559">
        <v>177943</v>
      </c>
      <c r="X143" s="559">
        <v>216476</v>
      </c>
      <c r="Y143" s="559">
        <v>173049</v>
      </c>
      <c r="Z143" s="70">
        <v>148517</v>
      </c>
      <c r="AA143" s="70">
        <v>128241</v>
      </c>
      <c r="AB143" s="70">
        <v>110165</v>
      </c>
      <c r="AC143" s="477">
        <v>115538</v>
      </c>
      <c r="AD143" s="70">
        <v>108070</v>
      </c>
      <c r="AE143" s="70">
        <v>83751</v>
      </c>
      <c r="AF143" s="70">
        <v>28695</v>
      </c>
      <c r="AG143" s="70">
        <v>37741</v>
      </c>
      <c r="AH143" s="510" t="s">
        <v>233</v>
      </c>
      <c r="AI143" s="537">
        <v>19710</v>
      </c>
      <c r="AJ143" s="511">
        <v>15845</v>
      </c>
      <c r="AK143" s="511">
        <v>14910</v>
      </c>
      <c r="AL143" s="510" t="s">
        <v>229</v>
      </c>
      <c r="AM143" s="510">
        <v>174936</v>
      </c>
      <c r="AN143" s="511"/>
      <c r="AO143" s="511"/>
      <c r="AP143" s="561"/>
      <c r="AQ143" s="504"/>
      <c r="AR143" s="504"/>
      <c r="AS143" s="504"/>
      <c r="AT143" s="505"/>
      <c r="AU143" s="504"/>
      <c r="AV143" s="505"/>
      <c r="AW143" s="505"/>
      <c r="BD143" s="4"/>
      <c r="BF143" s="4"/>
    </row>
    <row r="144" spans="1:58">
      <c r="A144" s="560">
        <v>601</v>
      </c>
      <c r="B144" s="558" t="s">
        <v>234</v>
      </c>
      <c r="C144" s="554">
        <v>118856</v>
      </c>
      <c r="D144" s="554">
        <v>74356</v>
      </c>
      <c r="E144" s="554">
        <v>141204</v>
      </c>
      <c r="F144" s="554">
        <v>184749</v>
      </c>
      <c r="G144" s="554">
        <v>141186</v>
      </c>
      <c r="H144" s="555">
        <v>272100</v>
      </c>
      <c r="I144" s="555">
        <v>366604</v>
      </c>
      <c r="J144" s="555">
        <v>404837</v>
      </c>
      <c r="K144" s="555">
        <v>517609</v>
      </c>
      <c r="L144" s="555">
        <v>477618</v>
      </c>
      <c r="M144" s="556">
        <v>518562</v>
      </c>
      <c r="N144" s="556">
        <v>472368</v>
      </c>
      <c r="O144" s="556">
        <v>442871</v>
      </c>
      <c r="P144" s="556">
        <v>520353</v>
      </c>
      <c r="Q144" s="556">
        <v>667687</v>
      </c>
      <c r="R144" s="556">
        <v>676408</v>
      </c>
      <c r="S144" s="556">
        <v>653585</v>
      </c>
      <c r="T144" s="556">
        <v>801661</v>
      </c>
      <c r="U144" s="556">
        <v>863343</v>
      </c>
      <c r="V144" s="556">
        <v>799857</v>
      </c>
      <c r="W144" s="559">
        <v>947070</v>
      </c>
      <c r="X144" s="559">
        <v>1098119</v>
      </c>
      <c r="Y144" s="559">
        <v>1246674</v>
      </c>
      <c r="Z144" s="70">
        <v>834827</v>
      </c>
      <c r="AA144" s="70">
        <v>746701</v>
      </c>
      <c r="AB144" s="70">
        <v>776544</v>
      </c>
      <c r="AC144" s="477">
        <v>843302</v>
      </c>
      <c r="AD144" s="70">
        <v>777924</v>
      </c>
      <c r="AE144" s="70">
        <v>695795</v>
      </c>
      <c r="AF144" s="70">
        <v>69394</v>
      </c>
      <c r="AG144" s="70">
        <v>67617</v>
      </c>
      <c r="AH144" s="510" t="s">
        <v>235</v>
      </c>
      <c r="AI144" s="537">
        <v>70566</v>
      </c>
      <c r="AJ144" s="511">
        <v>62598</v>
      </c>
      <c r="AK144" s="511">
        <v>64755</v>
      </c>
      <c r="AL144" s="510" t="s">
        <v>231</v>
      </c>
      <c r="AM144" s="510">
        <v>377106</v>
      </c>
      <c r="AN144" s="511"/>
      <c r="AO144" s="511"/>
      <c r="AP144" s="561"/>
      <c r="AQ144" s="504"/>
      <c r="AR144" s="504"/>
      <c r="AS144" s="504"/>
      <c r="AT144" s="505"/>
      <c r="AU144" s="504"/>
      <c r="AV144" s="505"/>
      <c r="AW144" s="505"/>
      <c r="BD144" s="4"/>
      <c r="BF144" s="4"/>
    </row>
    <row r="145" spans="1:58">
      <c r="A145" s="560">
        <v>602</v>
      </c>
      <c r="B145" s="558" t="s">
        <v>236</v>
      </c>
      <c r="C145" s="554">
        <v>90956</v>
      </c>
      <c r="D145" s="554">
        <v>121570</v>
      </c>
      <c r="E145" s="554">
        <v>49184</v>
      </c>
      <c r="F145" s="554">
        <v>167434</v>
      </c>
      <c r="G145" s="554">
        <v>100861</v>
      </c>
      <c r="H145" s="555">
        <v>198110</v>
      </c>
      <c r="I145" s="555">
        <v>197509</v>
      </c>
      <c r="J145" s="555">
        <v>199795</v>
      </c>
      <c r="K145" s="555">
        <v>216258</v>
      </c>
      <c r="L145" s="555">
        <v>225651</v>
      </c>
      <c r="M145" s="556">
        <v>272566</v>
      </c>
      <c r="N145" s="556">
        <v>281039</v>
      </c>
      <c r="O145" s="556">
        <v>257363</v>
      </c>
      <c r="P145" s="556">
        <v>319611</v>
      </c>
      <c r="Q145" s="556">
        <v>324429</v>
      </c>
      <c r="R145" s="556">
        <v>255694</v>
      </c>
      <c r="S145" s="556">
        <v>269127</v>
      </c>
      <c r="T145" s="556">
        <v>433756</v>
      </c>
      <c r="U145" s="556">
        <v>490186</v>
      </c>
      <c r="V145" s="556">
        <v>601363</v>
      </c>
      <c r="W145" s="559">
        <v>600257</v>
      </c>
      <c r="X145" s="559">
        <v>625384</v>
      </c>
      <c r="Y145" s="559">
        <v>718392</v>
      </c>
      <c r="Z145" s="70">
        <v>699435</v>
      </c>
      <c r="AA145" s="70">
        <v>1021009</v>
      </c>
      <c r="AB145" s="70">
        <v>1041232</v>
      </c>
      <c r="AC145" s="477">
        <v>1346264</v>
      </c>
      <c r="AD145" s="70">
        <v>1781918</v>
      </c>
      <c r="AE145" s="70">
        <v>1697305</v>
      </c>
      <c r="AF145" s="70">
        <v>684065</v>
      </c>
      <c r="AG145" s="70">
        <v>724469</v>
      </c>
      <c r="AH145" s="510" t="s">
        <v>237</v>
      </c>
      <c r="AI145" s="537">
        <v>671927</v>
      </c>
      <c r="AJ145" s="511">
        <v>650352</v>
      </c>
      <c r="AK145" s="511">
        <v>549187</v>
      </c>
      <c r="AL145" s="510" t="s">
        <v>233</v>
      </c>
      <c r="AM145" s="510">
        <v>10198</v>
      </c>
      <c r="AN145" s="511"/>
      <c r="AO145" s="511"/>
      <c r="AP145" s="561"/>
      <c r="AQ145" s="504"/>
      <c r="AR145" s="504"/>
      <c r="AS145" s="504"/>
      <c r="AT145" s="505"/>
      <c r="AU145" s="504"/>
      <c r="AV145" s="505"/>
      <c r="AW145" s="505"/>
      <c r="BD145" s="4"/>
      <c r="BF145" s="4"/>
    </row>
    <row r="146" spans="1:58">
      <c r="A146" s="560">
        <v>603</v>
      </c>
      <c r="B146" s="558" t="s">
        <v>238</v>
      </c>
      <c r="C146" s="554">
        <v>15545</v>
      </c>
      <c r="D146" s="554">
        <v>12995</v>
      </c>
      <c r="E146" s="554">
        <v>14454</v>
      </c>
      <c r="F146" s="554">
        <v>33210</v>
      </c>
      <c r="G146" s="554">
        <v>78057</v>
      </c>
      <c r="H146" s="555">
        <v>137780</v>
      </c>
      <c r="I146" s="555">
        <v>161127</v>
      </c>
      <c r="J146" s="555">
        <v>206511</v>
      </c>
      <c r="K146" s="555">
        <v>207309</v>
      </c>
      <c r="L146" s="555">
        <v>167678</v>
      </c>
      <c r="M146" s="556">
        <v>178644</v>
      </c>
      <c r="N146" s="556">
        <v>222332</v>
      </c>
      <c r="O146" s="556">
        <v>197704</v>
      </c>
      <c r="P146" s="556">
        <v>292564</v>
      </c>
      <c r="Q146" s="556">
        <v>309382</v>
      </c>
      <c r="R146" s="556">
        <v>305222</v>
      </c>
      <c r="S146" s="556">
        <v>307678</v>
      </c>
      <c r="T146" s="556">
        <v>350947</v>
      </c>
      <c r="U146" s="556">
        <v>393390</v>
      </c>
      <c r="V146" s="556">
        <v>461700</v>
      </c>
      <c r="W146" s="559">
        <v>396022</v>
      </c>
      <c r="X146" s="559">
        <v>540179</v>
      </c>
      <c r="Y146" s="559">
        <v>539512</v>
      </c>
      <c r="Z146" s="70">
        <v>341782</v>
      </c>
      <c r="AA146" s="70">
        <v>331249</v>
      </c>
      <c r="AB146" s="70">
        <v>374447</v>
      </c>
      <c r="AC146" s="477">
        <v>386385</v>
      </c>
      <c r="AD146" s="70">
        <v>357054</v>
      </c>
      <c r="AE146" s="70">
        <v>330929</v>
      </c>
      <c r="AF146" s="70">
        <v>1814772</v>
      </c>
      <c r="AG146" s="70">
        <v>1083863</v>
      </c>
      <c r="AH146" s="510" t="s">
        <v>239</v>
      </c>
      <c r="AI146" s="537">
        <v>630129</v>
      </c>
      <c r="AJ146" s="511">
        <v>630720</v>
      </c>
      <c r="AK146" s="511">
        <v>454745</v>
      </c>
      <c r="AL146" s="510" t="s">
        <v>235</v>
      </c>
      <c r="AM146" s="510">
        <v>56135</v>
      </c>
      <c r="AN146" s="511"/>
      <c r="AO146" s="511"/>
      <c r="AP146" s="562"/>
      <c r="AQ146" s="567"/>
      <c r="AR146" s="567"/>
      <c r="AS146" s="563"/>
      <c r="AT146" s="562"/>
      <c r="AU146" s="564"/>
      <c r="AV146" s="564"/>
      <c r="AW146" s="504"/>
      <c r="BD146" s="4"/>
      <c r="BF146" s="4"/>
    </row>
    <row r="147" spans="1:58">
      <c r="A147" s="560">
        <v>604</v>
      </c>
      <c r="B147" s="558" t="s">
        <v>240</v>
      </c>
      <c r="C147" s="554">
        <v>-94644</v>
      </c>
      <c r="D147" s="554">
        <v>-31753</v>
      </c>
      <c r="E147" s="554">
        <v>66420</v>
      </c>
      <c r="F147" s="554">
        <v>84972</v>
      </c>
      <c r="G147" s="554">
        <v>140454</v>
      </c>
      <c r="H147" s="555">
        <v>172644</v>
      </c>
      <c r="I147" s="555">
        <v>182758</v>
      </c>
      <c r="J147" s="555">
        <v>193798</v>
      </c>
      <c r="K147" s="555">
        <v>200285</v>
      </c>
      <c r="L147" s="555">
        <v>177950</v>
      </c>
      <c r="M147" s="556">
        <v>198057</v>
      </c>
      <c r="N147" s="556">
        <v>206633</v>
      </c>
      <c r="O147" s="556">
        <v>223080</v>
      </c>
      <c r="P147" s="556">
        <v>274375</v>
      </c>
      <c r="Q147" s="556">
        <v>348223</v>
      </c>
      <c r="R147" s="556">
        <v>341627</v>
      </c>
      <c r="S147" s="556">
        <v>286146</v>
      </c>
      <c r="T147" s="556">
        <v>330342</v>
      </c>
      <c r="U147" s="556">
        <v>263338</v>
      </c>
      <c r="V147" s="556">
        <v>185365</v>
      </c>
      <c r="W147" s="559">
        <v>186738</v>
      </c>
      <c r="X147" s="559">
        <v>188485</v>
      </c>
      <c r="Y147" s="559">
        <v>221383</v>
      </c>
      <c r="Z147" s="70">
        <v>215582</v>
      </c>
      <c r="AA147" s="70">
        <v>199854</v>
      </c>
      <c r="AB147" s="70">
        <v>218220</v>
      </c>
      <c r="AC147" s="477">
        <v>239614</v>
      </c>
      <c r="AD147" s="70">
        <v>172636</v>
      </c>
      <c r="AE147" s="70">
        <v>154628</v>
      </c>
      <c r="AF147" s="70">
        <v>327665</v>
      </c>
      <c r="AG147" s="70">
        <v>306621</v>
      </c>
      <c r="AH147" s="510" t="s">
        <v>241</v>
      </c>
      <c r="AI147" s="537">
        <v>371536</v>
      </c>
      <c r="AJ147" s="511">
        <v>344830</v>
      </c>
      <c r="AK147" s="511">
        <v>272633</v>
      </c>
      <c r="AL147" s="510" t="s">
        <v>242</v>
      </c>
      <c r="AM147" s="511">
        <v>1745121</v>
      </c>
      <c r="AN147" s="511"/>
      <c r="AO147" s="511"/>
      <c r="AP147" s="561"/>
      <c r="AQ147" s="504"/>
      <c r="AR147" s="504"/>
      <c r="AS147" s="504"/>
      <c r="AT147" s="505"/>
      <c r="AU147" s="504"/>
      <c r="AV147" s="505"/>
      <c r="AW147" s="505"/>
      <c r="BD147" s="4"/>
      <c r="BF147" s="4"/>
    </row>
    <row r="148" spans="1:58">
      <c r="A148" s="560">
        <v>621</v>
      </c>
      <c r="B148" s="558" t="s">
        <v>243</v>
      </c>
      <c r="C148" s="554">
        <v>142610</v>
      </c>
      <c r="D148" s="554">
        <v>157669</v>
      </c>
      <c r="E148" s="554">
        <v>174284</v>
      </c>
      <c r="F148" s="554">
        <v>195101</v>
      </c>
      <c r="G148" s="554">
        <v>477981</v>
      </c>
      <c r="H148" s="555">
        <v>448702</v>
      </c>
      <c r="I148" s="555">
        <v>335068</v>
      </c>
      <c r="J148" s="555">
        <v>161831</v>
      </c>
      <c r="K148" s="555">
        <v>290172</v>
      </c>
      <c r="L148" s="555">
        <v>403295</v>
      </c>
      <c r="M148" s="556">
        <v>616113</v>
      </c>
      <c r="N148" s="556">
        <v>446392</v>
      </c>
      <c r="O148" s="556">
        <v>499018</v>
      </c>
      <c r="P148" s="556">
        <v>515470</v>
      </c>
      <c r="Q148" s="556">
        <v>644140</v>
      </c>
      <c r="R148" s="556">
        <v>594145</v>
      </c>
      <c r="S148" s="556">
        <v>1022695</v>
      </c>
      <c r="T148" s="556">
        <v>1027348</v>
      </c>
      <c r="U148" s="556">
        <v>1536056</v>
      </c>
      <c r="V148" s="556">
        <v>1498593</v>
      </c>
      <c r="W148" s="559">
        <v>1996716</v>
      </c>
      <c r="X148" s="559">
        <v>2059732</v>
      </c>
      <c r="Y148" s="559">
        <v>1837642</v>
      </c>
      <c r="Z148" s="70">
        <v>1911378</v>
      </c>
      <c r="AA148" s="70">
        <v>2093470</v>
      </c>
      <c r="AB148" s="70">
        <v>2357400</v>
      </c>
      <c r="AC148" s="477">
        <v>2556083</v>
      </c>
      <c r="AD148" s="70">
        <v>2965205</v>
      </c>
      <c r="AE148" s="70">
        <v>2408207</v>
      </c>
      <c r="AF148" s="70">
        <v>123165</v>
      </c>
      <c r="AG148" s="70">
        <v>112945</v>
      </c>
      <c r="AH148" s="510" t="s">
        <v>244</v>
      </c>
      <c r="AI148" s="537">
        <v>103895</v>
      </c>
      <c r="AJ148" s="511">
        <v>117848</v>
      </c>
      <c r="AK148" s="511">
        <v>91468</v>
      </c>
      <c r="AL148" s="510" t="s">
        <v>245</v>
      </c>
      <c r="AM148" s="511">
        <v>1494289</v>
      </c>
      <c r="AN148" s="511"/>
      <c r="AO148" s="511"/>
      <c r="AP148" s="561"/>
      <c r="AQ148" s="504"/>
      <c r="AR148" s="504"/>
      <c r="AS148" s="504"/>
      <c r="AT148" s="505"/>
      <c r="AU148" s="504"/>
      <c r="AV148" s="505"/>
      <c r="AW148" s="505"/>
      <c r="BD148" s="4"/>
      <c r="BF148" s="4"/>
    </row>
    <row r="149" spans="1:58">
      <c r="A149" s="560">
        <v>622</v>
      </c>
      <c r="B149" s="558" t="s">
        <v>246</v>
      </c>
      <c r="C149" s="554">
        <v>109321</v>
      </c>
      <c r="D149" s="554">
        <v>153329</v>
      </c>
      <c r="E149" s="554">
        <v>125349</v>
      </c>
      <c r="F149" s="554">
        <v>187479</v>
      </c>
      <c r="G149" s="554">
        <v>265748</v>
      </c>
      <c r="H149" s="555">
        <v>387825</v>
      </c>
      <c r="I149" s="555">
        <v>449915</v>
      </c>
      <c r="J149" s="555">
        <v>516857</v>
      </c>
      <c r="K149" s="555">
        <v>562955</v>
      </c>
      <c r="L149" s="555">
        <v>689983</v>
      </c>
      <c r="M149" s="556">
        <v>688145</v>
      </c>
      <c r="N149" s="556">
        <v>973626</v>
      </c>
      <c r="O149" s="556">
        <v>959915</v>
      </c>
      <c r="P149" s="556">
        <v>799484</v>
      </c>
      <c r="Q149" s="556">
        <v>796483</v>
      </c>
      <c r="R149" s="556">
        <v>815774</v>
      </c>
      <c r="S149" s="556">
        <v>914188</v>
      </c>
      <c r="T149" s="556">
        <v>916085</v>
      </c>
      <c r="U149" s="556">
        <v>1084903</v>
      </c>
      <c r="V149" s="556">
        <v>968833</v>
      </c>
      <c r="W149" s="559">
        <v>1199386</v>
      </c>
      <c r="X149" s="559">
        <v>1507009</v>
      </c>
      <c r="Y149" s="559">
        <v>1524681</v>
      </c>
      <c r="Z149" s="70">
        <v>1444440</v>
      </c>
      <c r="AA149" s="70">
        <v>1356365</v>
      </c>
      <c r="AB149" s="70">
        <v>1884616</v>
      </c>
      <c r="AC149" s="477">
        <v>1916680</v>
      </c>
      <c r="AD149" s="70">
        <v>2101085</v>
      </c>
      <c r="AE149" s="70">
        <v>2063464</v>
      </c>
      <c r="AF149" s="70">
        <v>2467103</v>
      </c>
      <c r="AG149" s="70">
        <v>2827133</v>
      </c>
      <c r="AH149" s="510" t="s">
        <v>242</v>
      </c>
      <c r="AI149" s="537">
        <v>2566413</v>
      </c>
      <c r="AJ149" s="511">
        <v>1987924</v>
      </c>
      <c r="AK149" s="511">
        <v>1675169</v>
      </c>
      <c r="AL149" s="510" t="s">
        <v>247</v>
      </c>
      <c r="AM149" s="511">
        <v>538814</v>
      </c>
      <c r="AN149" s="511"/>
      <c r="AO149" s="511"/>
      <c r="AP149" s="561"/>
      <c r="AQ149" s="504"/>
      <c r="AR149" s="504"/>
      <c r="AS149" s="504"/>
      <c r="AT149" s="505"/>
      <c r="AU149" s="504"/>
      <c r="AV149" s="505"/>
      <c r="AW149" s="505"/>
      <c r="BD149" s="4"/>
      <c r="BF149" s="4"/>
    </row>
    <row r="150" spans="1:58">
      <c r="A150" s="560">
        <v>623</v>
      </c>
      <c r="B150" s="558" t="s">
        <v>248</v>
      </c>
      <c r="C150" s="554">
        <v>280858</v>
      </c>
      <c r="D150" s="554">
        <v>328764</v>
      </c>
      <c r="E150" s="554">
        <v>330018</v>
      </c>
      <c r="F150" s="554">
        <v>408415</v>
      </c>
      <c r="G150" s="554">
        <v>480752</v>
      </c>
      <c r="H150" s="555">
        <v>514468</v>
      </c>
      <c r="I150" s="555">
        <v>574697</v>
      </c>
      <c r="J150" s="555">
        <v>407222</v>
      </c>
      <c r="K150" s="555">
        <v>686281</v>
      </c>
      <c r="L150" s="555">
        <v>735422</v>
      </c>
      <c r="M150" s="556">
        <v>746230</v>
      </c>
      <c r="N150" s="556">
        <v>761967</v>
      </c>
      <c r="O150" s="556">
        <v>693895</v>
      </c>
      <c r="P150" s="556">
        <v>724334</v>
      </c>
      <c r="Q150" s="556">
        <v>728486</v>
      </c>
      <c r="R150" s="556">
        <v>789911</v>
      </c>
      <c r="S150" s="556">
        <v>1128545</v>
      </c>
      <c r="T150" s="556">
        <v>750951</v>
      </c>
      <c r="U150" s="556">
        <v>684436</v>
      </c>
      <c r="V150" s="556">
        <v>777736</v>
      </c>
      <c r="W150" s="559">
        <v>778917</v>
      </c>
      <c r="X150" s="559">
        <v>772173</v>
      </c>
      <c r="Y150" s="559">
        <v>785056</v>
      </c>
      <c r="Z150" s="70">
        <v>789802</v>
      </c>
      <c r="AA150" s="70">
        <v>692750</v>
      </c>
      <c r="AB150" s="70">
        <v>558557</v>
      </c>
      <c r="AC150" s="477">
        <v>608744</v>
      </c>
      <c r="AD150" s="70">
        <v>552378</v>
      </c>
      <c r="AE150" s="70">
        <v>476343</v>
      </c>
      <c r="AF150" s="70">
        <v>1836818</v>
      </c>
      <c r="AG150" s="70">
        <v>1817451</v>
      </c>
      <c r="AH150" s="510" t="s">
        <v>245</v>
      </c>
      <c r="AI150" s="537">
        <v>1732942</v>
      </c>
      <c r="AJ150" s="511">
        <v>1381492</v>
      </c>
      <c r="AK150" s="511">
        <v>1417003</v>
      </c>
      <c r="AL150" s="510" t="s">
        <v>249</v>
      </c>
      <c r="AM150" s="511">
        <v>289332</v>
      </c>
      <c r="AN150" s="511"/>
      <c r="AO150" s="511"/>
      <c r="AP150" s="561"/>
      <c r="AQ150" s="504"/>
      <c r="AR150" s="504"/>
      <c r="AS150" s="504"/>
      <c r="AT150" s="505"/>
      <c r="AU150" s="504"/>
      <c r="AV150" s="505"/>
      <c r="AW150" s="505"/>
      <c r="BD150" s="4"/>
      <c r="BF150" s="4"/>
    </row>
    <row r="151" spans="1:58">
      <c r="A151" s="560">
        <v>624</v>
      </c>
      <c r="B151" s="558" t="s">
        <v>250</v>
      </c>
      <c r="C151" s="554">
        <v>21651</v>
      </c>
      <c r="D151" s="554">
        <v>25897</v>
      </c>
      <c r="E151" s="554">
        <v>42234</v>
      </c>
      <c r="F151" s="554">
        <v>56694</v>
      </c>
      <c r="G151" s="554">
        <v>62867</v>
      </c>
      <c r="H151" s="555">
        <v>105029</v>
      </c>
      <c r="I151" s="555">
        <v>135380</v>
      </c>
      <c r="J151" s="555">
        <v>116359</v>
      </c>
      <c r="K151" s="555">
        <v>161544</v>
      </c>
      <c r="L151" s="555">
        <v>123965</v>
      </c>
      <c r="M151" s="556">
        <v>130797</v>
      </c>
      <c r="N151" s="556">
        <v>159435</v>
      </c>
      <c r="O151" s="556">
        <v>177527</v>
      </c>
      <c r="P151" s="556">
        <v>150339</v>
      </c>
      <c r="Q151" s="556">
        <v>140572</v>
      </c>
      <c r="R151" s="556">
        <v>157177</v>
      </c>
      <c r="S151" s="556">
        <v>170738</v>
      </c>
      <c r="T151" s="556">
        <v>232055</v>
      </c>
      <c r="U151" s="556">
        <v>312170</v>
      </c>
      <c r="V151" s="556">
        <v>256860</v>
      </c>
      <c r="W151" s="559">
        <v>288121</v>
      </c>
      <c r="X151" s="559">
        <v>396323</v>
      </c>
      <c r="Y151" s="559">
        <v>250588</v>
      </c>
      <c r="Z151" s="70">
        <v>286056</v>
      </c>
      <c r="AA151" s="70">
        <v>334585</v>
      </c>
      <c r="AB151" s="70">
        <v>349687</v>
      </c>
      <c r="AC151" s="477">
        <v>302418</v>
      </c>
      <c r="AD151" s="70">
        <v>324960</v>
      </c>
      <c r="AE151" s="70">
        <v>326096</v>
      </c>
      <c r="AF151" s="70">
        <v>481148</v>
      </c>
      <c r="AG151" s="70">
        <v>464269</v>
      </c>
      <c r="AH151" s="510" t="s">
        <v>247</v>
      </c>
      <c r="AI151" s="537">
        <v>438951</v>
      </c>
      <c r="AJ151" s="511">
        <v>489005</v>
      </c>
      <c r="AK151" s="511">
        <v>540653</v>
      </c>
      <c r="AL151" s="511" t="s">
        <v>251</v>
      </c>
      <c r="AM151" s="511">
        <v>676350</v>
      </c>
      <c r="AN151" s="511"/>
      <c r="AO151" s="511"/>
      <c r="AP151" s="561"/>
      <c r="AQ151" s="504"/>
      <c r="AR151" s="504"/>
      <c r="AS151" s="504"/>
      <c r="AT151" s="505"/>
      <c r="AU151" s="504"/>
      <c r="AV151" s="505"/>
      <c r="AW151" s="505"/>
      <c r="BD151" s="4"/>
      <c r="BF151" s="4"/>
    </row>
    <row r="152" spans="1:58">
      <c r="A152" s="560">
        <v>641</v>
      </c>
      <c r="B152" s="558" t="s">
        <v>252</v>
      </c>
      <c r="C152" s="554">
        <v>56966</v>
      </c>
      <c r="D152" s="554">
        <v>82142</v>
      </c>
      <c r="E152" s="554">
        <v>76859</v>
      </c>
      <c r="F152" s="554">
        <v>152923</v>
      </c>
      <c r="G152" s="554">
        <v>417304</v>
      </c>
      <c r="H152" s="555">
        <v>571023</v>
      </c>
      <c r="I152" s="555">
        <v>613121</v>
      </c>
      <c r="J152" s="555">
        <v>533709</v>
      </c>
      <c r="K152" s="555">
        <v>643838</v>
      </c>
      <c r="L152" s="555">
        <v>706648</v>
      </c>
      <c r="M152" s="556">
        <v>776001</v>
      </c>
      <c r="N152" s="556">
        <v>990551</v>
      </c>
      <c r="O152" s="556">
        <v>737847</v>
      </c>
      <c r="P152" s="556">
        <v>544243</v>
      </c>
      <c r="Q152" s="556">
        <v>827706</v>
      </c>
      <c r="R152" s="556">
        <v>1213775</v>
      </c>
      <c r="S152" s="556">
        <v>1921724</v>
      </c>
      <c r="T152" s="556">
        <v>1621679</v>
      </c>
      <c r="U152" s="556">
        <v>1209115</v>
      </c>
      <c r="V152" s="556">
        <v>1806095</v>
      </c>
      <c r="W152" s="559">
        <v>1786195</v>
      </c>
      <c r="X152" s="559">
        <v>2692562</v>
      </c>
      <c r="Y152" s="559">
        <v>1871737</v>
      </c>
      <c r="Z152" s="70">
        <v>1440099</v>
      </c>
      <c r="AA152" s="70">
        <v>1240841</v>
      </c>
      <c r="AB152" s="70">
        <v>1210648</v>
      </c>
      <c r="AC152" s="477">
        <v>1416962</v>
      </c>
      <c r="AD152" s="70">
        <v>1146847</v>
      </c>
      <c r="AE152" s="70">
        <v>1146333</v>
      </c>
      <c r="AF152" s="70">
        <v>298687</v>
      </c>
      <c r="AG152" s="70">
        <v>309431</v>
      </c>
      <c r="AH152" s="510" t="s">
        <v>249</v>
      </c>
      <c r="AI152" s="537">
        <v>281076</v>
      </c>
      <c r="AJ152" s="511">
        <v>259908</v>
      </c>
      <c r="AK152" s="511">
        <v>278129</v>
      </c>
      <c r="AL152" s="511" t="s">
        <v>253</v>
      </c>
      <c r="AM152" s="511">
        <v>195357</v>
      </c>
      <c r="AN152" s="511"/>
      <c r="AO152" s="511"/>
      <c r="AP152" s="561"/>
      <c r="AQ152" s="504"/>
      <c r="AR152" s="504"/>
      <c r="AS152" s="504"/>
      <c r="AT152" s="505"/>
      <c r="AU152" s="504"/>
      <c r="AV152" s="505"/>
      <c r="AW152" s="505"/>
      <c r="BD152" s="4"/>
      <c r="BF152" s="4"/>
    </row>
    <row r="153" spans="1:58">
      <c r="A153" s="560">
        <v>642</v>
      </c>
      <c r="B153" s="558" t="s">
        <v>254</v>
      </c>
      <c r="C153" s="554">
        <v>160655</v>
      </c>
      <c r="D153" s="554">
        <v>191789</v>
      </c>
      <c r="E153" s="554">
        <v>243781</v>
      </c>
      <c r="F153" s="554">
        <v>440685</v>
      </c>
      <c r="G153" s="554">
        <v>390828</v>
      </c>
      <c r="H153" s="555">
        <v>685185</v>
      </c>
      <c r="I153" s="555">
        <v>687678</v>
      </c>
      <c r="J153" s="555">
        <v>907086</v>
      </c>
      <c r="K153" s="555">
        <v>906052</v>
      </c>
      <c r="L153" s="555">
        <v>1205498</v>
      </c>
      <c r="M153" s="556">
        <v>1296722</v>
      </c>
      <c r="N153" s="556">
        <v>1507597</v>
      </c>
      <c r="O153" s="556">
        <v>1368286</v>
      </c>
      <c r="P153" s="556">
        <v>1556128</v>
      </c>
      <c r="Q153" s="556">
        <v>1490520</v>
      </c>
      <c r="R153" s="556">
        <v>1462613</v>
      </c>
      <c r="S153" s="556">
        <v>1581170</v>
      </c>
      <c r="T153" s="556">
        <v>1766377</v>
      </c>
      <c r="U153" s="556">
        <v>1956779</v>
      </c>
      <c r="V153" s="556">
        <v>2206392</v>
      </c>
      <c r="W153" s="559">
        <v>2010433</v>
      </c>
      <c r="X153" s="559">
        <v>2389547</v>
      </c>
      <c r="Y153" s="559">
        <v>2427749</v>
      </c>
      <c r="Z153" s="70">
        <v>2312190</v>
      </c>
      <c r="AA153" s="70">
        <v>2137674</v>
      </c>
      <c r="AB153" s="70">
        <v>2313033</v>
      </c>
      <c r="AC153" s="477">
        <v>2322764</v>
      </c>
      <c r="AD153" s="70">
        <v>2255096</v>
      </c>
      <c r="AE153" s="70">
        <v>2079835</v>
      </c>
      <c r="AF153" s="70">
        <v>844326</v>
      </c>
      <c r="AG153" s="70">
        <v>820725</v>
      </c>
      <c r="AH153" s="510" t="s">
        <v>255</v>
      </c>
      <c r="AI153" s="537">
        <v>1178728</v>
      </c>
      <c r="AJ153" s="511">
        <v>1109313</v>
      </c>
      <c r="AK153" s="511">
        <v>1080955</v>
      </c>
      <c r="AL153" s="511" t="s">
        <v>256</v>
      </c>
      <c r="AM153" s="511">
        <v>305914</v>
      </c>
      <c r="AN153" s="511"/>
      <c r="AO153" s="511"/>
      <c r="AP153" s="561"/>
      <c r="AQ153" s="504"/>
      <c r="AR153" s="504"/>
      <c r="AS153" s="504"/>
      <c r="AT153" s="505"/>
      <c r="AU153" s="504"/>
      <c r="AV153" s="505"/>
      <c r="AW153" s="505"/>
      <c r="BD153" s="4"/>
      <c r="BF153" s="4"/>
    </row>
    <row r="154" spans="1:58">
      <c r="A154" s="560">
        <v>643</v>
      </c>
      <c r="B154" s="558" t="s">
        <v>257</v>
      </c>
      <c r="C154" s="554">
        <v>14012</v>
      </c>
      <c r="D154" s="554">
        <v>14891</v>
      </c>
      <c r="E154" s="554">
        <v>59517</v>
      </c>
      <c r="F154" s="554">
        <v>46744</v>
      </c>
      <c r="G154" s="554">
        <v>41950</v>
      </c>
      <c r="H154" s="555">
        <v>147612</v>
      </c>
      <c r="I154" s="555">
        <v>183675</v>
      </c>
      <c r="J154" s="555">
        <v>200841</v>
      </c>
      <c r="K154" s="555">
        <v>165985</v>
      </c>
      <c r="L154" s="555">
        <v>205920</v>
      </c>
      <c r="M154" s="556">
        <v>212422</v>
      </c>
      <c r="N154" s="556">
        <v>193251</v>
      </c>
      <c r="O154" s="556">
        <v>261829</v>
      </c>
      <c r="P154" s="556">
        <v>253113</v>
      </c>
      <c r="Q154" s="556">
        <v>281440</v>
      </c>
      <c r="R154" s="556">
        <v>208618</v>
      </c>
      <c r="S154" s="556">
        <v>275038</v>
      </c>
      <c r="T154" s="556">
        <v>326817</v>
      </c>
      <c r="U154" s="556">
        <v>302899</v>
      </c>
      <c r="V154" s="556">
        <v>245878</v>
      </c>
      <c r="W154" s="559">
        <v>256047</v>
      </c>
      <c r="X154" s="559">
        <v>301541</v>
      </c>
      <c r="Y154" s="559">
        <v>299973</v>
      </c>
      <c r="Z154" s="70">
        <v>303108</v>
      </c>
      <c r="AA154" s="70">
        <v>319395</v>
      </c>
      <c r="AB154" s="70">
        <v>418967</v>
      </c>
      <c r="AC154" s="477">
        <v>495316</v>
      </c>
      <c r="AD154" s="70">
        <v>415365</v>
      </c>
      <c r="AE154" s="70">
        <v>485407</v>
      </c>
      <c r="AF154" s="70">
        <v>1972599</v>
      </c>
      <c r="AG154" s="70">
        <v>1948788</v>
      </c>
      <c r="AH154" s="510" t="s">
        <v>258</v>
      </c>
      <c r="AI154" s="537">
        <v>1661884</v>
      </c>
      <c r="AJ154" s="511">
        <v>1717123</v>
      </c>
      <c r="AK154" s="511">
        <v>1773202</v>
      </c>
      <c r="AL154" s="511" t="s">
        <v>211</v>
      </c>
      <c r="AM154" s="511">
        <v>1164404</v>
      </c>
      <c r="AN154" s="511"/>
      <c r="AO154" s="511"/>
      <c r="AP154" s="561"/>
      <c r="AQ154" s="504"/>
      <c r="AR154" s="504"/>
      <c r="AS154" s="504"/>
      <c r="AT154" s="505"/>
      <c r="AU154" s="504"/>
      <c r="AV154" s="505"/>
      <c r="AW154" s="505"/>
      <c r="BD154" s="4"/>
      <c r="BF154" s="4"/>
    </row>
    <row r="155" spans="1:58">
      <c r="A155" s="560">
        <v>644</v>
      </c>
      <c r="B155" s="558" t="s">
        <v>259</v>
      </c>
      <c r="C155" s="554">
        <v>160033</v>
      </c>
      <c r="D155" s="554">
        <v>176584</v>
      </c>
      <c r="E155" s="554">
        <v>197767</v>
      </c>
      <c r="F155" s="554">
        <v>342778</v>
      </c>
      <c r="G155" s="554">
        <v>266956</v>
      </c>
      <c r="H155" s="555">
        <v>409565</v>
      </c>
      <c r="I155" s="555">
        <v>453133</v>
      </c>
      <c r="J155" s="555">
        <v>524048</v>
      </c>
      <c r="K155" s="555">
        <v>540520</v>
      </c>
      <c r="L155" s="555">
        <v>580677</v>
      </c>
      <c r="M155" s="556">
        <v>729347</v>
      </c>
      <c r="N155" s="556">
        <v>677246</v>
      </c>
      <c r="O155" s="556">
        <v>824088</v>
      </c>
      <c r="P155" s="556">
        <v>831538</v>
      </c>
      <c r="Q155" s="556">
        <v>838704</v>
      </c>
      <c r="R155" s="556">
        <v>685411</v>
      </c>
      <c r="S155" s="556">
        <v>841660</v>
      </c>
      <c r="T155" s="556">
        <v>916533</v>
      </c>
      <c r="U155" s="556">
        <v>1057133</v>
      </c>
      <c r="V155" s="556">
        <v>1030402</v>
      </c>
      <c r="W155" s="559">
        <v>1101768</v>
      </c>
      <c r="X155" s="559">
        <v>1268495</v>
      </c>
      <c r="Y155" s="559">
        <v>1193002</v>
      </c>
      <c r="Z155" s="70">
        <v>1259675</v>
      </c>
      <c r="AA155" s="70">
        <v>1210266</v>
      </c>
      <c r="AB155" s="70">
        <v>1138275</v>
      </c>
      <c r="AC155" s="477">
        <v>1081372</v>
      </c>
      <c r="AD155" s="70">
        <v>1003971</v>
      </c>
      <c r="AE155" s="70">
        <v>1070359</v>
      </c>
      <c r="AF155" s="70">
        <v>406508</v>
      </c>
      <c r="AG155" s="70">
        <v>657270</v>
      </c>
      <c r="AH155" s="510" t="s">
        <v>260</v>
      </c>
      <c r="AI155" s="537">
        <v>676358</v>
      </c>
      <c r="AJ155" s="511">
        <v>582808</v>
      </c>
      <c r="AK155" s="511">
        <v>596541</v>
      </c>
      <c r="AL155" s="511" t="s">
        <v>261</v>
      </c>
      <c r="AM155" s="511">
        <v>1305116</v>
      </c>
      <c r="AN155" s="511"/>
      <c r="AO155" s="511"/>
      <c r="AP155" s="561"/>
      <c r="AQ155" s="504"/>
      <c r="AR155" s="504"/>
      <c r="AS155" s="504"/>
      <c r="AT155" s="505"/>
      <c r="AU155" s="504"/>
      <c r="AV155" s="505"/>
      <c r="AW155" s="505"/>
      <c r="BD155" s="4"/>
      <c r="BF155" s="4"/>
    </row>
    <row r="156" spans="1:58">
      <c r="A156" s="560">
        <v>645</v>
      </c>
      <c r="B156" s="558" t="s">
        <v>262</v>
      </c>
      <c r="C156" s="554">
        <v>113757</v>
      </c>
      <c r="D156" s="554">
        <v>112838</v>
      </c>
      <c r="E156" s="554">
        <v>128864</v>
      </c>
      <c r="F156" s="554">
        <v>207871</v>
      </c>
      <c r="G156" s="554">
        <v>264966</v>
      </c>
      <c r="H156" s="555">
        <v>562496</v>
      </c>
      <c r="I156" s="555">
        <v>586510</v>
      </c>
      <c r="J156" s="555">
        <v>570199</v>
      </c>
      <c r="K156" s="555">
        <v>569880</v>
      </c>
      <c r="L156" s="555">
        <v>709357</v>
      </c>
      <c r="M156" s="556">
        <v>856162</v>
      </c>
      <c r="N156" s="556">
        <v>1072721</v>
      </c>
      <c r="O156" s="556">
        <v>1000242</v>
      </c>
      <c r="P156" s="556">
        <v>1151546</v>
      </c>
      <c r="Q156" s="556">
        <v>1246843</v>
      </c>
      <c r="R156" s="556">
        <v>1103280</v>
      </c>
      <c r="S156" s="556">
        <v>994138</v>
      </c>
      <c r="T156" s="556">
        <v>1215179</v>
      </c>
      <c r="U156" s="556">
        <v>1398980</v>
      </c>
      <c r="V156" s="556">
        <v>1562460</v>
      </c>
      <c r="W156" s="559">
        <v>1503091</v>
      </c>
      <c r="X156" s="559">
        <v>1665845</v>
      </c>
      <c r="Y156" s="559">
        <v>1621292</v>
      </c>
      <c r="Z156" s="70">
        <v>1442174</v>
      </c>
      <c r="AA156" s="70">
        <v>1631662</v>
      </c>
      <c r="AB156" s="70">
        <v>1871923</v>
      </c>
      <c r="AC156" s="477">
        <v>1921408</v>
      </c>
      <c r="AD156" s="70">
        <v>2019170</v>
      </c>
      <c r="AE156" s="70">
        <v>1891928</v>
      </c>
      <c r="AF156" s="70">
        <v>1019224</v>
      </c>
      <c r="AG156" s="70">
        <v>1069973</v>
      </c>
      <c r="AH156" s="510" t="s">
        <v>263</v>
      </c>
      <c r="AI156" s="537">
        <v>1096265</v>
      </c>
      <c r="AJ156" s="511">
        <v>954180</v>
      </c>
      <c r="AK156" s="511">
        <v>1095934</v>
      </c>
      <c r="AL156" s="511" t="s">
        <v>264</v>
      </c>
      <c r="AM156" s="511">
        <v>257307</v>
      </c>
      <c r="AN156" s="511"/>
      <c r="AO156" s="511"/>
      <c r="AP156" s="561"/>
      <c r="AQ156" s="504"/>
      <c r="AR156" s="504"/>
      <c r="AS156" s="504"/>
      <c r="AT156" s="505"/>
      <c r="AU156" s="504"/>
      <c r="AV156" s="505"/>
      <c r="AW156" s="505"/>
      <c r="BD156" s="4"/>
      <c r="BF156" s="4"/>
    </row>
    <row r="157" spans="1:58">
      <c r="A157" s="560">
        <v>646</v>
      </c>
      <c r="B157" s="558" t="s">
        <v>265</v>
      </c>
      <c r="C157" s="554">
        <v>58534</v>
      </c>
      <c r="D157" s="554">
        <v>50611</v>
      </c>
      <c r="E157" s="554">
        <v>52286</v>
      </c>
      <c r="F157" s="554">
        <v>89555</v>
      </c>
      <c r="G157" s="554">
        <v>146883</v>
      </c>
      <c r="H157" s="555">
        <v>204285</v>
      </c>
      <c r="I157" s="555">
        <v>276040</v>
      </c>
      <c r="J157" s="555">
        <v>235179</v>
      </c>
      <c r="K157" s="555">
        <v>256253</v>
      </c>
      <c r="L157" s="555">
        <v>438539</v>
      </c>
      <c r="M157" s="556">
        <v>590774</v>
      </c>
      <c r="N157" s="556">
        <v>525278</v>
      </c>
      <c r="O157" s="556">
        <v>386297</v>
      </c>
      <c r="P157" s="556">
        <v>428263</v>
      </c>
      <c r="Q157" s="556">
        <v>418597</v>
      </c>
      <c r="R157" s="556">
        <v>418877</v>
      </c>
      <c r="S157" s="556">
        <v>449551</v>
      </c>
      <c r="T157" s="556">
        <v>622324</v>
      </c>
      <c r="U157" s="556">
        <v>739566</v>
      </c>
      <c r="V157" s="556">
        <v>1041045</v>
      </c>
      <c r="W157" s="559">
        <v>1099094</v>
      </c>
      <c r="X157" s="559">
        <v>1041814</v>
      </c>
      <c r="Y157" s="559">
        <v>1032396</v>
      </c>
      <c r="Z157" s="70">
        <v>962969</v>
      </c>
      <c r="AA157" s="70">
        <v>1058610</v>
      </c>
      <c r="AB157" s="70">
        <v>1024516</v>
      </c>
      <c r="AC157" s="477">
        <v>1153605</v>
      </c>
      <c r="AD157" s="70">
        <v>1406071</v>
      </c>
      <c r="AE157" s="70">
        <v>1523736</v>
      </c>
      <c r="AF157" s="70">
        <v>1930452</v>
      </c>
      <c r="AG157" s="70">
        <v>2054085</v>
      </c>
      <c r="AH157" s="510" t="s">
        <v>266</v>
      </c>
      <c r="AI157" s="537">
        <v>2015582</v>
      </c>
      <c r="AJ157" s="511">
        <v>2140396</v>
      </c>
      <c r="AK157" s="511">
        <v>1945673</v>
      </c>
      <c r="AL157" s="511" t="s">
        <v>267</v>
      </c>
      <c r="AM157" s="511">
        <v>851501</v>
      </c>
      <c r="AN157" s="511"/>
      <c r="AO157" s="511"/>
      <c r="AP157" s="561"/>
      <c r="AQ157" s="504"/>
      <c r="AR157" s="504"/>
      <c r="AS157" s="504"/>
      <c r="AT157" s="505"/>
      <c r="AU157" s="504"/>
      <c r="AV157" s="505"/>
      <c r="AW157" s="505"/>
      <c r="BD157" s="4"/>
      <c r="BF157" s="4"/>
    </row>
    <row r="158" spans="1:58">
      <c r="A158" s="560">
        <v>661</v>
      </c>
      <c r="B158" s="558" t="s">
        <v>268</v>
      </c>
      <c r="C158" s="554">
        <v>180686</v>
      </c>
      <c r="D158" s="554">
        <v>87971</v>
      </c>
      <c r="E158" s="554">
        <v>70112</v>
      </c>
      <c r="F158" s="554">
        <v>117926</v>
      </c>
      <c r="G158" s="554">
        <v>163302</v>
      </c>
      <c r="H158" s="555">
        <v>279065</v>
      </c>
      <c r="I158" s="555">
        <v>312051</v>
      </c>
      <c r="J158" s="555">
        <v>466906</v>
      </c>
      <c r="K158" s="555">
        <v>712346</v>
      </c>
      <c r="L158" s="555">
        <v>1156433</v>
      </c>
      <c r="M158" s="556">
        <v>980633</v>
      </c>
      <c r="N158" s="556">
        <v>1494167</v>
      </c>
      <c r="O158" s="556">
        <v>1425728</v>
      </c>
      <c r="P158" s="556">
        <v>1301790</v>
      </c>
      <c r="Q158" s="556">
        <v>1579605</v>
      </c>
      <c r="R158" s="556">
        <v>1649383</v>
      </c>
      <c r="S158" s="556">
        <v>1593014</v>
      </c>
      <c r="T158" s="556">
        <v>1607942</v>
      </c>
      <c r="U158" s="556">
        <v>1065092</v>
      </c>
      <c r="V158" s="556">
        <v>4298527</v>
      </c>
      <c r="W158" s="559">
        <v>4093077</v>
      </c>
      <c r="X158" s="559">
        <v>4310306</v>
      </c>
      <c r="Y158" s="559">
        <v>5141760</v>
      </c>
      <c r="Z158" s="70">
        <v>5117065</v>
      </c>
      <c r="AA158" s="70">
        <v>5294178</v>
      </c>
      <c r="AB158" s="70">
        <v>5512376</v>
      </c>
      <c r="AC158" s="477">
        <v>6033698</v>
      </c>
      <c r="AD158" s="70">
        <v>3686337</v>
      </c>
      <c r="AE158" s="70">
        <v>2381956</v>
      </c>
      <c r="AF158" s="70">
        <v>1834154</v>
      </c>
      <c r="AG158" s="70">
        <v>1994062</v>
      </c>
      <c r="AH158" s="510" t="s">
        <v>269</v>
      </c>
      <c r="AI158" s="537">
        <v>1723192</v>
      </c>
      <c r="AJ158" s="511">
        <v>1772572</v>
      </c>
      <c r="AK158" s="511">
        <v>1587645</v>
      </c>
      <c r="AL158" s="511" t="s">
        <v>270</v>
      </c>
      <c r="AM158" s="511">
        <v>710434</v>
      </c>
      <c r="AN158" s="511"/>
      <c r="AO158" s="511"/>
      <c r="AP158" s="561"/>
      <c r="AQ158" s="504"/>
      <c r="AR158" s="504"/>
      <c r="AS158" s="504"/>
      <c r="AT158" s="505"/>
      <c r="AU158" s="504"/>
      <c r="AV158" s="505"/>
      <c r="AW158" s="505"/>
      <c r="BD158" s="4"/>
      <c r="BF158" s="4"/>
    </row>
    <row r="159" spans="1:58">
      <c r="A159" s="560">
        <v>664</v>
      </c>
      <c r="B159" s="558" t="s">
        <v>271</v>
      </c>
      <c r="C159" s="554"/>
      <c r="D159" s="554"/>
      <c r="E159" s="554">
        <v>25195</v>
      </c>
      <c r="F159" s="554">
        <v>29309</v>
      </c>
      <c r="G159" s="554">
        <v>37942</v>
      </c>
      <c r="H159" s="555">
        <v>49294</v>
      </c>
      <c r="I159" s="555">
        <v>118672</v>
      </c>
      <c r="J159" s="555">
        <v>127312</v>
      </c>
      <c r="K159" s="555">
        <v>131373</v>
      </c>
      <c r="L159" s="555">
        <v>123302</v>
      </c>
      <c r="M159" s="569">
        <v>116022</v>
      </c>
      <c r="N159" s="569">
        <v>129135</v>
      </c>
      <c r="O159" s="569">
        <v>137158</v>
      </c>
      <c r="P159" s="569">
        <v>123735</v>
      </c>
      <c r="Q159" s="569">
        <v>162092</v>
      </c>
      <c r="R159" s="569">
        <v>140422</v>
      </c>
      <c r="S159" s="569">
        <v>183738</v>
      </c>
      <c r="T159" s="569">
        <v>214276</v>
      </c>
      <c r="U159" s="569">
        <v>285912</v>
      </c>
      <c r="V159" s="569">
        <v>309539</v>
      </c>
      <c r="W159" s="559">
        <v>313641</v>
      </c>
      <c r="X159" s="559">
        <v>357025</v>
      </c>
      <c r="Y159" s="559">
        <v>417144</v>
      </c>
      <c r="Z159" s="531">
        <v>418603</v>
      </c>
      <c r="AA159" s="531">
        <v>413849</v>
      </c>
      <c r="AB159" s="531">
        <v>427535</v>
      </c>
      <c r="AC159" s="477">
        <v>419931</v>
      </c>
      <c r="AD159" s="570">
        <v>536977</v>
      </c>
      <c r="AE159" s="570">
        <v>752429</v>
      </c>
      <c r="AF159" s="570">
        <v>1033825</v>
      </c>
      <c r="AG159" s="570">
        <v>977868</v>
      </c>
      <c r="AH159" s="571" t="s">
        <v>251</v>
      </c>
      <c r="AI159" s="511">
        <v>812946</v>
      </c>
      <c r="AJ159" s="511">
        <v>633618</v>
      </c>
      <c r="AK159" s="511">
        <v>701627</v>
      </c>
      <c r="AL159" s="511" t="s">
        <v>272</v>
      </c>
      <c r="AM159" s="511">
        <v>339107</v>
      </c>
      <c r="AN159" s="511"/>
      <c r="AO159" s="511"/>
      <c r="AP159" s="561"/>
      <c r="AQ159" s="504"/>
      <c r="AR159" s="504"/>
      <c r="AS159" s="504"/>
      <c r="AT159" s="505"/>
      <c r="AU159" s="504"/>
      <c r="AV159" s="505"/>
      <c r="AW159" s="505"/>
      <c r="BD159" s="4"/>
      <c r="BF159" s="4"/>
    </row>
    <row r="160" spans="1:58">
      <c r="A160" s="560">
        <v>665</v>
      </c>
      <c r="B160" s="558" t="s">
        <v>273</v>
      </c>
      <c r="C160" s="554">
        <v>45755</v>
      </c>
      <c r="D160" s="554">
        <v>68918</v>
      </c>
      <c r="E160" s="554">
        <v>88807</v>
      </c>
      <c r="F160" s="554">
        <v>138116</v>
      </c>
      <c r="G160" s="554">
        <v>170847</v>
      </c>
      <c r="H160" s="555">
        <v>173291</v>
      </c>
      <c r="I160" s="555">
        <v>240405</v>
      </c>
      <c r="J160" s="555">
        <v>231754</v>
      </c>
      <c r="K160" s="555">
        <v>287574</v>
      </c>
      <c r="L160" s="555">
        <v>292909</v>
      </c>
      <c r="M160" s="569">
        <v>343683</v>
      </c>
      <c r="N160" s="569">
        <v>390328</v>
      </c>
      <c r="O160" s="569">
        <v>434066</v>
      </c>
      <c r="P160" s="569">
        <v>458271</v>
      </c>
      <c r="Q160" s="569">
        <v>445569</v>
      </c>
      <c r="R160" s="569">
        <v>430924</v>
      </c>
      <c r="S160" s="569">
        <v>517790</v>
      </c>
      <c r="T160" s="569">
        <v>497713</v>
      </c>
      <c r="U160" s="569">
        <v>588391</v>
      </c>
      <c r="V160" s="569">
        <v>616351</v>
      </c>
      <c r="W160" s="559">
        <v>733009</v>
      </c>
      <c r="X160" s="559">
        <v>659072</v>
      </c>
      <c r="Y160" s="559">
        <v>781471</v>
      </c>
      <c r="Z160" s="531">
        <v>950471</v>
      </c>
      <c r="AA160" s="531">
        <v>769770</v>
      </c>
      <c r="AB160" s="531">
        <v>1023835</v>
      </c>
      <c r="AC160" s="477">
        <v>1018775</v>
      </c>
      <c r="AD160" s="570">
        <v>967814</v>
      </c>
      <c r="AE160" s="570">
        <v>917374</v>
      </c>
      <c r="AF160" s="570">
        <v>186129</v>
      </c>
      <c r="AG160" s="570">
        <v>180623</v>
      </c>
      <c r="AH160" s="571" t="s">
        <v>253</v>
      </c>
      <c r="AI160" s="511">
        <v>206756</v>
      </c>
      <c r="AJ160" s="511">
        <v>188927</v>
      </c>
      <c r="AK160" s="511">
        <v>198060</v>
      </c>
      <c r="AL160" s="511" t="s">
        <v>274</v>
      </c>
      <c r="AM160" s="511">
        <v>1602471</v>
      </c>
      <c r="AN160" s="511"/>
      <c r="AO160" s="511"/>
      <c r="AP160" s="561"/>
      <c r="AQ160" s="504"/>
      <c r="AR160" s="504"/>
      <c r="AS160" s="504"/>
      <c r="AT160" s="505"/>
      <c r="AU160" s="504"/>
      <c r="AV160" s="505"/>
      <c r="AW160" s="505"/>
      <c r="BD160" s="4"/>
      <c r="BF160" s="4"/>
    </row>
    <row r="161" spans="1:58">
      <c r="A161" s="560">
        <v>666</v>
      </c>
      <c r="B161" s="558" t="s">
        <v>275</v>
      </c>
      <c r="C161" s="554"/>
      <c r="D161" s="554"/>
      <c r="E161" s="554"/>
      <c r="F161" s="554"/>
      <c r="G161" s="554">
        <v>-43889</v>
      </c>
      <c r="H161" s="555">
        <v>107120</v>
      </c>
      <c r="I161" s="555">
        <v>139747</v>
      </c>
      <c r="J161" s="555">
        <v>124561</v>
      </c>
      <c r="K161" s="555">
        <v>177359</v>
      </c>
      <c r="L161" s="555">
        <v>45554</v>
      </c>
      <c r="M161" s="569">
        <v>233235</v>
      </c>
      <c r="N161" s="569">
        <v>202701</v>
      </c>
      <c r="O161" s="569">
        <v>195764</v>
      </c>
      <c r="P161" s="569">
        <v>207345</v>
      </c>
      <c r="Q161" s="569">
        <v>1767</v>
      </c>
      <c r="R161" s="569">
        <v>256589</v>
      </c>
      <c r="S161" s="569">
        <v>237850</v>
      </c>
      <c r="T161" s="569">
        <v>229286</v>
      </c>
      <c r="U161" s="569">
        <v>233093</v>
      </c>
      <c r="V161" s="569">
        <v>233214</v>
      </c>
      <c r="W161" s="559">
        <v>257877</v>
      </c>
      <c r="X161" s="559">
        <v>283978</v>
      </c>
      <c r="Y161" s="559">
        <v>473537</v>
      </c>
      <c r="Z161" s="531">
        <v>472687</v>
      </c>
      <c r="AA161" s="531">
        <v>409461</v>
      </c>
      <c r="AB161" s="531">
        <v>478644</v>
      </c>
      <c r="AC161" s="477">
        <v>519035</v>
      </c>
      <c r="AD161" s="570">
        <v>449178</v>
      </c>
      <c r="AE161" s="570">
        <v>418796</v>
      </c>
      <c r="AF161" s="570">
        <v>519426</v>
      </c>
      <c r="AG161" s="570">
        <v>462372</v>
      </c>
      <c r="AH161" s="571" t="s">
        <v>256</v>
      </c>
      <c r="AI161" s="511">
        <v>389993</v>
      </c>
      <c r="AJ161" s="511">
        <v>374374</v>
      </c>
      <c r="AK161" s="511">
        <v>340845</v>
      </c>
      <c r="AL161" s="511"/>
      <c r="AM161" s="511"/>
      <c r="AN161" s="511"/>
      <c r="AO161" s="511"/>
      <c r="AP161" s="561"/>
      <c r="AQ161" s="504"/>
      <c r="AR161" s="504"/>
      <c r="AS161" s="504"/>
      <c r="AT161" s="505"/>
      <c r="AU161" s="504"/>
      <c r="AV161" s="505"/>
      <c r="AW161" s="505"/>
      <c r="BD161" s="4"/>
      <c r="BF161" s="4"/>
    </row>
    <row r="162" spans="1:58">
      <c r="A162" s="560">
        <v>681</v>
      </c>
      <c r="B162" s="558" t="s">
        <v>276</v>
      </c>
      <c r="C162" s="554">
        <v>130685</v>
      </c>
      <c r="D162" s="554">
        <v>148997</v>
      </c>
      <c r="E162" s="554">
        <v>161178</v>
      </c>
      <c r="F162" s="554">
        <v>262770</v>
      </c>
      <c r="G162" s="554">
        <v>345854</v>
      </c>
      <c r="H162" s="555">
        <v>439740</v>
      </c>
      <c r="I162" s="555">
        <v>454463</v>
      </c>
      <c r="J162" s="555">
        <v>547325</v>
      </c>
      <c r="K162" s="555">
        <v>596774</v>
      </c>
      <c r="L162" s="555">
        <v>679748</v>
      </c>
      <c r="M162" s="556">
        <v>782788</v>
      </c>
      <c r="N162" s="556">
        <v>773818</v>
      </c>
      <c r="O162" s="556">
        <v>861295</v>
      </c>
      <c r="P162" s="556">
        <v>779760</v>
      </c>
      <c r="Q162" s="556">
        <v>775154</v>
      </c>
      <c r="R162" s="556">
        <v>763085</v>
      </c>
      <c r="S162" s="556">
        <v>742402</v>
      </c>
      <c r="T162" s="556">
        <v>872670</v>
      </c>
      <c r="U162" s="556">
        <v>1006013</v>
      </c>
      <c r="V162" s="556">
        <v>979896</v>
      </c>
      <c r="W162" s="559">
        <v>1018190</v>
      </c>
      <c r="X162" s="559">
        <v>1015243</v>
      </c>
      <c r="Y162" s="559">
        <v>1036723</v>
      </c>
      <c r="Z162" s="70">
        <v>988056</v>
      </c>
      <c r="AA162" s="70">
        <v>993217</v>
      </c>
      <c r="AB162" s="70">
        <v>1037277</v>
      </c>
      <c r="AC162" s="477">
        <v>1131052</v>
      </c>
      <c r="AD162" s="70">
        <v>1041190</v>
      </c>
      <c r="AE162" s="70">
        <v>1077557</v>
      </c>
      <c r="AF162" s="70">
        <v>1178007</v>
      </c>
      <c r="AG162" s="70">
        <v>1108004</v>
      </c>
      <c r="AH162" s="510" t="s">
        <v>211</v>
      </c>
      <c r="AI162" s="537">
        <v>1103182</v>
      </c>
      <c r="AJ162" s="511">
        <v>1067942</v>
      </c>
      <c r="AK162" s="511">
        <v>1276255</v>
      </c>
      <c r="AL162" s="511"/>
      <c r="AM162" s="511"/>
      <c r="AN162" s="511"/>
      <c r="AO162" s="511"/>
      <c r="AP162" s="561"/>
      <c r="AQ162" s="504"/>
      <c r="AR162" s="504"/>
      <c r="AS162" s="504"/>
      <c r="AT162" s="505"/>
      <c r="AU162" s="504"/>
      <c r="AV162" s="505"/>
      <c r="AW162" s="505"/>
      <c r="BD162" s="4"/>
      <c r="BF162" s="4"/>
    </row>
    <row r="163" spans="1:58">
      <c r="A163" s="560">
        <v>682</v>
      </c>
      <c r="B163" s="558" t="s">
        <v>277</v>
      </c>
      <c r="C163" s="554">
        <v>25686</v>
      </c>
      <c r="D163" s="554">
        <v>36253</v>
      </c>
      <c r="E163" s="554">
        <v>33653</v>
      </c>
      <c r="F163" s="554">
        <v>41239</v>
      </c>
      <c r="G163" s="554">
        <v>46089</v>
      </c>
      <c r="H163" s="555">
        <v>78483</v>
      </c>
      <c r="I163" s="555">
        <v>64989</v>
      </c>
      <c r="J163" s="555">
        <v>72970</v>
      </c>
      <c r="K163" s="555">
        <v>74914</v>
      </c>
      <c r="L163" s="555">
        <v>102217</v>
      </c>
      <c r="M163" s="556">
        <v>132331</v>
      </c>
      <c r="N163" s="556">
        <v>130812</v>
      </c>
      <c r="O163" s="556">
        <v>160166</v>
      </c>
      <c r="P163" s="556">
        <v>131267</v>
      </c>
      <c r="Q163" s="556">
        <v>136268</v>
      </c>
      <c r="R163" s="556">
        <v>160395</v>
      </c>
      <c r="S163" s="556">
        <v>112601</v>
      </c>
      <c r="T163" s="556">
        <v>125380</v>
      </c>
      <c r="U163" s="556">
        <v>146502</v>
      </c>
      <c r="V163" s="556">
        <v>150243</v>
      </c>
      <c r="W163" s="559">
        <v>138689</v>
      </c>
      <c r="X163" s="559">
        <v>180453</v>
      </c>
      <c r="Y163" s="559">
        <v>145889</v>
      </c>
      <c r="Z163" s="70">
        <v>177681</v>
      </c>
      <c r="AA163" s="70">
        <v>162545</v>
      </c>
      <c r="AB163" s="70">
        <v>168676</v>
      </c>
      <c r="AC163" s="477">
        <v>169570</v>
      </c>
      <c r="AD163" s="70">
        <v>183628</v>
      </c>
      <c r="AE163" s="70">
        <v>193906</v>
      </c>
      <c r="AF163" s="70">
        <v>871534</v>
      </c>
      <c r="AG163" s="70">
        <v>879538</v>
      </c>
      <c r="AH163" s="510" t="s">
        <v>261</v>
      </c>
      <c r="AI163" s="537">
        <v>881498</v>
      </c>
      <c r="AJ163" s="511">
        <v>859422</v>
      </c>
      <c r="AK163" s="511">
        <v>924153</v>
      </c>
      <c r="AL163" s="511"/>
      <c r="AM163" s="511"/>
      <c r="AN163" s="511"/>
      <c r="AO163" s="511"/>
      <c r="AP163" s="561"/>
      <c r="AQ163" s="504"/>
      <c r="AR163" s="504"/>
      <c r="AS163" s="504"/>
      <c r="AT163" s="505"/>
      <c r="AU163" s="504"/>
      <c r="AV163" s="505"/>
      <c r="AW163" s="505"/>
      <c r="BD163" s="4"/>
      <c r="BF163" s="4"/>
    </row>
    <row r="164" spans="1:58">
      <c r="A164" s="560">
        <v>683</v>
      </c>
      <c r="B164" s="558" t="s">
        <v>278</v>
      </c>
      <c r="C164" s="554">
        <v>8660</v>
      </c>
      <c r="D164" s="554">
        <v>36866</v>
      </c>
      <c r="E164" s="554">
        <v>26130</v>
      </c>
      <c r="F164" s="554">
        <v>25963</v>
      </c>
      <c r="G164" s="554">
        <v>24041</v>
      </c>
      <c r="H164" s="555">
        <v>227718</v>
      </c>
      <c r="I164" s="555">
        <v>294456</v>
      </c>
      <c r="J164" s="555">
        <v>376754</v>
      </c>
      <c r="K164" s="555">
        <v>370513</v>
      </c>
      <c r="L164" s="555">
        <v>453905</v>
      </c>
      <c r="M164" s="556">
        <v>455559</v>
      </c>
      <c r="N164" s="556">
        <v>427487</v>
      </c>
      <c r="O164" s="556">
        <v>369940</v>
      </c>
      <c r="P164" s="556">
        <v>426175</v>
      </c>
      <c r="Q164" s="556">
        <v>452702</v>
      </c>
      <c r="R164" s="556">
        <v>548020</v>
      </c>
      <c r="S164" s="556">
        <v>463670</v>
      </c>
      <c r="T164" s="556">
        <v>512156</v>
      </c>
      <c r="U164" s="556">
        <v>501540</v>
      </c>
      <c r="V164" s="556">
        <v>489402</v>
      </c>
      <c r="W164" s="559">
        <v>466857</v>
      </c>
      <c r="X164" s="559">
        <v>507416</v>
      </c>
      <c r="Y164" s="559">
        <v>508064</v>
      </c>
      <c r="Z164" s="70">
        <v>502609</v>
      </c>
      <c r="AA164" s="70">
        <v>521340</v>
      </c>
      <c r="AB164" s="70">
        <v>514450</v>
      </c>
      <c r="AC164" s="477">
        <v>587232</v>
      </c>
      <c r="AD164" s="70">
        <v>510732</v>
      </c>
      <c r="AE164" s="70">
        <v>498586</v>
      </c>
      <c r="AF164" s="70">
        <v>245621</v>
      </c>
      <c r="AG164" s="70">
        <v>345977</v>
      </c>
      <c r="AH164" s="510" t="s">
        <v>264</v>
      </c>
      <c r="AI164" s="537">
        <v>367675</v>
      </c>
      <c r="AJ164" s="511">
        <v>276172</v>
      </c>
      <c r="AK164" s="511">
        <v>275800</v>
      </c>
      <c r="AL164" s="511"/>
      <c r="AM164" s="511"/>
      <c r="AN164" s="511"/>
      <c r="AO164" s="511"/>
      <c r="AP164" s="561"/>
      <c r="AQ164" s="504"/>
      <c r="AR164" s="504"/>
      <c r="AS164" s="504"/>
      <c r="AT164" s="505"/>
      <c r="AU164" s="504"/>
      <c r="AV164" s="505"/>
      <c r="AW164" s="505"/>
      <c r="BD164" s="4"/>
      <c r="BF164" s="4"/>
    </row>
    <row r="165" spans="1:58">
      <c r="A165" s="560">
        <v>684</v>
      </c>
      <c r="B165" s="558" t="s">
        <v>279</v>
      </c>
      <c r="C165" s="554">
        <v>36798</v>
      </c>
      <c r="D165" s="554">
        <v>47614</v>
      </c>
      <c r="E165" s="554">
        <v>132952</v>
      </c>
      <c r="F165" s="554">
        <v>91037</v>
      </c>
      <c r="G165" s="554">
        <v>178526</v>
      </c>
      <c r="H165" s="555">
        <v>309677</v>
      </c>
      <c r="I165" s="555">
        <v>359618</v>
      </c>
      <c r="J165" s="555">
        <v>419245</v>
      </c>
      <c r="K165" s="555">
        <v>503099</v>
      </c>
      <c r="L165" s="555">
        <v>546020</v>
      </c>
      <c r="M165" s="556">
        <v>615597</v>
      </c>
      <c r="N165" s="556">
        <v>590744</v>
      </c>
      <c r="O165" s="556">
        <v>672080</v>
      </c>
      <c r="P165" s="556">
        <v>907244</v>
      </c>
      <c r="Q165" s="556">
        <v>777931</v>
      </c>
      <c r="R165" s="556">
        <v>784603</v>
      </c>
      <c r="S165" s="556">
        <v>691955</v>
      </c>
      <c r="T165" s="556">
        <v>624740</v>
      </c>
      <c r="U165" s="556">
        <v>683823</v>
      </c>
      <c r="V165" s="556">
        <v>703028</v>
      </c>
      <c r="W165" s="559">
        <v>779202</v>
      </c>
      <c r="X165" s="559">
        <v>827159</v>
      </c>
      <c r="Y165" s="559">
        <v>921810</v>
      </c>
      <c r="Z165" s="70">
        <v>991612</v>
      </c>
      <c r="AA165" s="70">
        <v>915244</v>
      </c>
      <c r="AB165" s="70">
        <v>1273701</v>
      </c>
      <c r="AC165" s="477">
        <v>1289144</v>
      </c>
      <c r="AD165" s="70">
        <v>1388792</v>
      </c>
      <c r="AE165" s="70">
        <v>1236968</v>
      </c>
      <c r="AF165" s="70">
        <v>919779</v>
      </c>
      <c r="AG165" s="70">
        <v>819091</v>
      </c>
      <c r="AH165" s="510" t="s">
        <v>267</v>
      </c>
      <c r="AI165" s="537">
        <v>818694</v>
      </c>
      <c r="AJ165" s="511">
        <v>745561</v>
      </c>
      <c r="AK165" s="511">
        <v>1012411</v>
      </c>
      <c r="AL165" s="511"/>
      <c r="AM165" s="511"/>
      <c r="AN165" s="511"/>
      <c r="AO165" s="511"/>
      <c r="AP165" s="561"/>
      <c r="AQ165" s="504"/>
      <c r="AR165" s="504"/>
      <c r="AS165" s="504"/>
      <c r="AT165" s="505"/>
      <c r="AU165" s="504"/>
      <c r="AV165" s="505"/>
      <c r="AW165" s="505"/>
      <c r="BD165" s="4"/>
      <c r="BF165" s="4"/>
    </row>
    <row r="166" spans="1:58">
      <c r="A166" s="560">
        <v>685</v>
      </c>
      <c r="B166" s="558" t="s">
        <v>280</v>
      </c>
      <c r="C166" s="554">
        <v>42057</v>
      </c>
      <c r="D166" s="554">
        <v>35359</v>
      </c>
      <c r="E166" s="554">
        <v>41594</v>
      </c>
      <c r="F166" s="554">
        <v>71859</v>
      </c>
      <c r="G166" s="554">
        <v>115898</v>
      </c>
      <c r="H166" s="555">
        <v>144515</v>
      </c>
      <c r="I166" s="555">
        <v>188543</v>
      </c>
      <c r="J166" s="555">
        <v>184761</v>
      </c>
      <c r="K166" s="555">
        <v>174125</v>
      </c>
      <c r="L166" s="555">
        <v>183801</v>
      </c>
      <c r="M166" s="556">
        <v>228310</v>
      </c>
      <c r="N166" s="556">
        <v>194809</v>
      </c>
      <c r="O166" s="556">
        <v>257091</v>
      </c>
      <c r="P166" s="556">
        <v>387204</v>
      </c>
      <c r="Q166" s="556">
        <v>393560</v>
      </c>
      <c r="R166" s="556">
        <v>457191</v>
      </c>
      <c r="S166" s="556">
        <v>376711</v>
      </c>
      <c r="T166" s="556">
        <v>402648</v>
      </c>
      <c r="U166" s="556">
        <v>533217</v>
      </c>
      <c r="V166" s="556">
        <v>665390</v>
      </c>
      <c r="W166" s="559">
        <v>729945</v>
      </c>
      <c r="X166" s="559">
        <v>955803</v>
      </c>
      <c r="Y166" s="559">
        <v>838097</v>
      </c>
      <c r="Z166" s="70">
        <v>677837</v>
      </c>
      <c r="AA166" s="70">
        <v>790237</v>
      </c>
      <c r="AB166" s="70">
        <v>918928</v>
      </c>
      <c r="AC166" s="477">
        <v>1012600</v>
      </c>
      <c r="AD166" s="70">
        <v>1164274</v>
      </c>
      <c r="AE166" s="70">
        <v>1017368</v>
      </c>
      <c r="AF166" s="70">
        <v>969918</v>
      </c>
      <c r="AG166" s="70">
        <v>903668</v>
      </c>
      <c r="AH166" s="510" t="s">
        <v>270</v>
      </c>
      <c r="AI166" s="537">
        <v>844185</v>
      </c>
      <c r="AJ166" s="511">
        <v>787125</v>
      </c>
      <c r="AK166" s="511">
        <v>788415</v>
      </c>
      <c r="AL166" s="511"/>
      <c r="AM166" s="511"/>
      <c r="AN166" s="511"/>
      <c r="AO166" s="511"/>
      <c r="AP166" s="562"/>
      <c r="AQ166" s="563"/>
      <c r="AR166" s="563"/>
      <c r="AS166" s="563"/>
      <c r="AT166" s="562"/>
      <c r="AU166" s="564"/>
      <c r="AV166" s="564"/>
      <c r="AW166" s="504"/>
      <c r="BD166" s="4"/>
      <c r="BF166" s="4"/>
    </row>
    <row r="167" spans="1:58">
      <c r="A167" s="560">
        <v>686</v>
      </c>
      <c r="B167" s="558" t="s">
        <v>281</v>
      </c>
      <c r="C167" s="554">
        <v>715532</v>
      </c>
      <c r="D167" s="554">
        <v>100895</v>
      </c>
      <c r="E167" s="554">
        <v>61890</v>
      </c>
      <c r="F167" s="554">
        <v>90800</v>
      </c>
      <c r="G167" s="554">
        <v>156644</v>
      </c>
      <c r="H167" s="555">
        <v>202546</v>
      </c>
      <c r="I167" s="555">
        <v>228233</v>
      </c>
      <c r="J167" s="555">
        <v>225584</v>
      </c>
      <c r="K167" s="555">
        <v>231395</v>
      </c>
      <c r="L167" s="555">
        <v>273121</v>
      </c>
      <c r="M167" s="556">
        <v>270121</v>
      </c>
      <c r="N167" s="556">
        <v>325136</v>
      </c>
      <c r="O167" s="556">
        <v>308632</v>
      </c>
      <c r="P167" s="556">
        <v>352240</v>
      </c>
      <c r="Q167" s="556">
        <v>352933</v>
      </c>
      <c r="R167" s="556">
        <v>315700</v>
      </c>
      <c r="S167" s="556">
        <v>290582</v>
      </c>
      <c r="T167" s="556">
        <v>288036</v>
      </c>
      <c r="U167" s="556">
        <v>292979</v>
      </c>
      <c r="V167" s="556">
        <v>288879</v>
      </c>
      <c r="W167" s="559">
        <v>238864</v>
      </c>
      <c r="X167" s="559">
        <v>335992</v>
      </c>
      <c r="Y167" s="559">
        <v>356124</v>
      </c>
      <c r="Z167" s="70">
        <v>316705</v>
      </c>
      <c r="AA167" s="70">
        <v>382846</v>
      </c>
      <c r="AB167" s="70">
        <v>423449</v>
      </c>
      <c r="AC167" s="477">
        <v>306573</v>
      </c>
      <c r="AD167" s="70">
        <v>234011</v>
      </c>
      <c r="AE167" s="70">
        <v>224060</v>
      </c>
      <c r="AF167" s="70">
        <v>751972</v>
      </c>
      <c r="AG167" s="70">
        <v>511090</v>
      </c>
      <c r="AH167" s="510" t="s">
        <v>272</v>
      </c>
      <c r="AI167" s="537">
        <v>661434</v>
      </c>
      <c r="AJ167" s="511">
        <v>370786</v>
      </c>
      <c r="AK167" s="511">
        <v>320181</v>
      </c>
      <c r="AL167" s="511"/>
      <c r="AM167" s="511"/>
      <c r="AN167" s="511"/>
      <c r="AO167" s="511"/>
      <c r="AP167" s="561"/>
      <c r="AQ167" s="504"/>
      <c r="AR167" s="504"/>
      <c r="AS167" s="504"/>
      <c r="AT167" s="505"/>
      <c r="AU167" s="561"/>
      <c r="AV167" s="505"/>
      <c r="AW167" s="505"/>
      <c r="BD167" s="4"/>
      <c r="BF167" s="4"/>
    </row>
    <row r="168" spans="1:58">
      <c r="A168" s="560">
        <v>701</v>
      </c>
      <c r="B168" s="558" t="s">
        <v>282</v>
      </c>
      <c r="C168" s="554">
        <v>102349</v>
      </c>
      <c r="D168" s="554">
        <v>140575</v>
      </c>
      <c r="E168" s="554">
        <v>177060</v>
      </c>
      <c r="F168" s="554">
        <v>239923</v>
      </c>
      <c r="G168" s="554">
        <v>264669</v>
      </c>
      <c r="H168" s="555">
        <v>409626</v>
      </c>
      <c r="I168" s="555">
        <v>381606</v>
      </c>
      <c r="J168" s="555">
        <v>410139</v>
      </c>
      <c r="K168" s="555">
        <v>386366</v>
      </c>
      <c r="L168" s="555">
        <v>426816</v>
      </c>
      <c r="M168" s="556">
        <v>521235</v>
      </c>
      <c r="N168" s="556">
        <v>500597</v>
      </c>
      <c r="O168" s="556">
        <v>557572</v>
      </c>
      <c r="P168" s="556">
        <v>693879</v>
      </c>
      <c r="Q168" s="556">
        <v>673733</v>
      </c>
      <c r="R168" s="556">
        <v>619226</v>
      </c>
      <c r="S168" s="556">
        <v>613766</v>
      </c>
      <c r="T168" s="556">
        <v>698356</v>
      </c>
      <c r="U168" s="556">
        <v>675402</v>
      </c>
      <c r="V168" s="556">
        <v>768512</v>
      </c>
      <c r="W168" s="559">
        <v>793805</v>
      </c>
      <c r="X168" s="559">
        <v>718735</v>
      </c>
      <c r="Y168" s="559">
        <v>822939</v>
      </c>
      <c r="Z168" s="70">
        <v>705631</v>
      </c>
      <c r="AA168" s="70">
        <v>648632</v>
      </c>
      <c r="AB168" s="70">
        <v>794035</v>
      </c>
      <c r="AC168" s="477">
        <v>738081</v>
      </c>
      <c r="AD168" s="70">
        <v>689635</v>
      </c>
      <c r="AE168" s="70">
        <v>846981</v>
      </c>
      <c r="AF168" s="70">
        <v>1531062</v>
      </c>
      <c r="AG168" s="70">
        <v>1800744</v>
      </c>
      <c r="AH168" s="572" t="s">
        <v>274</v>
      </c>
      <c r="AI168" s="550">
        <v>1209122</v>
      </c>
      <c r="AJ168" s="551">
        <v>1611651</v>
      </c>
      <c r="AK168" s="551">
        <v>1513055</v>
      </c>
      <c r="AL168" s="551"/>
      <c r="AM168" s="551"/>
      <c r="AN168" s="551"/>
      <c r="AO168" s="551"/>
      <c r="AP168" s="561"/>
      <c r="AQ168" s="504"/>
      <c r="AR168" s="504"/>
      <c r="AS168" s="504"/>
      <c r="AT168" s="505"/>
      <c r="AU168" s="504"/>
      <c r="AV168" s="505"/>
      <c r="AW168" s="505"/>
      <c r="BD168" s="4"/>
      <c r="BF168" s="4"/>
    </row>
    <row r="169" spans="1:58">
      <c r="A169" s="560">
        <v>702</v>
      </c>
      <c r="B169" s="558" t="s">
        <v>283</v>
      </c>
      <c r="C169" s="554">
        <v>242563</v>
      </c>
      <c r="D169" s="554">
        <v>229260</v>
      </c>
      <c r="E169" s="554">
        <v>160514</v>
      </c>
      <c r="F169" s="554">
        <v>319422</v>
      </c>
      <c r="G169" s="554">
        <v>542094</v>
      </c>
      <c r="H169" s="555">
        <v>475755</v>
      </c>
      <c r="I169" s="555">
        <v>739904</v>
      </c>
      <c r="J169" s="555">
        <v>763663</v>
      </c>
      <c r="K169" s="555">
        <v>791719</v>
      </c>
      <c r="L169" s="555">
        <v>957490</v>
      </c>
      <c r="M169" s="556">
        <v>944336</v>
      </c>
      <c r="N169" s="556">
        <v>857075</v>
      </c>
      <c r="O169" s="556">
        <v>903801</v>
      </c>
      <c r="P169" s="556">
        <v>839721</v>
      </c>
      <c r="Q169" s="556">
        <v>861807</v>
      </c>
      <c r="R169" s="556">
        <v>832951</v>
      </c>
      <c r="S169" s="556">
        <v>886258</v>
      </c>
      <c r="T169" s="556">
        <v>1244311</v>
      </c>
      <c r="U169" s="556">
        <v>1098228</v>
      </c>
      <c r="V169" s="556">
        <v>1138553</v>
      </c>
      <c r="W169" s="559">
        <v>1150052</v>
      </c>
      <c r="X169" s="559">
        <v>1175164</v>
      </c>
      <c r="Y169" s="559">
        <v>1343951</v>
      </c>
      <c r="Z169" s="70">
        <v>1418069</v>
      </c>
      <c r="AA169" s="70">
        <v>1369255</v>
      </c>
      <c r="AB169" s="70">
        <v>1167697</v>
      </c>
      <c r="AC169" s="477">
        <v>1030275</v>
      </c>
      <c r="AD169" s="70">
        <v>962768</v>
      </c>
      <c r="AE169" s="70">
        <v>958717</v>
      </c>
      <c r="AF169" s="70">
        <v>969918</v>
      </c>
      <c r="AG169" s="70">
        <v>903668</v>
      </c>
      <c r="AH169" s="510"/>
      <c r="AI169" s="537"/>
      <c r="AJ169" s="511"/>
      <c r="AK169" s="511"/>
      <c r="AL169" s="511"/>
      <c r="AM169" s="511"/>
      <c r="AN169" s="511"/>
      <c r="AO169" s="511"/>
      <c r="AP169" s="561"/>
      <c r="AQ169" s="504"/>
      <c r="AR169" s="504"/>
      <c r="AS169" s="504"/>
      <c r="AT169" s="505"/>
      <c r="AU169" s="504"/>
      <c r="AV169" s="505"/>
      <c r="AW169" s="505"/>
      <c r="BD169" s="4"/>
      <c r="BF169" s="4"/>
    </row>
    <row r="170" spans="1:58">
      <c r="A170" s="560">
        <v>703</v>
      </c>
      <c r="B170" s="558" t="s">
        <v>284</v>
      </c>
      <c r="C170" s="554">
        <v>112381</v>
      </c>
      <c r="D170" s="554">
        <v>111146</v>
      </c>
      <c r="E170" s="554">
        <v>133464</v>
      </c>
      <c r="F170" s="554">
        <v>265237</v>
      </c>
      <c r="G170" s="554">
        <v>239114</v>
      </c>
      <c r="H170" s="555">
        <v>301252</v>
      </c>
      <c r="I170" s="555">
        <v>321646</v>
      </c>
      <c r="J170" s="555">
        <v>330798</v>
      </c>
      <c r="K170" s="555">
        <v>320967</v>
      </c>
      <c r="L170" s="555">
        <v>350073</v>
      </c>
      <c r="M170" s="556">
        <v>358636</v>
      </c>
      <c r="N170" s="556">
        <v>362759</v>
      </c>
      <c r="O170" s="556">
        <v>426915</v>
      </c>
      <c r="P170" s="556">
        <v>462024</v>
      </c>
      <c r="Q170" s="556">
        <v>397260</v>
      </c>
      <c r="R170" s="556">
        <v>629501</v>
      </c>
      <c r="S170" s="556">
        <v>414244</v>
      </c>
      <c r="T170" s="556">
        <v>388039</v>
      </c>
      <c r="U170" s="556">
        <v>417446</v>
      </c>
      <c r="V170" s="556">
        <v>546514</v>
      </c>
      <c r="W170" s="559">
        <v>599188</v>
      </c>
      <c r="X170" s="559">
        <v>478469</v>
      </c>
      <c r="Y170" s="559">
        <v>602816</v>
      </c>
      <c r="Z170" s="70">
        <v>636320</v>
      </c>
      <c r="AA170" s="70">
        <v>750840</v>
      </c>
      <c r="AB170" s="70">
        <v>839390</v>
      </c>
      <c r="AC170" s="477">
        <v>884307</v>
      </c>
      <c r="AD170" s="70">
        <v>801566</v>
      </c>
      <c r="AE170" s="70">
        <v>754899</v>
      </c>
      <c r="AF170" s="70">
        <v>751972</v>
      </c>
      <c r="AG170" s="70">
        <v>511090</v>
      </c>
      <c r="AH170" s="510"/>
      <c r="AI170" s="537"/>
      <c r="AJ170" s="511"/>
      <c r="AK170" s="511"/>
      <c r="AL170" s="511"/>
      <c r="AM170" s="511"/>
      <c r="AN170" s="511"/>
      <c r="AO170" s="511"/>
      <c r="AP170" s="561"/>
      <c r="AQ170" s="504"/>
      <c r="AR170" s="504"/>
      <c r="AS170" s="504"/>
      <c r="AT170" s="505"/>
      <c r="AU170" s="504"/>
      <c r="AV170" s="505"/>
      <c r="AW170" s="505"/>
      <c r="BD170" s="4"/>
      <c r="BF170" s="4"/>
    </row>
    <row r="171" spans="1:58">
      <c r="A171" s="573">
        <v>704</v>
      </c>
      <c r="B171" s="574" t="s">
        <v>285</v>
      </c>
      <c r="C171" s="575">
        <v>270274</v>
      </c>
      <c r="D171" s="575">
        <v>215475</v>
      </c>
      <c r="E171" s="575">
        <v>260701</v>
      </c>
      <c r="F171" s="575">
        <v>360125</v>
      </c>
      <c r="G171" s="575">
        <v>545711</v>
      </c>
      <c r="H171" s="576">
        <v>741955</v>
      </c>
      <c r="I171" s="576">
        <v>733442</v>
      </c>
      <c r="J171" s="576">
        <v>790841</v>
      </c>
      <c r="K171" s="576">
        <v>803273</v>
      </c>
      <c r="L171" s="576">
        <v>835473</v>
      </c>
      <c r="M171" s="291">
        <v>936231</v>
      </c>
      <c r="N171" s="291">
        <v>887949</v>
      </c>
      <c r="O171" s="291">
        <v>1048079</v>
      </c>
      <c r="P171" s="291">
        <v>1088232</v>
      </c>
      <c r="Q171" s="291">
        <v>1042648</v>
      </c>
      <c r="R171" s="291">
        <v>1180408</v>
      </c>
      <c r="S171" s="291">
        <v>1158654</v>
      </c>
      <c r="T171" s="291">
        <v>1175769</v>
      </c>
      <c r="U171" s="291">
        <v>1344378</v>
      </c>
      <c r="V171" s="291">
        <v>1455243</v>
      </c>
      <c r="W171" s="577">
        <v>1489095</v>
      </c>
      <c r="X171" s="574">
        <v>1876272</v>
      </c>
      <c r="Y171" s="577">
        <v>1795499</v>
      </c>
      <c r="Z171" s="72">
        <v>1766677</v>
      </c>
      <c r="AA171" s="72">
        <v>1723735</v>
      </c>
      <c r="AB171" s="72">
        <v>1588082</v>
      </c>
      <c r="AC171" s="545">
        <v>1692940</v>
      </c>
      <c r="AD171" s="72">
        <v>1796509</v>
      </c>
      <c r="AE171" s="72">
        <v>1734905</v>
      </c>
      <c r="AF171" s="72">
        <v>1531062</v>
      </c>
      <c r="AG171" s="72">
        <v>1800744</v>
      </c>
      <c r="AH171" s="510"/>
      <c r="AI171" s="537"/>
      <c r="AJ171" s="511"/>
      <c r="AK171" s="511"/>
      <c r="AL171" s="511"/>
      <c r="AM171" s="511"/>
      <c r="AN171" s="511"/>
      <c r="AO171" s="511"/>
      <c r="AP171" s="561"/>
      <c r="AQ171" s="504"/>
      <c r="AR171" s="504"/>
      <c r="AS171" s="504"/>
      <c r="AT171" s="505"/>
      <c r="AU171" s="504"/>
      <c r="AV171" s="505"/>
      <c r="AW171" s="505"/>
      <c r="BD171" s="4"/>
      <c r="BF171" s="4"/>
    </row>
    <row r="172" spans="1:58">
      <c r="C172" s="578"/>
      <c r="D172" s="578"/>
      <c r="E172" s="578"/>
      <c r="F172" s="578"/>
      <c r="G172" s="578"/>
      <c r="Z172" s="179" t="s">
        <v>286</v>
      </c>
      <c r="AI172" s="482" t="s">
        <v>286</v>
      </c>
      <c r="BD172" s="4"/>
      <c r="BF172" s="4"/>
    </row>
    <row r="173" spans="1:58">
      <c r="B173" s="579" t="s">
        <v>603</v>
      </c>
      <c r="C173" s="578">
        <v>10508</v>
      </c>
      <c r="D173" s="578">
        <v>8646</v>
      </c>
      <c r="E173" s="578">
        <v>8519</v>
      </c>
      <c r="F173" s="578">
        <v>33928</v>
      </c>
      <c r="G173" s="578">
        <v>38872</v>
      </c>
    </row>
    <row r="174" spans="1:58">
      <c r="B174" s="579" t="s">
        <v>604</v>
      </c>
      <c r="C174" s="578">
        <v>6972</v>
      </c>
      <c r="D174" s="578">
        <v>3507</v>
      </c>
      <c r="E174" s="578">
        <v>13636</v>
      </c>
      <c r="F174" s="578"/>
      <c r="G174" s="578">
        <v>22219</v>
      </c>
    </row>
    <row r="178" spans="56:58">
      <c r="BD178" s="4"/>
      <c r="BF178" s="4"/>
    </row>
  </sheetData>
  <mergeCells count="1">
    <mergeCell ref="A2:B2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BC178"/>
  <sheetViews>
    <sheetView zoomScaleNormal="100"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V10" sqref="AV10"/>
    </sheetView>
  </sheetViews>
  <sheetFormatPr defaultRowHeight="13.5"/>
  <cols>
    <col min="1" max="1" width="4.625" style="337" customWidth="1"/>
    <col min="2" max="2" width="12.375" style="337" customWidth="1"/>
    <col min="3" max="7" width="10.5" style="337" customWidth="1"/>
    <col min="8" max="8" width="11.125" style="337" customWidth="1"/>
    <col min="9" max="12" width="10.5" style="337" customWidth="1"/>
    <col min="13" max="43" width="11.5" bestFit="1" customWidth="1"/>
    <col min="44" max="45" width="11.875" bestFit="1" customWidth="1"/>
    <col min="46" max="47" width="11.5" bestFit="1" customWidth="1"/>
    <col min="48" max="48" width="11.875" bestFit="1" customWidth="1"/>
    <col min="49" max="50" width="11.5" bestFit="1" customWidth="1"/>
    <col min="51" max="52" width="11.375" customWidth="1"/>
    <col min="53" max="53" width="12.125" style="131" customWidth="1"/>
    <col min="54" max="54" width="11.25" customWidth="1"/>
    <col min="55" max="55" width="12.125" style="131" customWidth="1"/>
  </cols>
  <sheetData>
    <row r="1" spans="1:55">
      <c r="A1" s="1" t="s">
        <v>558</v>
      </c>
      <c r="B1" s="1"/>
      <c r="C1" s="1"/>
      <c r="D1" s="1"/>
      <c r="E1" s="1"/>
      <c r="F1" s="1" t="s">
        <v>624</v>
      </c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/>
      <c r="W1" s="1" t="s">
        <v>523</v>
      </c>
      <c r="X1" s="2" t="s">
        <v>1</v>
      </c>
      <c r="Y1" s="1"/>
      <c r="Z1" s="3"/>
      <c r="AA1" s="4" t="s">
        <v>2</v>
      </c>
      <c r="AB1" s="4"/>
      <c r="AC1" s="4"/>
      <c r="AD1" s="4"/>
      <c r="AE1" s="4"/>
      <c r="AF1" s="4"/>
      <c r="AG1" s="4"/>
      <c r="AH1" s="1" t="s">
        <v>523</v>
      </c>
      <c r="AI1" s="2" t="s">
        <v>1</v>
      </c>
      <c r="AJ1" s="2" t="s">
        <v>1</v>
      </c>
      <c r="AK1" s="4"/>
      <c r="AL1" s="4"/>
      <c r="AM1" s="3" t="s">
        <v>2</v>
      </c>
      <c r="AN1" s="3"/>
      <c r="AO1" s="3"/>
      <c r="AP1" s="3"/>
      <c r="AQ1" s="3"/>
      <c r="AR1" s="3" t="s">
        <v>3</v>
      </c>
      <c r="AS1" s="4" t="s">
        <v>2</v>
      </c>
      <c r="AT1" s="3"/>
      <c r="AU1" s="4"/>
      <c r="AV1" s="3" t="s">
        <v>3</v>
      </c>
      <c r="AW1" s="4" t="s">
        <v>2</v>
      </c>
      <c r="BA1" s="3" t="s">
        <v>3</v>
      </c>
      <c r="BB1" s="645" t="s">
        <v>626</v>
      </c>
      <c r="BC1" s="3" t="s">
        <v>4</v>
      </c>
    </row>
    <row r="2" spans="1:55">
      <c r="A2" s="640" t="s">
        <v>440</v>
      </c>
      <c r="B2" s="640"/>
      <c r="C2" s="609" t="s">
        <v>596</v>
      </c>
      <c r="D2" s="609" t="s">
        <v>597</v>
      </c>
      <c r="E2" s="609" t="s">
        <v>598</v>
      </c>
      <c r="F2" s="609" t="s">
        <v>599</v>
      </c>
      <c r="G2" s="609" t="s">
        <v>600</v>
      </c>
      <c r="H2" s="5" t="s">
        <v>561</v>
      </c>
      <c r="I2" s="5" t="s">
        <v>562</v>
      </c>
      <c r="J2" s="5" t="s">
        <v>563</v>
      </c>
      <c r="K2" s="5" t="s">
        <v>564</v>
      </c>
      <c r="L2" s="5" t="s">
        <v>565</v>
      </c>
      <c r="M2" s="5" t="s">
        <v>6</v>
      </c>
      <c r="N2" s="5" t="s">
        <v>7</v>
      </c>
      <c r="O2" s="5" t="s">
        <v>8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16</v>
      </c>
      <c r="X2" s="5" t="s">
        <v>17</v>
      </c>
      <c r="Y2" s="5" t="s">
        <v>18</v>
      </c>
      <c r="Z2" s="5" t="s">
        <v>19</v>
      </c>
      <c r="AA2" s="6" t="s">
        <v>20</v>
      </c>
      <c r="AB2" s="6" t="s">
        <v>21</v>
      </c>
      <c r="AC2" s="5" t="s">
        <v>22</v>
      </c>
      <c r="AD2" s="5" t="s">
        <v>23</v>
      </c>
      <c r="AE2" s="5" t="s">
        <v>24</v>
      </c>
      <c r="AF2" s="5" t="s">
        <v>25</v>
      </c>
      <c r="AG2" s="5" t="s">
        <v>26</v>
      </c>
      <c r="AH2" s="5" t="s">
        <v>27</v>
      </c>
      <c r="AI2" s="5" t="s">
        <v>28</v>
      </c>
      <c r="AJ2" s="5" t="s">
        <v>29</v>
      </c>
      <c r="AK2" s="5" t="s">
        <v>30</v>
      </c>
      <c r="AL2" s="5" t="s">
        <v>31</v>
      </c>
      <c r="AM2" s="5" t="s">
        <v>421</v>
      </c>
      <c r="AN2" s="5" t="s">
        <v>422</v>
      </c>
      <c r="AO2" s="5" t="s">
        <v>423</v>
      </c>
      <c r="AP2" s="5" t="s">
        <v>424</v>
      </c>
      <c r="AQ2" s="5" t="s">
        <v>425</v>
      </c>
      <c r="AR2" s="5" t="s">
        <v>32</v>
      </c>
      <c r="AS2" s="5" t="s">
        <v>426</v>
      </c>
      <c r="AT2" s="5" t="s">
        <v>427</v>
      </c>
      <c r="AU2" s="5" t="s">
        <v>419</v>
      </c>
      <c r="AV2" s="5" t="s">
        <v>420</v>
      </c>
      <c r="AW2" s="5" t="s">
        <v>450</v>
      </c>
      <c r="AX2" s="5" t="s">
        <v>526</v>
      </c>
      <c r="AY2" s="5" t="s">
        <v>530</v>
      </c>
      <c r="AZ2" s="5" t="s">
        <v>574</v>
      </c>
      <c r="BA2" s="5" t="s">
        <v>592</v>
      </c>
      <c r="BB2" s="670" t="s">
        <v>617</v>
      </c>
      <c r="BC2" s="670" t="s">
        <v>620</v>
      </c>
    </row>
    <row r="3" spans="1:55" ht="13.5" customHeight="1">
      <c r="A3" s="8"/>
      <c r="B3" s="8"/>
      <c r="C3" s="610">
        <v>1970</v>
      </c>
      <c r="D3" s="610">
        <v>1971</v>
      </c>
      <c r="E3" s="610">
        <v>1972</v>
      </c>
      <c r="F3" s="610">
        <v>1973</v>
      </c>
      <c r="G3" s="610">
        <v>1974</v>
      </c>
      <c r="H3" s="8">
        <v>1975</v>
      </c>
      <c r="I3" s="8">
        <v>1976</v>
      </c>
      <c r="J3" s="8">
        <v>1977</v>
      </c>
      <c r="K3" s="8">
        <v>1978</v>
      </c>
      <c r="L3" s="8">
        <v>1979</v>
      </c>
      <c r="M3" s="8">
        <v>1980</v>
      </c>
      <c r="N3" s="8">
        <v>1981</v>
      </c>
      <c r="O3" s="8">
        <v>1982</v>
      </c>
      <c r="P3" s="8">
        <v>1983</v>
      </c>
      <c r="Q3" s="8">
        <v>1984</v>
      </c>
      <c r="R3" s="8">
        <v>1985</v>
      </c>
      <c r="S3" s="8">
        <v>1986</v>
      </c>
      <c r="T3" s="8">
        <v>1987</v>
      </c>
      <c r="U3" s="8">
        <v>1988</v>
      </c>
      <c r="V3" s="8">
        <v>1989</v>
      </c>
      <c r="W3" s="8">
        <v>1990</v>
      </c>
      <c r="X3" s="8">
        <v>1991</v>
      </c>
      <c r="Y3" s="8">
        <v>1992</v>
      </c>
      <c r="Z3" s="8">
        <v>1993</v>
      </c>
      <c r="AA3" s="8">
        <v>1994</v>
      </c>
      <c r="AB3" s="8">
        <v>1995</v>
      </c>
      <c r="AC3" s="8">
        <v>1996</v>
      </c>
      <c r="AD3" s="8">
        <v>1997</v>
      </c>
      <c r="AE3" s="8">
        <v>1998</v>
      </c>
      <c r="AF3" s="8">
        <v>1999</v>
      </c>
      <c r="AG3" s="8">
        <v>2000</v>
      </c>
      <c r="AH3" s="252">
        <v>2001</v>
      </c>
      <c r="AI3" s="252">
        <v>2002</v>
      </c>
      <c r="AJ3" s="252">
        <v>2003</v>
      </c>
      <c r="AK3" s="252">
        <v>2005</v>
      </c>
      <c r="AL3" s="252">
        <v>2006</v>
      </c>
      <c r="AM3" s="252">
        <v>2007</v>
      </c>
      <c r="AN3" s="252">
        <v>2008</v>
      </c>
      <c r="AO3" s="252">
        <v>2009</v>
      </c>
      <c r="AP3" s="252">
        <v>2010</v>
      </c>
      <c r="AQ3" s="252">
        <v>2011</v>
      </c>
      <c r="AR3" s="252">
        <v>2012</v>
      </c>
      <c r="AS3" s="252">
        <v>2013</v>
      </c>
      <c r="AT3" s="252">
        <v>2014</v>
      </c>
      <c r="AU3" s="252">
        <v>2015</v>
      </c>
      <c r="AV3" s="252">
        <v>2016</v>
      </c>
      <c r="AW3" s="252">
        <v>2017</v>
      </c>
      <c r="AX3" s="252">
        <v>2017</v>
      </c>
      <c r="AY3" s="8">
        <v>2018</v>
      </c>
      <c r="AZ3" s="8">
        <v>2019</v>
      </c>
      <c r="BA3" s="8">
        <v>2020</v>
      </c>
      <c r="BB3" s="671">
        <v>2021</v>
      </c>
      <c r="BC3" s="671">
        <v>2022</v>
      </c>
    </row>
    <row r="4" spans="1:55">
      <c r="A4" s="338" t="s">
        <v>536</v>
      </c>
      <c r="B4" s="339" t="s">
        <v>352</v>
      </c>
      <c r="C4" s="359">
        <f t="shared" ref="C4:G4" si="0">SUM(C5:C14)</f>
        <v>130730063</v>
      </c>
      <c r="D4" s="359">
        <f t="shared" si="0"/>
        <v>142902885</v>
      </c>
      <c r="E4" s="359">
        <f t="shared" si="0"/>
        <v>148952584</v>
      </c>
      <c r="F4" s="359">
        <f t="shared" si="0"/>
        <v>190937121</v>
      </c>
      <c r="G4" s="359">
        <f t="shared" si="0"/>
        <v>224538969</v>
      </c>
      <c r="H4" s="359">
        <f t="shared" ref="H4:L4" si="1">SUM(H5:H14)</f>
        <v>238012788</v>
      </c>
      <c r="I4" s="359">
        <f t="shared" si="1"/>
        <v>287724603</v>
      </c>
      <c r="J4" s="359">
        <f t="shared" si="1"/>
        <v>310159481</v>
      </c>
      <c r="K4" s="359">
        <f t="shared" si="1"/>
        <v>331758136</v>
      </c>
      <c r="L4" s="359">
        <f t="shared" si="1"/>
        <v>374573629</v>
      </c>
      <c r="M4" s="359">
        <f>SUM(M5:M14)</f>
        <v>391329060</v>
      </c>
      <c r="N4" s="359">
        <f t="shared" ref="N4:AU4" si="2">SUM(N5:N14)</f>
        <v>417345278</v>
      </c>
      <c r="O4" s="359">
        <f t="shared" si="2"/>
        <v>454445742</v>
      </c>
      <c r="P4" s="359">
        <f t="shared" si="2"/>
        <v>464294901</v>
      </c>
      <c r="Q4" s="359">
        <f t="shared" si="2"/>
        <v>501811594</v>
      </c>
      <c r="R4" s="359">
        <f t="shared" si="2"/>
        <v>502683806</v>
      </c>
      <c r="S4" s="359">
        <f t="shared" si="2"/>
        <v>487554660</v>
      </c>
      <c r="T4" s="359">
        <f t="shared" si="2"/>
        <v>516232893</v>
      </c>
      <c r="U4" s="359">
        <f t="shared" si="2"/>
        <v>541315570</v>
      </c>
      <c r="V4" s="359">
        <f t="shared" si="2"/>
        <v>593234871</v>
      </c>
      <c r="W4" s="359">
        <f t="shared" si="2"/>
        <v>637564504</v>
      </c>
      <c r="X4" s="359">
        <f t="shared" si="2"/>
        <v>689720905</v>
      </c>
      <c r="Y4" s="359">
        <f t="shared" si="2"/>
        <v>685834627</v>
      </c>
      <c r="Z4" s="359">
        <f t="shared" si="2"/>
        <v>660184963</v>
      </c>
      <c r="AA4" s="359">
        <f t="shared" si="2"/>
        <v>625826050</v>
      </c>
      <c r="AB4" s="359">
        <f t="shared" si="2"/>
        <v>650965829</v>
      </c>
      <c r="AC4" s="359">
        <f t="shared" si="2"/>
        <v>644614625</v>
      </c>
      <c r="AD4" s="359">
        <f t="shared" si="2"/>
        <v>644549894</v>
      </c>
      <c r="AE4" s="359">
        <f t="shared" si="2"/>
        <v>615513003</v>
      </c>
      <c r="AF4" s="359">
        <f t="shared" si="2"/>
        <v>580849710</v>
      </c>
      <c r="AG4" s="359">
        <f t="shared" si="2"/>
        <v>606656099</v>
      </c>
      <c r="AH4" s="359">
        <f t="shared" si="2"/>
        <v>547560455</v>
      </c>
      <c r="AI4" s="359">
        <f t="shared" si="2"/>
        <v>521270998</v>
      </c>
      <c r="AJ4" s="359">
        <f t="shared" si="2"/>
        <v>507365958</v>
      </c>
      <c r="AK4" s="359">
        <f t="shared" si="2"/>
        <v>521581286</v>
      </c>
      <c r="AL4" s="359">
        <f t="shared" si="2"/>
        <v>525921194</v>
      </c>
      <c r="AM4" s="359">
        <f t="shared" si="2"/>
        <v>558906051</v>
      </c>
      <c r="AN4" s="359">
        <f t="shared" si="2"/>
        <v>556767791</v>
      </c>
      <c r="AO4" s="359">
        <f t="shared" si="2"/>
        <v>576511940</v>
      </c>
      <c r="AP4" s="359">
        <f t="shared" si="2"/>
        <v>475377257</v>
      </c>
      <c r="AQ4" s="359">
        <f t="shared" si="2"/>
        <v>527515751</v>
      </c>
      <c r="AR4" s="359">
        <f t="shared" si="2"/>
        <v>496203707</v>
      </c>
      <c r="AS4" s="359">
        <f t="shared" si="2"/>
        <v>488063803</v>
      </c>
      <c r="AT4" s="359">
        <f t="shared" si="2"/>
        <v>485573219</v>
      </c>
      <c r="AU4" s="359">
        <f t="shared" si="2"/>
        <v>467460779</v>
      </c>
      <c r="AV4" s="359">
        <f t="shared" ref="AV4" si="3">SUM(AV5:AV14)</f>
        <v>487227685</v>
      </c>
      <c r="AW4" s="359">
        <f t="shared" ref="AW4" si="4">SUM(AW5:AW14)</f>
        <v>488200489</v>
      </c>
      <c r="AX4" s="359">
        <f t="shared" ref="AX4:AY4" si="5">SUM(AX5:AX14)</f>
        <v>497769948</v>
      </c>
      <c r="AY4" s="359">
        <f t="shared" si="5"/>
        <v>511585774</v>
      </c>
      <c r="AZ4" s="359">
        <f t="shared" ref="AZ4:BA4" si="6">SUM(AZ5:AZ14)</f>
        <v>547061238</v>
      </c>
      <c r="BA4" s="359">
        <f t="shared" si="6"/>
        <v>556153499</v>
      </c>
      <c r="BB4" s="359">
        <f t="shared" ref="BB4:BC4" si="7">SUM(BB5:BB14)</f>
        <v>540722763</v>
      </c>
      <c r="BC4" s="359">
        <f t="shared" si="7"/>
        <v>0</v>
      </c>
    </row>
    <row r="5" spans="1:55">
      <c r="A5" s="599"/>
      <c r="B5" s="600" t="s">
        <v>100</v>
      </c>
      <c r="C5" s="601">
        <f t="shared" ref="C5:G5" si="8">C16</f>
        <v>33026816</v>
      </c>
      <c r="D5" s="601">
        <f t="shared" si="8"/>
        <v>37155240</v>
      </c>
      <c r="E5" s="601">
        <f t="shared" si="8"/>
        <v>39604698</v>
      </c>
      <c r="F5" s="601">
        <f t="shared" si="8"/>
        <v>48830412</v>
      </c>
      <c r="G5" s="601">
        <f t="shared" si="8"/>
        <v>56782481</v>
      </c>
      <c r="H5" s="601">
        <f t="shared" ref="H5:L5" si="9">H16</f>
        <v>62863464</v>
      </c>
      <c r="I5" s="601">
        <f t="shared" si="9"/>
        <v>70400867</v>
      </c>
      <c r="J5" s="601">
        <f t="shared" si="9"/>
        <v>82759479</v>
      </c>
      <c r="K5" s="601">
        <f t="shared" si="9"/>
        <v>79859393</v>
      </c>
      <c r="L5" s="601">
        <f t="shared" si="9"/>
        <v>82226219</v>
      </c>
      <c r="M5" s="601">
        <f>M16</f>
        <v>87619357</v>
      </c>
      <c r="N5" s="601">
        <f t="shared" ref="N5:AU5" si="10">N16</f>
        <v>89573158</v>
      </c>
      <c r="O5" s="601">
        <f t="shared" si="10"/>
        <v>105779525</v>
      </c>
      <c r="P5" s="601">
        <f t="shared" si="10"/>
        <v>107302852</v>
      </c>
      <c r="Q5" s="601">
        <f t="shared" si="10"/>
        <v>118133372</v>
      </c>
      <c r="R5" s="601">
        <f t="shared" si="10"/>
        <v>115959811</v>
      </c>
      <c r="S5" s="601">
        <f t="shared" si="10"/>
        <v>111659445</v>
      </c>
      <c r="T5" s="601">
        <f t="shared" si="10"/>
        <v>122127241</v>
      </c>
      <c r="U5" s="601">
        <f t="shared" si="10"/>
        <v>120601620</v>
      </c>
      <c r="V5" s="601">
        <f t="shared" si="10"/>
        <v>129440268</v>
      </c>
      <c r="W5" s="601">
        <f t="shared" si="10"/>
        <v>146848525</v>
      </c>
      <c r="X5" s="601">
        <f t="shared" si="10"/>
        <v>156278396</v>
      </c>
      <c r="Y5" s="601">
        <f t="shared" si="10"/>
        <v>151412273</v>
      </c>
      <c r="Z5" s="601">
        <f t="shared" si="10"/>
        <v>146676774</v>
      </c>
      <c r="AA5" s="601">
        <f t="shared" si="10"/>
        <v>140474844</v>
      </c>
      <c r="AB5" s="601">
        <f t="shared" si="10"/>
        <v>129955726</v>
      </c>
      <c r="AC5" s="601">
        <f t="shared" si="10"/>
        <v>126760855</v>
      </c>
      <c r="AD5" s="601">
        <f t="shared" si="10"/>
        <v>128823563</v>
      </c>
      <c r="AE5" s="601">
        <f t="shared" si="10"/>
        <v>135215715</v>
      </c>
      <c r="AF5" s="601">
        <f t="shared" si="10"/>
        <v>120595177</v>
      </c>
      <c r="AG5" s="601">
        <f t="shared" si="10"/>
        <v>123671147</v>
      </c>
      <c r="AH5" s="601">
        <f t="shared" si="10"/>
        <v>120560362</v>
      </c>
      <c r="AI5" s="601">
        <f t="shared" si="10"/>
        <v>113188725</v>
      </c>
      <c r="AJ5" s="601">
        <f t="shared" si="10"/>
        <v>105478477</v>
      </c>
      <c r="AK5" s="601">
        <f t="shared" si="10"/>
        <v>113268838</v>
      </c>
      <c r="AL5" s="601">
        <f t="shared" si="10"/>
        <v>106562849</v>
      </c>
      <c r="AM5" s="601">
        <f t="shared" si="10"/>
        <v>111005102</v>
      </c>
      <c r="AN5" s="601">
        <f t="shared" si="10"/>
        <v>110684845</v>
      </c>
      <c r="AO5" s="601">
        <f t="shared" si="10"/>
        <v>119115916</v>
      </c>
      <c r="AP5" s="601">
        <f t="shared" si="10"/>
        <v>111076829</v>
      </c>
      <c r="AQ5" s="601">
        <f t="shared" si="10"/>
        <v>121684878</v>
      </c>
      <c r="AR5" s="601">
        <f t="shared" si="10"/>
        <v>113886934</v>
      </c>
      <c r="AS5" s="601">
        <f t="shared" si="10"/>
        <v>114154077</v>
      </c>
      <c r="AT5" s="601">
        <f t="shared" si="10"/>
        <v>106531488</v>
      </c>
      <c r="AU5" s="601">
        <f t="shared" si="10"/>
        <v>108962323</v>
      </c>
      <c r="AV5" s="601">
        <f t="shared" ref="AV5:AX5" si="11">AV16</f>
        <v>113172241</v>
      </c>
      <c r="AW5" s="601">
        <f t="shared" si="11"/>
        <v>113536048</v>
      </c>
      <c r="AX5" s="601">
        <f t="shared" si="11"/>
        <v>112146006</v>
      </c>
      <c r="AY5" s="601">
        <f t="shared" ref="AY5:AZ5" si="12">AY16</f>
        <v>119444838</v>
      </c>
      <c r="AZ5" s="601">
        <f t="shared" si="12"/>
        <v>126032061</v>
      </c>
      <c r="BA5" s="601">
        <f t="shared" ref="BA5:BB5" si="13">BA16</f>
        <v>134009550</v>
      </c>
      <c r="BB5" s="601">
        <f t="shared" si="13"/>
        <v>117732833</v>
      </c>
      <c r="BC5" s="601">
        <f t="shared" ref="BC5" si="14">BC16</f>
        <v>0</v>
      </c>
    </row>
    <row r="6" spans="1:55">
      <c r="A6" s="599"/>
      <c r="B6" s="600" t="s">
        <v>373</v>
      </c>
      <c r="C6" s="601">
        <f t="shared" ref="C6:G6" si="15">C26</f>
        <v>34319765</v>
      </c>
      <c r="D6" s="601">
        <f t="shared" si="15"/>
        <v>36086163</v>
      </c>
      <c r="E6" s="601">
        <f t="shared" si="15"/>
        <v>35483868</v>
      </c>
      <c r="F6" s="601">
        <f t="shared" si="15"/>
        <v>47233816</v>
      </c>
      <c r="G6" s="601">
        <f t="shared" si="15"/>
        <v>58522384</v>
      </c>
      <c r="H6" s="601">
        <f t="shared" ref="H6:L6" si="16">H26</f>
        <v>58017723</v>
      </c>
      <c r="I6" s="601">
        <f t="shared" si="16"/>
        <v>63671828</v>
      </c>
      <c r="J6" s="601">
        <f t="shared" si="16"/>
        <v>64907200</v>
      </c>
      <c r="K6" s="601">
        <f t="shared" si="16"/>
        <v>72108293</v>
      </c>
      <c r="L6" s="601">
        <f t="shared" si="16"/>
        <v>80554143</v>
      </c>
      <c r="M6" s="601">
        <f>M26</f>
        <v>83669484</v>
      </c>
      <c r="N6" s="601">
        <f t="shared" ref="N6:AU6" si="17">N26</f>
        <v>87104143</v>
      </c>
      <c r="O6" s="601">
        <f t="shared" si="17"/>
        <v>94497586</v>
      </c>
      <c r="P6" s="601">
        <f t="shared" si="17"/>
        <v>85473200</v>
      </c>
      <c r="Q6" s="601">
        <f t="shared" si="17"/>
        <v>88589363</v>
      </c>
      <c r="R6" s="601">
        <f t="shared" si="17"/>
        <v>84708944</v>
      </c>
      <c r="S6" s="601">
        <f t="shared" si="17"/>
        <v>92513125</v>
      </c>
      <c r="T6" s="601">
        <f t="shared" si="17"/>
        <v>95156398</v>
      </c>
      <c r="U6" s="601">
        <f t="shared" si="17"/>
        <v>100835695</v>
      </c>
      <c r="V6" s="601">
        <f t="shared" si="17"/>
        <v>106621978</v>
      </c>
      <c r="W6" s="601">
        <f t="shared" si="17"/>
        <v>109738709</v>
      </c>
      <c r="X6" s="601">
        <f t="shared" si="17"/>
        <v>114454343</v>
      </c>
      <c r="Y6" s="601">
        <f t="shared" si="17"/>
        <v>113086754</v>
      </c>
      <c r="Z6" s="601">
        <f t="shared" si="17"/>
        <v>106306930</v>
      </c>
      <c r="AA6" s="601">
        <f t="shared" si="17"/>
        <v>97261942</v>
      </c>
      <c r="AB6" s="601">
        <f t="shared" si="17"/>
        <v>105148369</v>
      </c>
      <c r="AC6" s="601">
        <f t="shared" si="17"/>
        <v>101856680</v>
      </c>
      <c r="AD6" s="601">
        <f t="shared" si="17"/>
        <v>97591159</v>
      </c>
      <c r="AE6" s="601">
        <f t="shared" si="17"/>
        <v>88690275</v>
      </c>
      <c r="AF6" s="601">
        <f t="shared" si="17"/>
        <v>77852703</v>
      </c>
      <c r="AG6" s="601">
        <f t="shared" si="17"/>
        <v>84212107</v>
      </c>
      <c r="AH6" s="601">
        <f t="shared" si="17"/>
        <v>75171015</v>
      </c>
      <c r="AI6" s="601">
        <f t="shared" si="17"/>
        <v>61807080</v>
      </c>
      <c r="AJ6" s="601">
        <f t="shared" si="17"/>
        <v>63760885</v>
      </c>
      <c r="AK6" s="601">
        <f t="shared" si="17"/>
        <v>62241297</v>
      </c>
      <c r="AL6" s="601">
        <f t="shared" si="17"/>
        <v>64753201</v>
      </c>
      <c r="AM6" s="601">
        <f t="shared" si="17"/>
        <v>77890526</v>
      </c>
      <c r="AN6" s="601">
        <f t="shared" si="17"/>
        <v>74554460</v>
      </c>
      <c r="AO6" s="601">
        <f t="shared" si="17"/>
        <v>75729104</v>
      </c>
      <c r="AP6" s="601">
        <f t="shared" si="17"/>
        <v>63773094</v>
      </c>
      <c r="AQ6" s="601">
        <f t="shared" si="17"/>
        <v>76404507</v>
      </c>
      <c r="AR6" s="601">
        <f t="shared" si="17"/>
        <v>72505882</v>
      </c>
      <c r="AS6" s="601">
        <f t="shared" si="17"/>
        <v>57839806</v>
      </c>
      <c r="AT6" s="601">
        <f t="shared" si="17"/>
        <v>62825223</v>
      </c>
      <c r="AU6" s="601">
        <f t="shared" si="17"/>
        <v>57765529</v>
      </c>
      <c r="AV6" s="601">
        <f t="shared" ref="AV6:AX6" si="18">AV26</f>
        <v>60006680</v>
      </c>
      <c r="AW6" s="601">
        <f t="shared" si="18"/>
        <v>64492735</v>
      </c>
      <c r="AX6" s="601">
        <f t="shared" si="18"/>
        <v>66907738</v>
      </c>
      <c r="AY6" s="601">
        <f t="shared" ref="AY6:AZ6" si="19">AY26</f>
        <v>69014366</v>
      </c>
      <c r="AZ6" s="601">
        <f t="shared" si="19"/>
        <v>73369046</v>
      </c>
      <c r="BA6" s="601">
        <f t="shared" ref="BA6:BB6" si="20">BA26</f>
        <v>65823672</v>
      </c>
      <c r="BB6" s="601">
        <f t="shared" si="20"/>
        <v>71818713</v>
      </c>
      <c r="BC6" s="601">
        <f t="shared" ref="BC6" si="21">BC26</f>
        <v>0</v>
      </c>
    </row>
    <row r="7" spans="1:55">
      <c r="A7" s="599"/>
      <c r="B7" s="600" t="s">
        <v>374</v>
      </c>
      <c r="C7" s="601">
        <f t="shared" ref="C7:G7" si="22">C30</f>
        <v>10748196</v>
      </c>
      <c r="D7" s="601">
        <f t="shared" si="22"/>
        <v>11030848</v>
      </c>
      <c r="E7" s="601">
        <f t="shared" si="22"/>
        <v>11760116</v>
      </c>
      <c r="F7" s="601">
        <f t="shared" si="22"/>
        <v>15772691</v>
      </c>
      <c r="G7" s="601">
        <f t="shared" si="22"/>
        <v>17713983</v>
      </c>
      <c r="H7" s="601">
        <f t="shared" ref="H7:L7" si="23">H30</f>
        <v>19798725</v>
      </c>
      <c r="I7" s="601">
        <f t="shared" si="23"/>
        <v>24669688</v>
      </c>
      <c r="J7" s="601">
        <f t="shared" si="23"/>
        <v>23621806</v>
      </c>
      <c r="K7" s="601">
        <f t="shared" si="23"/>
        <v>25131596</v>
      </c>
      <c r="L7" s="601">
        <f t="shared" si="23"/>
        <v>29287160</v>
      </c>
      <c r="M7" s="601">
        <f>M30</f>
        <v>33093884</v>
      </c>
      <c r="N7" s="601">
        <f t="shared" ref="N7:AU7" si="24">N30</f>
        <v>37673215</v>
      </c>
      <c r="O7" s="601">
        <f t="shared" si="24"/>
        <v>38526326</v>
      </c>
      <c r="P7" s="601">
        <f t="shared" si="24"/>
        <v>46709023</v>
      </c>
      <c r="Q7" s="601">
        <f t="shared" si="24"/>
        <v>60993024</v>
      </c>
      <c r="R7" s="601">
        <f t="shared" si="24"/>
        <v>55690641</v>
      </c>
      <c r="S7" s="601">
        <f t="shared" si="24"/>
        <v>41510155</v>
      </c>
      <c r="T7" s="601">
        <f t="shared" si="24"/>
        <v>42367788</v>
      </c>
      <c r="U7" s="601">
        <f t="shared" si="24"/>
        <v>46413805</v>
      </c>
      <c r="V7" s="601">
        <f t="shared" si="24"/>
        <v>46703501</v>
      </c>
      <c r="W7" s="601">
        <f t="shared" si="24"/>
        <v>50117520</v>
      </c>
      <c r="X7" s="601">
        <f t="shared" si="24"/>
        <v>55245764</v>
      </c>
      <c r="Y7" s="601">
        <f t="shared" si="24"/>
        <v>53330410</v>
      </c>
      <c r="Z7" s="601">
        <f t="shared" si="24"/>
        <v>51440800</v>
      </c>
      <c r="AA7" s="601">
        <f t="shared" si="24"/>
        <v>42765765</v>
      </c>
      <c r="AB7" s="601">
        <f t="shared" si="24"/>
        <v>48730796</v>
      </c>
      <c r="AC7" s="601">
        <f t="shared" si="24"/>
        <v>51209908</v>
      </c>
      <c r="AD7" s="601">
        <f t="shared" si="24"/>
        <v>55093484</v>
      </c>
      <c r="AE7" s="601">
        <f t="shared" si="24"/>
        <v>53701274</v>
      </c>
      <c r="AF7" s="601">
        <f t="shared" si="24"/>
        <v>51358664</v>
      </c>
      <c r="AG7" s="601">
        <f t="shared" si="24"/>
        <v>50974681</v>
      </c>
      <c r="AH7" s="601">
        <f t="shared" si="24"/>
        <v>40700544</v>
      </c>
      <c r="AI7" s="601">
        <f t="shared" si="24"/>
        <v>40374839</v>
      </c>
      <c r="AJ7" s="601">
        <f t="shared" si="24"/>
        <v>36608431</v>
      </c>
      <c r="AK7" s="601">
        <f t="shared" si="24"/>
        <v>40546926</v>
      </c>
      <c r="AL7" s="601">
        <f t="shared" si="24"/>
        <v>42238537</v>
      </c>
      <c r="AM7" s="601">
        <f t="shared" si="24"/>
        <v>43739908</v>
      </c>
      <c r="AN7" s="601">
        <f t="shared" si="24"/>
        <v>47230791</v>
      </c>
      <c r="AO7" s="601">
        <f t="shared" si="24"/>
        <v>42900794</v>
      </c>
      <c r="AP7" s="601">
        <f t="shared" si="24"/>
        <v>32337331</v>
      </c>
      <c r="AQ7" s="601">
        <f t="shared" si="24"/>
        <v>34760143</v>
      </c>
      <c r="AR7" s="601">
        <f t="shared" si="24"/>
        <v>38584191</v>
      </c>
      <c r="AS7" s="601">
        <f t="shared" si="24"/>
        <v>41111992</v>
      </c>
      <c r="AT7" s="601">
        <f t="shared" si="24"/>
        <v>38205520</v>
      </c>
      <c r="AU7" s="601">
        <f t="shared" si="24"/>
        <v>33398873</v>
      </c>
      <c r="AV7" s="601">
        <f t="shared" ref="AV7:AX7" si="25">AV30</f>
        <v>34304540</v>
      </c>
      <c r="AW7" s="601">
        <f t="shared" si="25"/>
        <v>40357747</v>
      </c>
      <c r="AX7" s="601">
        <f t="shared" si="25"/>
        <v>40235209</v>
      </c>
      <c r="AY7" s="601">
        <f t="shared" ref="AY7:AZ7" si="26">AY30</f>
        <v>37367890</v>
      </c>
      <c r="AZ7" s="601">
        <f t="shared" si="26"/>
        <v>38665729</v>
      </c>
      <c r="BA7" s="601">
        <f t="shared" ref="BA7:BB7" si="27">BA30</f>
        <v>39174861</v>
      </c>
      <c r="BB7" s="601">
        <f t="shared" si="27"/>
        <v>48802892</v>
      </c>
      <c r="BC7" s="601">
        <f t="shared" ref="BC7" si="28">BC30</f>
        <v>0</v>
      </c>
    </row>
    <row r="8" spans="1:55">
      <c r="A8" s="599"/>
      <c r="B8" s="600" t="s">
        <v>38</v>
      </c>
      <c r="C8" s="601">
        <f t="shared" ref="C8:G8" si="29">C36</f>
        <v>21081880</v>
      </c>
      <c r="D8" s="601">
        <f t="shared" si="29"/>
        <v>25487208</v>
      </c>
      <c r="E8" s="601">
        <f t="shared" si="29"/>
        <v>27657554</v>
      </c>
      <c r="F8" s="601">
        <f t="shared" si="29"/>
        <v>32590046</v>
      </c>
      <c r="G8" s="601">
        <f t="shared" si="29"/>
        <v>34116145</v>
      </c>
      <c r="H8" s="601">
        <f t="shared" ref="H8:L8" si="30">H36</f>
        <v>34498563</v>
      </c>
      <c r="I8" s="601">
        <f t="shared" si="30"/>
        <v>47216780</v>
      </c>
      <c r="J8" s="601">
        <f t="shared" si="30"/>
        <v>53781288</v>
      </c>
      <c r="K8" s="601">
        <f t="shared" si="30"/>
        <v>63854681</v>
      </c>
      <c r="L8" s="601">
        <f t="shared" si="30"/>
        <v>80653208</v>
      </c>
      <c r="M8" s="601">
        <f>M36</f>
        <v>74212848</v>
      </c>
      <c r="N8" s="601">
        <f t="shared" ref="N8:AU8" si="31">N36</f>
        <v>82726259</v>
      </c>
      <c r="O8" s="601">
        <f t="shared" si="31"/>
        <v>90200697</v>
      </c>
      <c r="P8" s="601">
        <f t="shared" si="31"/>
        <v>93705427</v>
      </c>
      <c r="Q8" s="601">
        <f t="shared" si="31"/>
        <v>96192133</v>
      </c>
      <c r="R8" s="601">
        <f t="shared" si="31"/>
        <v>100708824</v>
      </c>
      <c r="S8" s="601">
        <f t="shared" si="31"/>
        <v>89890071</v>
      </c>
      <c r="T8" s="601">
        <f t="shared" si="31"/>
        <v>96938311</v>
      </c>
      <c r="U8" s="601">
        <f t="shared" si="31"/>
        <v>105394239</v>
      </c>
      <c r="V8" s="601">
        <f t="shared" si="31"/>
        <v>123423876</v>
      </c>
      <c r="W8" s="601">
        <f t="shared" si="31"/>
        <v>132319207</v>
      </c>
      <c r="X8" s="601">
        <f t="shared" si="31"/>
        <v>139710423</v>
      </c>
      <c r="Y8" s="601">
        <f t="shared" si="31"/>
        <v>144512396</v>
      </c>
      <c r="Z8" s="601">
        <f t="shared" si="31"/>
        <v>138769923</v>
      </c>
      <c r="AA8" s="601">
        <f t="shared" si="31"/>
        <v>126760749</v>
      </c>
      <c r="AB8" s="601">
        <f t="shared" si="31"/>
        <v>137027915</v>
      </c>
      <c r="AC8" s="601">
        <f t="shared" si="31"/>
        <v>132332430</v>
      </c>
      <c r="AD8" s="601">
        <f t="shared" si="31"/>
        <v>135181822</v>
      </c>
      <c r="AE8" s="601">
        <f t="shared" si="31"/>
        <v>123086616</v>
      </c>
      <c r="AF8" s="601">
        <f t="shared" si="31"/>
        <v>105282208</v>
      </c>
      <c r="AG8" s="601">
        <f t="shared" si="31"/>
        <v>119011573</v>
      </c>
      <c r="AH8" s="601">
        <f t="shared" si="31"/>
        <v>108865723</v>
      </c>
      <c r="AI8" s="601">
        <f t="shared" si="31"/>
        <v>110172655</v>
      </c>
      <c r="AJ8" s="601">
        <f t="shared" si="31"/>
        <v>111760923</v>
      </c>
      <c r="AK8" s="601">
        <f t="shared" si="31"/>
        <v>114523673</v>
      </c>
      <c r="AL8" s="601">
        <f t="shared" si="31"/>
        <v>116632027</v>
      </c>
      <c r="AM8" s="601">
        <f t="shared" si="31"/>
        <v>129450790</v>
      </c>
      <c r="AN8" s="601">
        <f t="shared" si="31"/>
        <v>127430366</v>
      </c>
      <c r="AO8" s="601">
        <f t="shared" si="31"/>
        <v>137214638</v>
      </c>
      <c r="AP8" s="601">
        <f t="shared" si="31"/>
        <v>103798342</v>
      </c>
      <c r="AQ8" s="601">
        <f t="shared" si="31"/>
        <v>117124294</v>
      </c>
      <c r="AR8" s="601">
        <f t="shared" si="31"/>
        <v>91839784</v>
      </c>
      <c r="AS8" s="601">
        <f t="shared" si="31"/>
        <v>117427133</v>
      </c>
      <c r="AT8" s="601">
        <f t="shared" si="31"/>
        <v>107013286</v>
      </c>
      <c r="AU8" s="601">
        <f t="shared" si="31"/>
        <v>97653438</v>
      </c>
      <c r="AV8" s="601">
        <f t="shared" ref="AV8:AX8" si="32">AV36</f>
        <v>103893639</v>
      </c>
      <c r="AW8" s="601">
        <f t="shared" si="32"/>
        <v>97388755</v>
      </c>
      <c r="AX8" s="601">
        <f t="shared" si="32"/>
        <v>94953806</v>
      </c>
      <c r="AY8" s="601">
        <f t="shared" ref="AY8:AZ8" si="33">AY36</f>
        <v>100419096</v>
      </c>
      <c r="AZ8" s="601">
        <f t="shared" si="33"/>
        <v>108767219</v>
      </c>
      <c r="BA8" s="601">
        <f t="shared" ref="BA8:BB8" si="34">BA36</f>
        <v>109968802</v>
      </c>
      <c r="BB8" s="601">
        <f t="shared" si="34"/>
        <v>94762832</v>
      </c>
      <c r="BC8" s="601">
        <f t="shared" ref="BC8" si="35">BC36</f>
        <v>0</v>
      </c>
    </row>
    <row r="9" spans="1:55">
      <c r="A9" s="599"/>
      <c r="B9" s="600" t="s">
        <v>375</v>
      </c>
      <c r="C9" s="601">
        <f t="shared" ref="C9:G9" si="36">C42</f>
        <v>4064104</v>
      </c>
      <c r="D9" s="601">
        <f t="shared" si="36"/>
        <v>4555774</v>
      </c>
      <c r="E9" s="601">
        <f t="shared" si="36"/>
        <v>4980972</v>
      </c>
      <c r="F9" s="601">
        <f t="shared" si="36"/>
        <v>6585118</v>
      </c>
      <c r="G9" s="601">
        <f t="shared" si="36"/>
        <v>7433799</v>
      </c>
      <c r="H9" s="601">
        <f t="shared" ref="H9:L9" si="37">H42</f>
        <v>11232801</v>
      </c>
      <c r="I9" s="601">
        <f t="shared" si="37"/>
        <v>13477474</v>
      </c>
      <c r="J9" s="601">
        <f t="shared" si="37"/>
        <v>14663492</v>
      </c>
      <c r="K9" s="601">
        <f t="shared" si="37"/>
        <v>15863752</v>
      </c>
      <c r="L9" s="601">
        <f t="shared" si="37"/>
        <v>17905358</v>
      </c>
      <c r="M9" s="601">
        <f>M42</f>
        <v>20405202</v>
      </c>
      <c r="N9" s="601">
        <f t="shared" ref="N9:AU9" si="38">N42</f>
        <v>21070607</v>
      </c>
      <c r="O9" s="601">
        <f t="shared" si="38"/>
        <v>21981005</v>
      </c>
      <c r="P9" s="601">
        <f t="shared" si="38"/>
        <v>22491083</v>
      </c>
      <c r="Q9" s="601">
        <f t="shared" si="38"/>
        <v>24442185</v>
      </c>
      <c r="R9" s="601">
        <f t="shared" si="38"/>
        <v>26173733</v>
      </c>
      <c r="S9" s="601">
        <f t="shared" si="38"/>
        <v>30028516</v>
      </c>
      <c r="T9" s="601">
        <f t="shared" si="38"/>
        <v>29699588</v>
      </c>
      <c r="U9" s="601">
        <f t="shared" si="38"/>
        <v>31856721</v>
      </c>
      <c r="V9" s="601">
        <f t="shared" si="38"/>
        <v>35049655</v>
      </c>
      <c r="W9" s="601">
        <f t="shared" si="38"/>
        <v>39914547</v>
      </c>
      <c r="X9" s="601">
        <f t="shared" si="38"/>
        <v>45775248</v>
      </c>
      <c r="Y9" s="601">
        <f t="shared" si="38"/>
        <v>44928512</v>
      </c>
      <c r="Z9" s="601">
        <f t="shared" si="38"/>
        <v>44349815</v>
      </c>
      <c r="AA9" s="601">
        <f t="shared" si="38"/>
        <v>45607749</v>
      </c>
      <c r="AB9" s="601">
        <f t="shared" si="38"/>
        <v>49306502</v>
      </c>
      <c r="AC9" s="601">
        <f t="shared" si="38"/>
        <v>46659203</v>
      </c>
      <c r="AD9" s="601">
        <f t="shared" si="38"/>
        <v>43926353</v>
      </c>
      <c r="AE9" s="601">
        <f t="shared" si="38"/>
        <v>44403558</v>
      </c>
      <c r="AF9" s="601">
        <f t="shared" si="38"/>
        <v>47095355</v>
      </c>
      <c r="AG9" s="601">
        <f t="shared" si="38"/>
        <v>50809162</v>
      </c>
      <c r="AH9" s="601">
        <f t="shared" si="38"/>
        <v>46901517</v>
      </c>
      <c r="AI9" s="601">
        <f t="shared" si="38"/>
        <v>44486582</v>
      </c>
      <c r="AJ9" s="601">
        <f t="shared" si="38"/>
        <v>44146670</v>
      </c>
      <c r="AK9" s="601">
        <f t="shared" si="38"/>
        <v>45305818</v>
      </c>
      <c r="AL9" s="601">
        <f t="shared" si="38"/>
        <v>46618424</v>
      </c>
      <c r="AM9" s="601">
        <f t="shared" si="38"/>
        <v>48600175</v>
      </c>
      <c r="AN9" s="601">
        <f t="shared" si="38"/>
        <v>48162226</v>
      </c>
      <c r="AO9" s="601">
        <f t="shared" si="38"/>
        <v>48881011</v>
      </c>
      <c r="AP9" s="601">
        <f t="shared" si="38"/>
        <v>44099458</v>
      </c>
      <c r="AQ9" s="601">
        <f t="shared" si="38"/>
        <v>46096407</v>
      </c>
      <c r="AR9" s="601">
        <f t="shared" si="38"/>
        <v>42078890</v>
      </c>
      <c r="AS9" s="601">
        <f t="shared" si="38"/>
        <v>38780217</v>
      </c>
      <c r="AT9" s="601">
        <f t="shared" si="38"/>
        <v>40085474</v>
      </c>
      <c r="AU9" s="601">
        <f t="shared" si="38"/>
        <v>40392438</v>
      </c>
      <c r="AV9" s="601">
        <f t="shared" ref="AV9:AX9" si="39">AV42</f>
        <v>38703352</v>
      </c>
      <c r="AW9" s="601">
        <f t="shared" si="39"/>
        <v>42441722</v>
      </c>
      <c r="AX9" s="601">
        <f t="shared" si="39"/>
        <v>45625575</v>
      </c>
      <c r="AY9" s="601">
        <f t="shared" ref="AY9:AZ9" si="40">AY42</f>
        <v>45589901</v>
      </c>
      <c r="AZ9" s="601">
        <f t="shared" si="40"/>
        <v>49689164</v>
      </c>
      <c r="BA9" s="601">
        <f t="shared" ref="BA9:BB9" si="41">BA42</f>
        <v>51083058</v>
      </c>
      <c r="BB9" s="601">
        <f t="shared" si="41"/>
        <v>51082711</v>
      </c>
      <c r="BC9" s="601">
        <f t="shared" ref="BC9" si="42">BC42</f>
        <v>0</v>
      </c>
    </row>
    <row r="10" spans="1:55">
      <c r="A10" s="599"/>
      <c r="B10" s="600" t="s">
        <v>381</v>
      </c>
      <c r="C10" s="601">
        <f t="shared" ref="C10:G10" si="43">C49</f>
        <v>14579747</v>
      </c>
      <c r="D10" s="601">
        <f t="shared" si="43"/>
        <v>14515401</v>
      </c>
      <c r="E10" s="601">
        <f t="shared" si="43"/>
        <v>17352841</v>
      </c>
      <c r="F10" s="601">
        <f t="shared" si="43"/>
        <v>21671150</v>
      </c>
      <c r="G10" s="601">
        <f t="shared" si="43"/>
        <v>26618355</v>
      </c>
      <c r="H10" s="601">
        <f t="shared" ref="H10:L10" si="44">H49</f>
        <v>28517942</v>
      </c>
      <c r="I10" s="601">
        <f t="shared" si="44"/>
        <v>33557261</v>
      </c>
      <c r="J10" s="601">
        <f t="shared" si="44"/>
        <v>37278139</v>
      </c>
      <c r="K10" s="601">
        <f t="shared" si="44"/>
        <v>39623750</v>
      </c>
      <c r="L10" s="601">
        <f t="shared" si="44"/>
        <v>45276441</v>
      </c>
      <c r="M10" s="601">
        <f>M49</f>
        <v>51209341</v>
      </c>
      <c r="N10" s="601">
        <f t="shared" ref="N10:AU10" si="45">N49</f>
        <v>53021937</v>
      </c>
      <c r="O10" s="601">
        <f t="shared" si="45"/>
        <v>55925669</v>
      </c>
      <c r="P10" s="601">
        <f t="shared" si="45"/>
        <v>55769196</v>
      </c>
      <c r="Q10" s="601">
        <f t="shared" si="45"/>
        <v>60169849</v>
      </c>
      <c r="R10" s="601">
        <f t="shared" si="45"/>
        <v>63194030</v>
      </c>
      <c r="S10" s="601">
        <f t="shared" si="45"/>
        <v>63731673</v>
      </c>
      <c r="T10" s="601">
        <f t="shared" si="45"/>
        <v>64487067</v>
      </c>
      <c r="U10" s="601">
        <f t="shared" si="45"/>
        <v>68454757</v>
      </c>
      <c r="V10" s="601">
        <f t="shared" si="45"/>
        <v>78559853</v>
      </c>
      <c r="W10" s="601">
        <f t="shared" si="45"/>
        <v>85033168</v>
      </c>
      <c r="X10" s="601">
        <f t="shared" si="45"/>
        <v>95168677</v>
      </c>
      <c r="Y10" s="601">
        <f t="shared" si="45"/>
        <v>95291589</v>
      </c>
      <c r="Z10" s="601">
        <f t="shared" si="45"/>
        <v>90922067</v>
      </c>
      <c r="AA10" s="601">
        <f t="shared" si="45"/>
        <v>89035771</v>
      </c>
      <c r="AB10" s="601">
        <f t="shared" si="45"/>
        <v>91276983</v>
      </c>
      <c r="AC10" s="601">
        <f t="shared" si="45"/>
        <v>95871963</v>
      </c>
      <c r="AD10" s="601">
        <f t="shared" si="45"/>
        <v>92680614</v>
      </c>
      <c r="AE10" s="601">
        <f t="shared" si="45"/>
        <v>86190698</v>
      </c>
      <c r="AF10" s="601">
        <f t="shared" si="45"/>
        <v>89702255</v>
      </c>
      <c r="AG10" s="601">
        <f t="shared" si="45"/>
        <v>90227660</v>
      </c>
      <c r="AH10" s="601">
        <f t="shared" si="45"/>
        <v>75329621</v>
      </c>
      <c r="AI10" s="601">
        <f t="shared" si="45"/>
        <v>73929636</v>
      </c>
      <c r="AJ10" s="601">
        <f t="shared" si="45"/>
        <v>71446976</v>
      </c>
      <c r="AK10" s="601">
        <f t="shared" si="45"/>
        <v>75077111</v>
      </c>
      <c r="AL10" s="601">
        <f t="shared" si="45"/>
        <v>80062850</v>
      </c>
      <c r="AM10" s="601">
        <f t="shared" si="45"/>
        <v>79837229</v>
      </c>
      <c r="AN10" s="601">
        <f t="shared" si="45"/>
        <v>76579476</v>
      </c>
      <c r="AO10" s="601">
        <f t="shared" si="45"/>
        <v>85086789</v>
      </c>
      <c r="AP10" s="601">
        <f t="shared" si="45"/>
        <v>60314588</v>
      </c>
      <c r="AQ10" s="601">
        <f t="shared" si="45"/>
        <v>69580431</v>
      </c>
      <c r="AR10" s="601">
        <f t="shared" si="45"/>
        <v>72278256</v>
      </c>
      <c r="AS10" s="601">
        <f t="shared" si="45"/>
        <v>63147961</v>
      </c>
      <c r="AT10" s="601">
        <f t="shared" si="45"/>
        <v>71936089</v>
      </c>
      <c r="AU10" s="601">
        <f t="shared" si="45"/>
        <v>69584080</v>
      </c>
      <c r="AV10" s="601">
        <f t="shared" ref="AV10:AX10" si="46">AV49</f>
        <v>68029457</v>
      </c>
      <c r="AW10" s="601">
        <f t="shared" si="46"/>
        <v>70505914</v>
      </c>
      <c r="AX10" s="601">
        <f t="shared" si="46"/>
        <v>72659997</v>
      </c>
      <c r="AY10" s="601">
        <f t="shared" ref="AY10:AZ10" si="47">AY49</f>
        <v>71243959</v>
      </c>
      <c r="AZ10" s="601">
        <f t="shared" si="47"/>
        <v>74683564</v>
      </c>
      <c r="BA10" s="601">
        <f t="shared" ref="BA10:BB10" si="48">BA49</f>
        <v>71004446</v>
      </c>
      <c r="BB10" s="601">
        <f t="shared" si="48"/>
        <v>78387116</v>
      </c>
      <c r="BC10" s="601">
        <f t="shared" ref="BC10" si="49">BC49</f>
        <v>0</v>
      </c>
    </row>
    <row r="11" spans="1:55">
      <c r="A11" s="599"/>
      <c r="B11" s="600" t="s">
        <v>377</v>
      </c>
      <c r="C11" s="601">
        <f t="shared" ref="C11:G11" si="50">C54</f>
        <v>8231670</v>
      </c>
      <c r="D11" s="601">
        <f t="shared" si="50"/>
        <v>9725527</v>
      </c>
      <c r="E11" s="601">
        <f t="shared" si="50"/>
        <v>7405174</v>
      </c>
      <c r="F11" s="601">
        <f t="shared" si="50"/>
        <v>11508770</v>
      </c>
      <c r="G11" s="601">
        <f t="shared" si="50"/>
        <v>14673598</v>
      </c>
      <c r="H11" s="601">
        <f t="shared" ref="H11:L11" si="51">H54</f>
        <v>10133698</v>
      </c>
      <c r="I11" s="601">
        <f t="shared" si="51"/>
        <v>20308672</v>
      </c>
      <c r="J11" s="601">
        <f t="shared" si="51"/>
        <v>18397875</v>
      </c>
      <c r="K11" s="601">
        <f t="shared" si="51"/>
        <v>18821260</v>
      </c>
      <c r="L11" s="601">
        <f t="shared" si="51"/>
        <v>19479060</v>
      </c>
      <c r="M11" s="601">
        <f>M54</f>
        <v>19987561</v>
      </c>
      <c r="N11" s="601">
        <f t="shared" ref="N11:AU11" si="52">N54</f>
        <v>23368572</v>
      </c>
      <c r="O11" s="601">
        <f t="shared" si="52"/>
        <v>24532568</v>
      </c>
      <c r="P11" s="601">
        <f t="shared" si="52"/>
        <v>28677884</v>
      </c>
      <c r="Q11" s="601">
        <f t="shared" si="52"/>
        <v>27148398</v>
      </c>
      <c r="R11" s="601">
        <f t="shared" si="52"/>
        <v>28652120</v>
      </c>
      <c r="S11" s="601">
        <f t="shared" si="52"/>
        <v>29393370</v>
      </c>
      <c r="T11" s="601">
        <f t="shared" si="52"/>
        <v>35176932</v>
      </c>
      <c r="U11" s="601">
        <f t="shared" si="52"/>
        <v>34788675</v>
      </c>
      <c r="V11" s="601">
        <f t="shared" si="52"/>
        <v>34641764</v>
      </c>
      <c r="W11" s="601">
        <f t="shared" si="52"/>
        <v>33038963</v>
      </c>
      <c r="X11" s="601">
        <f t="shared" si="52"/>
        <v>37241309</v>
      </c>
      <c r="Y11" s="601">
        <f t="shared" si="52"/>
        <v>36830385</v>
      </c>
      <c r="Z11" s="601">
        <f t="shared" si="52"/>
        <v>38683973</v>
      </c>
      <c r="AA11" s="601">
        <f t="shared" si="52"/>
        <v>40145035</v>
      </c>
      <c r="AB11" s="601">
        <f t="shared" si="52"/>
        <v>44161802</v>
      </c>
      <c r="AC11" s="601">
        <f t="shared" si="52"/>
        <v>41435916</v>
      </c>
      <c r="AD11" s="601">
        <f t="shared" si="52"/>
        <v>44525609</v>
      </c>
      <c r="AE11" s="601">
        <f t="shared" si="52"/>
        <v>40747111</v>
      </c>
      <c r="AF11" s="601">
        <f t="shared" si="52"/>
        <v>46671019</v>
      </c>
      <c r="AG11" s="601">
        <f t="shared" si="52"/>
        <v>44901269</v>
      </c>
      <c r="AH11" s="601">
        <f t="shared" si="52"/>
        <v>37921969</v>
      </c>
      <c r="AI11" s="601">
        <f t="shared" si="52"/>
        <v>38124502</v>
      </c>
      <c r="AJ11" s="601">
        <f t="shared" si="52"/>
        <v>37762736</v>
      </c>
      <c r="AK11" s="601">
        <f t="shared" si="52"/>
        <v>36208414</v>
      </c>
      <c r="AL11" s="601">
        <f t="shared" si="52"/>
        <v>34417284</v>
      </c>
      <c r="AM11" s="601">
        <f t="shared" si="52"/>
        <v>34763556</v>
      </c>
      <c r="AN11" s="601">
        <f t="shared" si="52"/>
        <v>36286525</v>
      </c>
      <c r="AO11" s="601">
        <f t="shared" si="52"/>
        <v>34236059</v>
      </c>
      <c r="AP11" s="601">
        <f t="shared" si="52"/>
        <v>31793134</v>
      </c>
      <c r="AQ11" s="601">
        <f t="shared" si="52"/>
        <v>33162416</v>
      </c>
      <c r="AR11" s="601">
        <f t="shared" si="52"/>
        <v>33542450</v>
      </c>
      <c r="AS11" s="601">
        <f t="shared" si="52"/>
        <v>33946793</v>
      </c>
      <c r="AT11" s="601">
        <f t="shared" si="52"/>
        <v>30494657</v>
      </c>
      <c r="AU11" s="601">
        <f t="shared" si="52"/>
        <v>31100159</v>
      </c>
      <c r="AV11" s="601">
        <f t="shared" ref="AV11:AX11" si="53">AV54</f>
        <v>29212384</v>
      </c>
      <c r="AW11" s="601">
        <f t="shared" si="53"/>
        <v>30188921</v>
      </c>
      <c r="AX11" s="601">
        <f t="shared" si="53"/>
        <v>33981939</v>
      </c>
      <c r="AY11" s="601">
        <f t="shared" ref="AY11:AZ11" si="54">AY54</f>
        <v>36695046</v>
      </c>
      <c r="AZ11" s="601">
        <f t="shared" si="54"/>
        <v>38067333</v>
      </c>
      <c r="BA11" s="601">
        <f t="shared" ref="BA11:BB11" si="55">BA54</f>
        <v>43278246</v>
      </c>
      <c r="BB11" s="601">
        <f t="shared" si="55"/>
        <v>43020257</v>
      </c>
      <c r="BC11" s="601">
        <f t="shared" ref="BC11" si="56">BC54</f>
        <v>0</v>
      </c>
    </row>
    <row r="12" spans="1:55">
      <c r="A12" s="599"/>
      <c r="B12" s="600" t="s">
        <v>42</v>
      </c>
      <c r="C12" s="601">
        <f t="shared" ref="C12:G12" si="57">C62</f>
        <v>1548829</v>
      </c>
      <c r="D12" s="601">
        <f t="shared" si="57"/>
        <v>1823752</v>
      </c>
      <c r="E12" s="601">
        <f t="shared" si="57"/>
        <v>1946566</v>
      </c>
      <c r="F12" s="601">
        <f t="shared" si="57"/>
        <v>2704756</v>
      </c>
      <c r="G12" s="601">
        <f t="shared" si="57"/>
        <v>3369728</v>
      </c>
      <c r="H12" s="601">
        <f t="shared" ref="H12:L12" si="58">H62</f>
        <v>5212594</v>
      </c>
      <c r="I12" s="601">
        <f t="shared" si="58"/>
        <v>5714067</v>
      </c>
      <c r="J12" s="601">
        <f t="shared" si="58"/>
        <v>5464329</v>
      </c>
      <c r="K12" s="601">
        <f t="shared" si="58"/>
        <v>6279034</v>
      </c>
      <c r="L12" s="601">
        <f t="shared" si="58"/>
        <v>7030754</v>
      </c>
      <c r="M12" s="601">
        <f>M62</f>
        <v>7787454</v>
      </c>
      <c r="N12" s="601">
        <f t="shared" ref="N12:AU12" si="59">N62</f>
        <v>8542559</v>
      </c>
      <c r="O12" s="601">
        <f t="shared" si="59"/>
        <v>8211878</v>
      </c>
      <c r="P12" s="601">
        <f t="shared" si="59"/>
        <v>8551263</v>
      </c>
      <c r="Q12" s="601">
        <f t="shared" si="59"/>
        <v>9498548</v>
      </c>
      <c r="R12" s="601">
        <f t="shared" si="59"/>
        <v>10009151</v>
      </c>
      <c r="S12" s="601">
        <f t="shared" si="59"/>
        <v>11093014</v>
      </c>
      <c r="T12" s="601">
        <f t="shared" si="59"/>
        <v>10881008</v>
      </c>
      <c r="U12" s="601">
        <f t="shared" si="59"/>
        <v>12258469</v>
      </c>
      <c r="V12" s="601">
        <f t="shared" si="59"/>
        <v>12683580</v>
      </c>
      <c r="W12" s="601">
        <f t="shared" si="59"/>
        <v>14354641</v>
      </c>
      <c r="X12" s="601">
        <f t="shared" si="59"/>
        <v>16025443</v>
      </c>
      <c r="Y12" s="601">
        <f t="shared" si="59"/>
        <v>16119910</v>
      </c>
      <c r="Z12" s="601">
        <f t="shared" si="59"/>
        <v>15387535</v>
      </c>
      <c r="AA12" s="601">
        <f t="shared" si="59"/>
        <v>15296362</v>
      </c>
      <c r="AB12" s="601">
        <f t="shared" si="59"/>
        <v>15931830</v>
      </c>
      <c r="AC12" s="601">
        <f t="shared" si="59"/>
        <v>16611987</v>
      </c>
      <c r="AD12" s="601">
        <f t="shared" si="59"/>
        <v>17356635</v>
      </c>
      <c r="AE12" s="601">
        <f t="shared" si="59"/>
        <v>16148437</v>
      </c>
      <c r="AF12" s="601">
        <f t="shared" si="59"/>
        <v>15886482</v>
      </c>
      <c r="AG12" s="601">
        <f t="shared" si="59"/>
        <v>15381435</v>
      </c>
      <c r="AH12" s="601">
        <f t="shared" si="59"/>
        <v>13758439</v>
      </c>
      <c r="AI12" s="601">
        <f t="shared" si="59"/>
        <v>12370860</v>
      </c>
      <c r="AJ12" s="601">
        <f t="shared" si="59"/>
        <v>11549410</v>
      </c>
      <c r="AK12" s="601">
        <f t="shared" si="59"/>
        <v>11872854</v>
      </c>
      <c r="AL12" s="601">
        <f t="shared" si="59"/>
        <v>11601991</v>
      </c>
      <c r="AM12" s="601">
        <f t="shared" si="59"/>
        <v>11068408</v>
      </c>
      <c r="AN12" s="601">
        <f t="shared" si="59"/>
        <v>11421454</v>
      </c>
      <c r="AO12" s="601">
        <f t="shared" si="59"/>
        <v>11473445</v>
      </c>
      <c r="AP12" s="601">
        <f t="shared" si="59"/>
        <v>9602919</v>
      </c>
      <c r="AQ12" s="601">
        <f t="shared" si="59"/>
        <v>9676156</v>
      </c>
      <c r="AR12" s="601">
        <f t="shared" si="59"/>
        <v>9730916</v>
      </c>
      <c r="AS12" s="601">
        <f t="shared" si="59"/>
        <v>11920454</v>
      </c>
      <c r="AT12" s="601">
        <f t="shared" si="59"/>
        <v>10958663</v>
      </c>
      <c r="AU12" s="601">
        <f t="shared" si="59"/>
        <v>11290710</v>
      </c>
      <c r="AV12" s="601">
        <f t="shared" ref="AV12:AX12" si="60">AV62</f>
        <v>12354788</v>
      </c>
      <c r="AW12" s="601">
        <f t="shared" si="60"/>
        <v>10979814</v>
      </c>
      <c r="AX12" s="601">
        <f t="shared" si="60"/>
        <v>12113050</v>
      </c>
      <c r="AY12" s="601">
        <f t="shared" ref="AY12:AZ12" si="61">AY62</f>
        <v>11650617</v>
      </c>
      <c r="AZ12" s="601">
        <f t="shared" si="61"/>
        <v>12095986</v>
      </c>
      <c r="BA12" s="601">
        <f t="shared" ref="BA12:BB12" si="62">BA62</f>
        <v>16464072</v>
      </c>
      <c r="BB12" s="601">
        <f t="shared" si="62"/>
        <v>11835792</v>
      </c>
      <c r="BC12" s="601">
        <f t="shared" ref="BC12" si="63">BC62</f>
        <v>0</v>
      </c>
    </row>
    <row r="13" spans="1:55">
      <c r="A13" s="599"/>
      <c r="B13" s="600" t="s">
        <v>43</v>
      </c>
      <c r="C13" s="601">
        <f t="shared" ref="C13:G13" si="64">C68</f>
        <v>790398</v>
      </c>
      <c r="D13" s="601">
        <f t="shared" si="64"/>
        <v>785744</v>
      </c>
      <c r="E13" s="601">
        <f t="shared" si="64"/>
        <v>943188</v>
      </c>
      <c r="F13" s="601">
        <f t="shared" si="64"/>
        <v>1565907</v>
      </c>
      <c r="G13" s="601">
        <f t="shared" si="64"/>
        <v>1857089</v>
      </c>
      <c r="H13" s="601">
        <f t="shared" ref="H13:L13" si="65">H68</f>
        <v>3188936</v>
      </c>
      <c r="I13" s="601">
        <f t="shared" si="65"/>
        <v>3611032</v>
      </c>
      <c r="J13" s="601">
        <f t="shared" si="65"/>
        <v>3921595</v>
      </c>
      <c r="K13" s="601">
        <f t="shared" si="65"/>
        <v>4391180</v>
      </c>
      <c r="L13" s="601">
        <f t="shared" si="65"/>
        <v>5464837</v>
      </c>
      <c r="M13" s="601">
        <f>M68</f>
        <v>6135001</v>
      </c>
      <c r="N13" s="601">
        <f t="shared" ref="N13:AU13" si="66">N68</f>
        <v>7182975</v>
      </c>
      <c r="O13" s="601">
        <f t="shared" si="66"/>
        <v>6771305</v>
      </c>
      <c r="P13" s="601">
        <f t="shared" si="66"/>
        <v>6855972</v>
      </c>
      <c r="Q13" s="601">
        <f t="shared" si="66"/>
        <v>7292843</v>
      </c>
      <c r="R13" s="601">
        <f t="shared" si="66"/>
        <v>7569892</v>
      </c>
      <c r="S13" s="601">
        <f t="shared" si="66"/>
        <v>8595673</v>
      </c>
      <c r="T13" s="601">
        <f t="shared" si="66"/>
        <v>9018126</v>
      </c>
      <c r="U13" s="601">
        <f t="shared" si="66"/>
        <v>8836960</v>
      </c>
      <c r="V13" s="601">
        <f t="shared" si="66"/>
        <v>13349903</v>
      </c>
      <c r="W13" s="601">
        <f t="shared" si="66"/>
        <v>13154232</v>
      </c>
      <c r="X13" s="601">
        <f t="shared" si="66"/>
        <v>14970185</v>
      </c>
      <c r="Y13" s="601">
        <f t="shared" si="66"/>
        <v>15260061</v>
      </c>
      <c r="Z13" s="601">
        <f t="shared" si="66"/>
        <v>12837280</v>
      </c>
      <c r="AA13" s="601">
        <f t="shared" si="66"/>
        <v>12892626</v>
      </c>
      <c r="AB13" s="601">
        <f t="shared" si="66"/>
        <v>13489738</v>
      </c>
      <c r="AC13" s="601">
        <f t="shared" si="66"/>
        <v>16382866</v>
      </c>
      <c r="AD13" s="601">
        <f t="shared" si="66"/>
        <v>11932857</v>
      </c>
      <c r="AE13" s="601">
        <f t="shared" si="66"/>
        <v>10579554</v>
      </c>
      <c r="AF13" s="601">
        <f t="shared" si="66"/>
        <v>8305950</v>
      </c>
      <c r="AG13" s="601">
        <f t="shared" si="66"/>
        <v>8854334</v>
      </c>
      <c r="AH13" s="601">
        <f t="shared" si="66"/>
        <v>12623693</v>
      </c>
      <c r="AI13" s="601">
        <f t="shared" si="66"/>
        <v>12321186</v>
      </c>
      <c r="AJ13" s="601">
        <f t="shared" si="66"/>
        <v>13255846</v>
      </c>
      <c r="AK13" s="601">
        <f t="shared" si="66"/>
        <v>11959810</v>
      </c>
      <c r="AL13" s="601">
        <f t="shared" si="66"/>
        <v>12918245</v>
      </c>
      <c r="AM13" s="601">
        <f t="shared" si="66"/>
        <v>12436061</v>
      </c>
      <c r="AN13" s="601">
        <f t="shared" si="66"/>
        <v>14803068</v>
      </c>
      <c r="AO13" s="601">
        <f t="shared" si="66"/>
        <v>12491690</v>
      </c>
      <c r="AP13" s="601">
        <f t="shared" si="66"/>
        <v>10779511</v>
      </c>
      <c r="AQ13" s="601">
        <f t="shared" si="66"/>
        <v>10409977</v>
      </c>
      <c r="AR13" s="601">
        <f t="shared" si="66"/>
        <v>13480354</v>
      </c>
      <c r="AS13" s="601">
        <f t="shared" si="66"/>
        <v>2026935</v>
      </c>
      <c r="AT13" s="601">
        <f t="shared" si="66"/>
        <v>10112610</v>
      </c>
      <c r="AU13" s="601">
        <f t="shared" si="66"/>
        <v>10645479</v>
      </c>
      <c r="AV13" s="601">
        <f t="shared" ref="AV13:AX13" si="67">AV68</f>
        <v>11729418</v>
      </c>
      <c r="AW13" s="601">
        <f t="shared" si="67"/>
        <v>11561678</v>
      </c>
      <c r="AX13" s="601">
        <f t="shared" si="67"/>
        <v>12397603</v>
      </c>
      <c r="AY13" s="601">
        <f t="shared" ref="AY13:AZ13" si="68">AY68</f>
        <v>13234223</v>
      </c>
      <c r="AZ13" s="601">
        <f t="shared" si="68"/>
        <v>17612598</v>
      </c>
      <c r="BA13" s="601">
        <f t="shared" ref="BA13:BB13" si="69">BA68</f>
        <v>18133597</v>
      </c>
      <c r="BB13" s="601">
        <f t="shared" si="69"/>
        <v>16995804</v>
      </c>
      <c r="BC13" s="601">
        <f t="shared" ref="BC13" si="70">BC68</f>
        <v>0</v>
      </c>
    </row>
    <row r="14" spans="1:55">
      <c r="A14" s="599"/>
      <c r="B14" s="600" t="s">
        <v>44</v>
      </c>
      <c r="C14" s="601">
        <f t="shared" ref="C14:G14" si="71">C71</f>
        <v>2338658</v>
      </c>
      <c r="D14" s="601">
        <f t="shared" si="71"/>
        <v>1737228</v>
      </c>
      <c r="E14" s="601">
        <f t="shared" si="71"/>
        <v>1817607</v>
      </c>
      <c r="F14" s="601">
        <f t="shared" si="71"/>
        <v>2474455</v>
      </c>
      <c r="G14" s="601">
        <f t="shared" si="71"/>
        <v>3451407</v>
      </c>
      <c r="H14" s="601">
        <f t="shared" ref="H14:L14" si="72">H71</f>
        <v>4548342</v>
      </c>
      <c r="I14" s="601">
        <f t="shared" si="72"/>
        <v>5096934</v>
      </c>
      <c r="J14" s="601">
        <f t="shared" si="72"/>
        <v>5364278</v>
      </c>
      <c r="K14" s="601">
        <f t="shared" si="72"/>
        <v>5825197</v>
      </c>
      <c r="L14" s="601">
        <f t="shared" si="72"/>
        <v>6696449</v>
      </c>
      <c r="M14" s="601">
        <f>M71</f>
        <v>7208928</v>
      </c>
      <c r="N14" s="601">
        <f t="shared" ref="N14:AU14" si="73">N71</f>
        <v>7081853</v>
      </c>
      <c r="O14" s="601">
        <f t="shared" si="73"/>
        <v>8019183</v>
      </c>
      <c r="P14" s="601">
        <f t="shared" si="73"/>
        <v>8759001</v>
      </c>
      <c r="Q14" s="601">
        <f t="shared" si="73"/>
        <v>9351879</v>
      </c>
      <c r="R14" s="601">
        <f t="shared" si="73"/>
        <v>10016660</v>
      </c>
      <c r="S14" s="601">
        <f t="shared" si="73"/>
        <v>9139618</v>
      </c>
      <c r="T14" s="601">
        <f t="shared" si="73"/>
        <v>10380434</v>
      </c>
      <c r="U14" s="601">
        <f t="shared" si="73"/>
        <v>11874629</v>
      </c>
      <c r="V14" s="601">
        <f t="shared" si="73"/>
        <v>12760493</v>
      </c>
      <c r="W14" s="601">
        <f t="shared" si="73"/>
        <v>13044992</v>
      </c>
      <c r="X14" s="601">
        <f t="shared" si="73"/>
        <v>14851117</v>
      </c>
      <c r="Y14" s="601">
        <f t="shared" si="73"/>
        <v>15062337</v>
      </c>
      <c r="Z14" s="601">
        <f t="shared" si="73"/>
        <v>14809866</v>
      </c>
      <c r="AA14" s="601">
        <f t="shared" si="73"/>
        <v>15585207</v>
      </c>
      <c r="AB14" s="601">
        <f t="shared" si="73"/>
        <v>15936168</v>
      </c>
      <c r="AC14" s="601">
        <f t="shared" si="73"/>
        <v>15492817</v>
      </c>
      <c r="AD14" s="601">
        <f t="shared" si="73"/>
        <v>17437798</v>
      </c>
      <c r="AE14" s="601">
        <f t="shared" si="73"/>
        <v>16749765</v>
      </c>
      <c r="AF14" s="601">
        <f t="shared" si="73"/>
        <v>18099897</v>
      </c>
      <c r="AG14" s="601">
        <f t="shared" si="73"/>
        <v>18612731</v>
      </c>
      <c r="AH14" s="601">
        <f t="shared" si="73"/>
        <v>15727572</v>
      </c>
      <c r="AI14" s="601">
        <f t="shared" si="73"/>
        <v>14494933</v>
      </c>
      <c r="AJ14" s="601">
        <f t="shared" si="73"/>
        <v>11595604</v>
      </c>
      <c r="AK14" s="601">
        <f t="shared" si="73"/>
        <v>10576545</v>
      </c>
      <c r="AL14" s="601">
        <f t="shared" si="73"/>
        <v>10115786</v>
      </c>
      <c r="AM14" s="601">
        <f t="shared" si="73"/>
        <v>10114296</v>
      </c>
      <c r="AN14" s="601">
        <f t="shared" si="73"/>
        <v>9614580</v>
      </c>
      <c r="AO14" s="601">
        <f t="shared" si="73"/>
        <v>9382494</v>
      </c>
      <c r="AP14" s="601">
        <f t="shared" si="73"/>
        <v>7802051</v>
      </c>
      <c r="AQ14" s="601">
        <f t="shared" si="73"/>
        <v>8616542</v>
      </c>
      <c r="AR14" s="601">
        <f t="shared" si="73"/>
        <v>8276050</v>
      </c>
      <c r="AS14" s="601">
        <f t="shared" si="73"/>
        <v>7708435</v>
      </c>
      <c r="AT14" s="601">
        <f t="shared" si="73"/>
        <v>7410209</v>
      </c>
      <c r="AU14" s="601">
        <f t="shared" si="73"/>
        <v>6667750</v>
      </c>
      <c r="AV14" s="601">
        <f t="shared" ref="AV14:AX14" si="74">AV71</f>
        <v>15821186</v>
      </c>
      <c r="AW14" s="601">
        <f t="shared" si="74"/>
        <v>6747155</v>
      </c>
      <c r="AX14" s="601">
        <f t="shared" si="74"/>
        <v>6749025</v>
      </c>
      <c r="AY14" s="601">
        <f t="shared" ref="AY14:AZ14" si="75">AY71</f>
        <v>6925838</v>
      </c>
      <c r="AZ14" s="601">
        <f t="shared" si="75"/>
        <v>8078538</v>
      </c>
      <c r="BA14" s="601">
        <f t="shared" ref="BA14:BB14" si="76">BA71</f>
        <v>7213195</v>
      </c>
      <c r="BB14" s="601">
        <f t="shared" si="76"/>
        <v>6283813</v>
      </c>
      <c r="BC14" s="601">
        <f t="shared" ref="BC14" si="77">BC71</f>
        <v>0</v>
      </c>
    </row>
    <row r="15" spans="1:55">
      <c r="A15" s="327"/>
      <c r="B15" s="32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</row>
    <row r="16" spans="1:55">
      <c r="A16" s="341">
        <v>100</v>
      </c>
      <c r="B16" s="339" t="s">
        <v>100</v>
      </c>
      <c r="C16" s="359">
        <f t="shared" ref="C16:G16" si="78">SUM(C17:C25)</f>
        <v>33026816</v>
      </c>
      <c r="D16" s="359">
        <f t="shared" si="78"/>
        <v>37155240</v>
      </c>
      <c r="E16" s="359">
        <f t="shared" si="78"/>
        <v>39604698</v>
      </c>
      <c r="F16" s="359">
        <f t="shared" si="78"/>
        <v>48830412</v>
      </c>
      <c r="G16" s="359">
        <f t="shared" si="78"/>
        <v>56782481</v>
      </c>
      <c r="H16" s="359">
        <f t="shared" ref="H16:L16" si="79">SUM(H17:H25)</f>
        <v>62863464</v>
      </c>
      <c r="I16" s="359">
        <f t="shared" si="79"/>
        <v>70400867</v>
      </c>
      <c r="J16" s="359">
        <f t="shared" si="79"/>
        <v>82759479</v>
      </c>
      <c r="K16" s="359">
        <f t="shared" si="79"/>
        <v>79859393</v>
      </c>
      <c r="L16" s="359">
        <f t="shared" si="79"/>
        <v>82226219</v>
      </c>
      <c r="M16" s="359">
        <f>SUM(M17:M25)</f>
        <v>87619357</v>
      </c>
      <c r="N16" s="359">
        <f t="shared" ref="N16:AU16" si="80">SUM(N17:N25)</f>
        <v>89573158</v>
      </c>
      <c r="O16" s="359">
        <f t="shared" si="80"/>
        <v>105779525</v>
      </c>
      <c r="P16" s="359">
        <f t="shared" si="80"/>
        <v>107302852</v>
      </c>
      <c r="Q16" s="359">
        <f t="shared" si="80"/>
        <v>118133372</v>
      </c>
      <c r="R16" s="359">
        <f t="shared" si="80"/>
        <v>115959811</v>
      </c>
      <c r="S16" s="359">
        <f t="shared" si="80"/>
        <v>111659445</v>
      </c>
      <c r="T16" s="359">
        <f t="shared" si="80"/>
        <v>122127241</v>
      </c>
      <c r="U16" s="359">
        <f t="shared" si="80"/>
        <v>120601620</v>
      </c>
      <c r="V16" s="359">
        <f t="shared" si="80"/>
        <v>129440268</v>
      </c>
      <c r="W16" s="359">
        <f t="shared" si="80"/>
        <v>146848525</v>
      </c>
      <c r="X16" s="359">
        <f t="shared" si="80"/>
        <v>156278396</v>
      </c>
      <c r="Y16" s="359">
        <f t="shared" si="80"/>
        <v>151412273</v>
      </c>
      <c r="Z16" s="359">
        <f t="shared" si="80"/>
        <v>146676774</v>
      </c>
      <c r="AA16" s="359">
        <f t="shared" si="80"/>
        <v>140474844</v>
      </c>
      <c r="AB16" s="359">
        <f t="shared" si="80"/>
        <v>129955726</v>
      </c>
      <c r="AC16" s="359">
        <f t="shared" si="80"/>
        <v>126760855</v>
      </c>
      <c r="AD16" s="359">
        <f t="shared" si="80"/>
        <v>128823563</v>
      </c>
      <c r="AE16" s="359">
        <f t="shared" si="80"/>
        <v>135215715</v>
      </c>
      <c r="AF16" s="359">
        <f t="shared" si="80"/>
        <v>120595177</v>
      </c>
      <c r="AG16" s="359">
        <f t="shared" si="80"/>
        <v>123671147</v>
      </c>
      <c r="AH16" s="359">
        <f t="shared" si="80"/>
        <v>120560362</v>
      </c>
      <c r="AI16" s="359">
        <f t="shared" si="80"/>
        <v>113188725</v>
      </c>
      <c r="AJ16" s="359">
        <f t="shared" si="80"/>
        <v>105478477</v>
      </c>
      <c r="AK16" s="359">
        <f t="shared" si="80"/>
        <v>113268838</v>
      </c>
      <c r="AL16" s="359">
        <f t="shared" si="80"/>
        <v>106562849</v>
      </c>
      <c r="AM16" s="359">
        <f t="shared" si="80"/>
        <v>111005102</v>
      </c>
      <c r="AN16" s="359">
        <f t="shared" si="80"/>
        <v>110684845</v>
      </c>
      <c r="AO16" s="359">
        <f t="shared" si="80"/>
        <v>119115916</v>
      </c>
      <c r="AP16" s="359">
        <f t="shared" si="80"/>
        <v>111076829</v>
      </c>
      <c r="AQ16" s="359">
        <f t="shared" si="80"/>
        <v>121684878</v>
      </c>
      <c r="AR16" s="359">
        <f t="shared" si="80"/>
        <v>113886934</v>
      </c>
      <c r="AS16" s="359">
        <f t="shared" si="80"/>
        <v>114154077</v>
      </c>
      <c r="AT16" s="359">
        <f t="shared" si="80"/>
        <v>106531488</v>
      </c>
      <c r="AU16" s="359">
        <f t="shared" si="80"/>
        <v>108962323</v>
      </c>
      <c r="AV16" s="359">
        <f t="shared" ref="AV16" si="81">SUM(AV17:AV25)</f>
        <v>113172241</v>
      </c>
      <c r="AW16" s="359">
        <f t="shared" ref="AW16" si="82">SUM(AW17:AW25)</f>
        <v>113536048</v>
      </c>
      <c r="AX16" s="359">
        <f t="shared" ref="AX16:AY16" si="83">SUM(AX17:AX25)</f>
        <v>112146006</v>
      </c>
      <c r="AY16" s="359">
        <f t="shared" si="83"/>
        <v>119444838</v>
      </c>
      <c r="AZ16" s="359">
        <f t="shared" ref="AZ16:BA16" si="84">SUM(AZ17:AZ25)</f>
        <v>126032061</v>
      </c>
      <c r="BA16" s="359">
        <f t="shared" si="84"/>
        <v>134009550</v>
      </c>
      <c r="BB16" s="359">
        <f t="shared" ref="BB16:BC16" si="85">SUM(BB17:BB25)</f>
        <v>117732833</v>
      </c>
      <c r="BC16" s="359">
        <f t="shared" si="85"/>
        <v>0</v>
      </c>
    </row>
    <row r="17" spans="1:55">
      <c r="A17" s="329">
        <v>101</v>
      </c>
      <c r="B17" s="330" t="s">
        <v>46</v>
      </c>
      <c r="C17" s="68">
        <f>'2市町製造品付加価値'!C17</f>
        <v>4609918</v>
      </c>
      <c r="D17" s="68">
        <f>'2市町製造品付加価値'!D17</f>
        <v>4884317</v>
      </c>
      <c r="E17" s="68">
        <f>'2市町製造品付加価値'!E17</f>
        <v>5840866</v>
      </c>
      <c r="F17" s="68">
        <f>'2市町製造品付加価値'!F17</f>
        <v>5949418</v>
      </c>
      <c r="G17" s="68">
        <f>'2市町製造品付加価値'!G17</f>
        <v>9201624</v>
      </c>
      <c r="H17" s="68">
        <f>'2市町製造品付加価値'!H17</f>
        <v>9089189</v>
      </c>
      <c r="I17" s="68">
        <f>'2市町製造品付加価値'!I17</f>
        <v>10332324</v>
      </c>
      <c r="J17" s="68">
        <f>'2市町製造品付加価値'!J17</f>
        <v>12622864</v>
      </c>
      <c r="K17" s="68">
        <f>'2市町製造品付加価値'!K17</f>
        <v>13719266</v>
      </c>
      <c r="L17" s="68">
        <f>'2市町製造品付加価値'!L17</f>
        <v>13884901</v>
      </c>
      <c r="M17" s="68">
        <f>'2市町製造品付加価値'!M17</f>
        <v>16935600</v>
      </c>
      <c r="N17" s="68">
        <f>'2市町製造品付加価値'!N17</f>
        <v>17440073</v>
      </c>
      <c r="O17" s="68">
        <f>'2市町製造品付加価値'!O17</f>
        <v>19236696</v>
      </c>
      <c r="P17" s="68">
        <f>'2市町製造品付加価値'!P17</f>
        <v>19418072</v>
      </c>
      <c r="Q17" s="68">
        <f>'2市町製造品付加価値'!Q17</f>
        <v>20611639</v>
      </c>
      <c r="R17" s="68">
        <f>'2市町製造品付加価値'!R17</f>
        <v>20525686</v>
      </c>
      <c r="S17" s="68">
        <f>'2市町製造品付加価値'!S17</f>
        <v>19632978</v>
      </c>
      <c r="T17" s="68">
        <f>'2市町製造品付加価値'!T17</f>
        <v>19615518</v>
      </c>
      <c r="U17" s="68">
        <f>'2市町製造品付加価値'!U17</f>
        <v>19703362</v>
      </c>
      <c r="V17" s="68">
        <f>'2市町製造品付加価値'!V17</f>
        <v>21585608</v>
      </c>
      <c r="W17" s="68">
        <f>'2市町製造品付加価値'!W17</f>
        <v>23032882</v>
      </c>
      <c r="X17" s="68">
        <f>'2市町製造品付加価値'!X17</f>
        <v>24599210</v>
      </c>
      <c r="Y17" s="68">
        <f>'2市町製造品付加価値'!Y17</f>
        <v>22695534</v>
      </c>
      <c r="Z17" s="68">
        <f>'2市町製造品付加価値'!Z17</f>
        <v>22744549</v>
      </c>
      <c r="AA17" s="68">
        <f>'2市町製造品付加価値'!AA17</f>
        <v>21310767</v>
      </c>
      <c r="AB17" s="68">
        <f>'2市町製造品付加価値'!AB17</f>
        <v>19876985</v>
      </c>
      <c r="AC17" s="68">
        <f>'2市町製造品付加価値'!AC17</f>
        <v>23633748</v>
      </c>
      <c r="AD17" s="68">
        <f>'2市町製造品付加価値'!AD17</f>
        <v>22341946</v>
      </c>
      <c r="AE17" s="68">
        <f>'2市町製造品付加価値'!AE17</f>
        <v>23167288</v>
      </c>
      <c r="AF17" s="68">
        <f>'2市町製造品付加価値'!AF17</f>
        <v>22726415</v>
      </c>
      <c r="AG17" s="68">
        <f>'2市町製造品付加価値'!AG17</f>
        <v>20850861</v>
      </c>
      <c r="AH17" s="68">
        <f>'2市町製造品付加価値'!AI17</f>
        <v>20569553</v>
      </c>
      <c r="AI17" s="68">
        <f>'2市町製造品付加価値'!AJ17</f>
        <v>20333570</v>
      </c>
      <c r="AJ17" s="68">
        <f>'2市町製造品付加価値'!AK17</f>
        <v>19616366</v>
      </c>
      <c r="AK17" s="68">
        <f>'2市町製造品付加価値'!AM17</f>
        <v>23583193</v>
      </c>
      <c r="AL17" s="68">
        <f>'2市町製造品付加価値'!AO17</f>
        <v>20227128</v>
      </c>
      <c r="AM17" s="68">
        <f>'2市町製造品付加価値'!AP17</f>
        <v>20281524</v>
      </c>
      <c r="AN17" s="68">
        <f>'2市町製造品付加価値'!AQ17</f>
        <v>18943759</v>
      </c>
      <c r="AO17" s="68">
        <f>'2市町製造品付加価値'!AR17</f>
        <v>20985335</v>
      </c>
      <c r="AP17" s="68">
        <f>'2市町製造品付加価値'!AS17</f>
        <v>19436612</v>
      </c>
      <c r="AQ17" s="68">
        <f>'2市町製造品付加価値'!AT17</f>
        <v>21197726</v>
      </c>
      <c r="AR17" s="68">
        <f>'2市町製造品付加価値'!AU17</f>
        <v>15073045</v>
      </c>
      <c r="AS17" s="68">
        <f>'2市町製造品付加価値'!AV17</f>
        <v>19467711</v>
      </c>
      <c r="AT17" s="68">
        <f>'2市町製造品付加価値'!AW17</f>
        <v>20609917</v>
      </c>
      <c r="AU17" s="68">
        <f>'2市町製造品付加価値'!AX17</f>
        <v>19577526</v>
      </c>
      <c r="AV17" s="68">
        <f>'2市町製造品付加価値'!AY17</f>
        <v>20363128</v>
      </c>
      <c r="AW17" s="68">
        <f>'2市町製造品付加価値'!AZ17</f>
        <v>20930236</v>
      </c>
      <c r="AX17" s="68">
        <f>'2市町製造品付加価値'!BA17</f>
        <v>22031412</v>
      </c>
      <c r="AY17" s="68">
        <f>'2市町製造品付加価値'!BB17</f>
        <v>21098071</v>
      </c>
      <c r="AZ17" s="68">
        <f>'2市町製造品付加価値'!BC17</f>
        <v>21026485</v>
      </c>
      <c r="BA17" s="68">
        <f>'2市町製造品付加価値'!BD17</f>
        <v>21988919</v>
      </c>
      <c r="BB17" s="68">
        <f>'2市町製造品付加価値'!BE17</f>
        <v>19954289</v>
      </c>
      <c r="BC17" s="68">
        <f>'2市町製造品付加価値'!BF17</f>
        <v>0</v>
      </c>
    </row>
    <row r="18" spans="1:55">
      <c r="A18" s="329">
        <v>102</v>
      </c>
      <c r="B18" s="330" t="s">
        <v>47</v>
      </c>
      <c r="C18" s="68">
        <f>'2市町製造品付加価値'!C18</f>
        <v>1703378</v>
      </c>
      <c r="D18" s="68">
        <f>'2市町製造品付加価値'!D18</f>
        <v>1997554</v>
      </c>
      <c r="E18" s="68">
        <f>'2市町製造品付加価値'!E18</f>
        <v>1925606</v>
      </c>
      <c r="F18" s="68">
        <f>'2市町製造品付加価値'!F18</f>
        <v>2480649</v>
      </c>
      <c r="G18" s="68">
        <f>'2市町製造品付加価値'!G18</f>
        <v>2712602</v>
      </c>
      <c r="H18" s="68">
        <f>'2市町製造品付加価値'!H18</f>
        <v>3458351</v>
      </c>
      <c r="I18" s="68">
        <f>'2市町製造品付加価値'!I18</f>
        <v>3421815</v>
      </c>
      <c r="J18" s="68">
        <f>'2市町製造品付加価値'!J18</f>
        <v>3368825</v>
      </c>
      <c r="K18" s="68">
        <f>'2市町製造品付加価値'!K18</f>
        <v>3455015</v>
      </c>
      <c r="L18" s="68">
        <f>'2市町製造品付加価値'!L18</f>
        <v>3655565</v>
      </c>
      <c r="M18" s="68">
        <f>'2市町製造品付加価値'!M18</f>
        <v>3786125</v>
      </c>
      <c r="N18" s="68">
        <f>'2市町製造品付加価値'!N18</f>
        <v>4171525</v>
      </c>
      <c r="O18" s="68">
        <f>'2市町製造品付加価値'!O18</f>
        <v>4425457</v>
      </c>
      <c r="P18" s="68">
        <f>'2市町製造品付加価値'!P18</f>
        <v>4296617</v>
      </c>
      <c r="Q18" s="68">
        <f>'2市町製造品付加価値'!Q18</f>
        <v>4748628</v>
      </c>
      <c r="R18" s="68">
        <f>'2市町製造品付加価値'!R18</f>
        <v>4465629</v>
      </c>
      <c r="S18" s="68">
        <f>'2市町製造品付加価値'!S18</f>
        <v>4572349</v>
      </c>
      <c r="T18" s="68">
        <f>'2市町製造品付加価値'!T18</f>
        <v>4232481</v>
      </c>
      <c r="U18" s="68">
        <f>'2市町製造品付加価値'!U18</f>
        <v>4212173</v>
      </c>
      <c r="V18" s="68">
        <f>'2市町製造品付加価値'!V18</f>
        <v>3847276</v>
      </c>
      <c r="W18" s="68">
        <f>'2市町製造品付加価値'!W18</f>
        <v>4256734</v>
      </c>
      <c r="X18" s="68">
        <f>'2市町製造品付加価値'!X18</f>
        <v>4729388</v>
      </c>
      <c r="Y18" s="68">
        <f>'2市町製造品付加価値'!Y18</f>
        <v>4808810</v>
      </c>
      <c r="Z18" s="68">
        <f>'2市町製造品付加価値'!Z18</f>
        <v>4406128</v>
      </c>
      <c r="AA18" s="68">
        <f>'2市町製造品付加価値'!AA18</f>
        <v>3901938</v>
      </c>
      <c r="AB18" s="68">
        <f>'2市町製造品付加価値'!AB18</f>
        <v>3397748</v>
      </c>
      <c r="AC18" s="68">
        <f>'2市町製造品付加価値'!AC18</f>
        <v>2758684</v>
      </c>
      <c r="AD18" s="68">
        <f>'2市町製造品付加価値'!AD18</f>
        <v>2779611</v>
      </c>
      <c r="AE18" s="68">
        <f>'2市町製造品付加価値'!AE18</f>
        <v>2613245</v>
      </c>
      <c r="AF18" s="68">
        <f>'2市町製造品付加価値'!AF18</f>
        <v>2632572</v>
      </c>
      <c r="AG18" s="68">
        <f>'2市町製造品付加価値'!AG18</f>
        <v>2020488</v>
      </c>
      <c r="AH18" s="68">
        <f>'2市町製造品付加価値'!AI18</f>
        <v>1848551</v>
      </c>
      <c r="AI18" s="68">
        <f>'2市町製造品付加価値'!AJ18</f>
        <v>1696051</v>
      </c>
      <c r="AJ18" s="68">
        <f>'2市町製造品付加価値'!AK18</f>
        <v>1497053</v>
      </c>
      <c r="AK18" s="68">
        <f>'2市町製造品付加価値'!AM18</f>
        <v>6776259</v>
      </c>
      <c r="AL18" s="68">
        <f>'2市町製造品付加価値'!AO18</f>
        <v>8046835</v>
      </c>
      <c r="AM18" s="68">
        <f>'2市町製造品付加価値'!AP18</f>
        <v>9001641</v>
      </c>
      <c r="AN18" s="68">
        <f>'2市町製造品付加価値'!AQ18</f>
        <v>8177833</v>
      </c>
      <c r="AO18" s="68">
        <f>'2市町製造品付加価値'!AR18</f>
        <v>9244100</v>
      </c>
      <c r="AP18" s="68">
        <f>'2市町製造品付加価値'!AS18</f>
        <v>3920862</v>
      </c>
      <c r="AQ18" s="68">
        <f>'2市町製造品付加価値'!AT18</f>
        <v>6959781</v>
      </c>
      <c r="AR18" s="68">
        <f>'2市町製造品付加価値'!AU18</f>
        <v>5469909</v>
      </c>
      <c r="AS18" s="68">
        <f>'2市町製造品付加価値'!AV18</f>
        <v>6146613</v>
      </c>
      <c r="AT18" s="68">
        <f>'2市町製造品付加価値'!AW18</f>
        <v>5555187</v>
      </c>
      <c r="AU18" s="68">
        <f>'2市町製造品付加価値'!AX18</f>
        <v>5322183</v>
      </c>
      <c r="AV18" s="68">
        <f>'2市町製造品付加価値'!AY18</f>
        <v>4957892</v>
      </c>
      <c r="AW18" s="68">
        <f>'2市町製造品付加価値'!AZ18</f>
        <v>4507669</v>
      </c>
      <c r="AX18" s="68">
        <f>'2市町製造品付加価値'!BA18</f>
        <v>4774971</v>
      </c>
      <c r="AY18" s="68">
        <f>'2市町製造品付加価値'!BB18</f>
        <v>2342607</v>
      </c>
      <c r="AZ18" s="68">
        <f>'2市町製造品付加価値'!BC18</f>
        <v>1827677</v>
      </c>
      <c r="BA18" s="68">
        <f>'2市町製造品付加価値'!BD18</f>
        <v>8589137</v>
      </c>
      <c r="BB18" s="68">
        <f>'2市町製造品付加価値'!BE18</f>
        <v>2460418</v>
      </c>
      <c r="BC18" s="68">
        <f>'2市町製造品付加価値'!BF18</f>
        <v>0</v>
      </c>
    </row>
    <row r="19" spans="1:55">
      <c r="A19" s="329">
        <v>110</v>
      </c>
      <c r="B19" s="330" t="s">
        <v>537</v>
      </c>
      <c r="C19" s="68">
        <f>'2市町製造品付加価値'!C24</f>
        <v>10612026</v>
      </c>
      <c r="D19" s="68">
        <f>'2市町製造品付加価値'!D24</f>
        <v>12384884</v>
      </c>
      <c r="E19" s="68">
        <f>'2市町製造品付加価値'!E24</f>
        <v>13070308</v>
      </c>
      <c r="F19" s="68">
        <f>'2市町製造品付加価値'!F24</f>
        <v>17501354</v>
      </c>
      <c r="G19" s="68">
        <f>'2市町製造品付加価値'!G24</f>
        <v>17830255</v>
      </c>
      <c r="H19" s="68">
        <f>'2市町製造品付加価値'!H24</f>
        <v>17560828</v>
      </c>
      <c r="I19" s="68">
        <f>'2市町製造品付加価値'!I24</f>
        <v>17677625</v>
      </c>
      <c r="J19" s="68">
        <f>'2市町製造品付加価値'!J24</f>
        <v>18498701</v>
      </c>
      <c r="K19" s="68">
        <f>'2市町製造品付加価値'!K24</f>
        <v>20632120</v>
      </c>
      <c r="L19" s="68">
        <f>'2市町製造品付加価値'!L24</f>
        <v>24185867</v>
      </c>
      <c r="M19" s="68">
        <f>'2市町製造品付加価値'!M24</f>
        <v>23230122</v>
      </c>
      <c r="N19" s="68">
        <f>'2市町製造品付加価値'!N24</f>
        <v>17915830</v>
      </c>
      <c r="O19" s="68">
        <f>'2市町製造品付加価値'!O24</f>
        <v>17358920</v>
      </c>
      <c r="P19" s="68">
        <f>'2市町製造品付加価値'!P24</f>
        <v>17402596</v>
      </c>
      <c r="Q19" s="68">
        <f>'2市町製造品付加価値'!Q24</f>
        <v>19136129</v>
      </c>
      <c r="R19" s="68">
        <f>'2市町製造品付加価値'!R24</f>
        <v>21774631</v>
      </c>
      <c r="S19" s="68">
        <f>'2市町製造品付加価値'!S24</f>
        <v>20500266</v>
      </c>
      <c r="T19" s="68">
        <f>'2市町製造品付加価値'!T24</f>
        <v>24884288</v>
      </c>
      <c r="U19" s="68">
        <f>'2市町製造品付加価値'!U24</f>
        <v>22610037</v>
      </c>
      <c r="V19" s="68">
        <f>'2市町製造品付加価値'!V24</f>
        <v>26694127</v>
      </c>
      <c r="W19" s="68">
        <f>'2市町製造品付加価値'!W24</f>
        <v>23989049</v>
      </c>
      <c r="X19" s="68">
        <f>'2市町製造品付加価値'!X24</f>
        <v>26322546</v>
      </c>
      <c r="Y19" s="68">
        <f>'2市町製造品付加価値'!Y24</f>
        <v>22712421</v>
      </c>
      <c r="Z19" s="68">
        <f>'2市町製造品付加価値'!Z24</f>
        <v>23658196</v>
      </c>
      <c r="AA19" s="68">
        <f>'2市町製造品付加価値'!AA24</f>
        <v>18397394</v>
      </c>
      <c r="AB19" s="68">
        <f>'2市町製造品付加価値'!AB24</f>
        <v>13136592</v>
      </c>
      <c r="AC19" s="68">
        <f>'2市町製造品付加価値'!AC24</f>
        <v>13777244</v>
      </c>
      <c r="AD19" s="68">
        <f>'2市町製造品付加価値'!AD24</f>
        <v>13682747</v>
      </c>
      <c r="AE19" s="68">
        <f>'2市町製造品付加価値'!AE24</f>
        <v>19585146</v>
      </c>
      <c r="AF19" s="68">
        <f>'2市町製造品付加価値'!AF24</f>
        <v>12391062</v>
      </c>
      <c r="AG19" s="68">
        <f>'2市町製造品付加価値'!AG24</f>
        <v>13389536</v>
      </c>
      <c r="AH19" s="68">
        <f>'2市町製造品付加価値'!AI24</f>
        <v>14498309</v>
      </c>
      <c r="AI19" s="68">
        <f>'2市町製造品付加価値'!AJ24</f>
        <v>11558542</v>
      </c>
      <c r="AJ19" s="68">
        <f>'2市町製造品付加価値'!AK24</f>
        <v>13269326</v>
      </c>
      <c r="AK19" s="68">
        <f>'2市町製造品付加価値'!AM24</f>
        <v>7074860</v>
      </c>
      <c r="AL19" s="68">
        <f>'2市町製造品付加価値'!AO24</f>
        <v>6568849</v>
      </c>
      <c r="AM19" s="68">
        <f>'2市町製造品付加価値'!AP24</f>
        <v>6122409</v>
      </c>
      <c r="AN19" s="68">
        <f>'2市町製造品付加価値'!AQ24</f>
        <v>8128751</v>
      </c>
      <c r="AO19" s="68">
        <f>'2市町製造品付加価値'!AR24</f>
        <v>6363161</v>
      </c>
      <c r="AP19" s="68">
        <f>'2市町製造品付加価値'!AS24</f>
        <v>7562563</v>
      </c>
      <c r="AQ19" s="68">
        <f>'2市町製造品付加価値'!AT24</f>
        <v>9304577</v>
      </c>
      <c r="AR19" s="68">
        <f>'2市町製造品付加価値'!AU24</f>
        <v>10510439</v>
      </c>
      <c r="AS19" s="68">
        <f>'2市町製造品付加価値'!AV24</f>
        <v>8281601</v>
      </c>
      <c r="AT19" s="68">
        <f>'2市町製造品付加価値'!AW24</f>
        <v>7845026</v>
      </c>
      <c r="AU19" s="68">
        <f>'2市町製造品付加価値'!AX24</f>
        <v>7061720</v>
      </c>
      <c r="AV19" s="68">
        <f>'2市町製造品付加価値'!AY24</f>
        <v>9697612</v>
      </c>
      <c r="AW19" s="68">
        <f>'2市町製造品付加価値'!AZ24</f>
        <v>9205956</v>
      </c>
      <c r="AX19" s="68">
        <f>'2市町製造品付加価値'!BA24</f>
        <v>7121601</v>
      </c>
      <c r="AY19" s="68">
        <f>'2市町製造品付加価値'!BB24</f>
        <v>14565143</v>
      </c>
      <c r="AZ19" s="68">
        <f>'2市町製造品付加価値'!BC24</f>
        <v>16827300</v>
      </c>
      <c r="BA19" s="68">
        <f>'2市町製造品付加価値'!BD24</f>
        <v>17575635</v>
      </c>
      <c r="BB19" s="68">
        <f>'2市町製造品付加価値'!BE24</f>
        <v>14402455</v>
      </c>
      <c r="BC19" s="68">
        <f>'2市町製造品付加価値'!BF24</f>
        <v>0</v>
      </c>
    </row>
    <row r="20" spans="1:55">
      <c r="A20" s="331">
        <v>105</v>
      </c>
      <c r="B20" s="330" t="s">
        <v>48</v>
      </c>
      <c r="C20" s="68">
        <f>'2市町製造品付加価値'!C19</f>
        <v>10612026</v>
      </c>
      <c r="D20" s="68">
        <f>'2市町製造品付加価値'!D19</f>
        <v>11497000</v>
      </c>
      <c r="E20" s="68">
        <f>'2市町製造品付加価値'!E19</f>
        <v>12569065</v>
      </c>
      <c r="F20" s="68">
        <f>'2市町製造品付加価値'!F19</f>
        <v>14095048</v>
      </c>
      <c r="G20" s="68">
        <f>'2市町製造品付加価値'!G19</f>
        <v>16798378</v>
      </c>
      <c r="H20" s="68">
        <f>'2市町製造品付加価値'!H19</f>
        <v>16757516</v>
      </c>
      <c r="I20" s="68">
        <f>'2市町製造品付加価値'!I19</f>
        <v>22001432</v>
      </c>
      <c r="J20" s="68">
        <f>'2市町製造品付加価値'!J19</f>
        <v>30253089</v>
      </c>
      <c r="K20" s="68">
        <f>'2市町製造品付加価値'!K19</f>
        <v>21422101</v>
      </c>
      <c r="L20" s="68">
        <f>'2市町製造品付加価値'!L19</f>
        <v>19409389</v>
      </c>
      <c r="M20" s="68">
        <f>'2市町製造品付加価値'!M19</f>
        <v>21229515</v>
      </c>
      <c r="N20" s="68">
        <f>'2市町製造品付加価値'!N19</f>
        <v>26100094</v>
      </c>
      <c r="O20" s="68">
        <f>'2市町製造品付加価値'!O19</f>
        <v>38938464</v>
      </c>
      <c r="P20" s="68">
        <f>'2市町製造品付加価値'!P19</f>
        <v>38743673</v>
      </c>
      <c r="Q20" s="68">
        <f>'2市町製造品付加価値'!Q19</f>
        <v>44966186</v>
      </c>
      <c r="R20" s="68">
        <f>'2市町製造品付加価値'!R19</f>
        <v>38824249</v>
      </c>
      <c r="S20" s="68">
        <f>'2市町製造品付加価値'!S19</f>
        <v>34542820</v>
      </c>
      <c r="T20" s="68">
        <f>'2市町製造品付加価値'!T19</f>
        <v>38651234</v>
      </c>
      <c r="U20" s="68">
        <f>'2市町製造品付加価値'!U19</f>
        <v>38995431</v>
      </c>
      <c r="V20" s="68">
        <f>'2市町製造品付加価値'!V19</f>
        <v>38485281</v>
      </c>
      <c r="W20" s="68">
        <f>'2市町製造品付加価値'!W19</f>
        <v>50012556</v>
      </c>
      <c r="X20" s="68">
        <f>'2市町製造品付加価値'!X19</f>
        <v>54417121</v>
      </c>
      <c r="Y20" s="68">
        <f>'2市町製造品付加価値'!Y19</f>
        <v>54496603</v>
      </c>
      <c r="Z20" s="68">
        <f>'2市町製造品付加価値'!Z19</f>
        <v>53134653</v>
      </c>
      <c r="AA20" s="68">
        <f>'2市町製造品付加価値'!AA19</f>
        <v>55135701</v>
      </c>
      <c r="AB20" s="68">
        <f>'2市町製造品付加価値'!AB19</f>
        <v>52819565</v>
      </c>
      <c r="AC20" s="68">
        <f>'2市町製造品付加価値'!AC19</f>
        <v>47426580</v>
      </c>
      <c r="AD20" s="68">
        <f>'2市町製造品付加価値'!AD19</f>
        <v>50977765</v>
      </c>
      <c r="AE20" s="68">
        <f>'2市町製造品付加価値'!AE19</f>
        <v>46793558</v>
      </c>
      <c r="AF20" s="68">
        <f>'2市町製造品付加価値'!AF19</f>
        <v>40945431</v>
      </c>
      <c r="AG20" s="68">
        <f>'2市町製造品付加価値'!AG19</f>
        <v>45406876</v>
      </c>
      <c r="AH20" s="68">
        <f>'2市町製造品付加価値'!AI19</f>
        <v>41936415</v>
      </c>
      <c r="AI20" s="68">
        <f>'2市町製造品付加価値'!AJ19</f>
        <v>38585433</v>
      </c>
      <c r="AJ20" s="68">
        <f>'2市町製造品付加価値'!AK19</f>
        <v>30921305</v>
      </c>
      <c r="AK20" s="68">
        <f>'2市町製造品付加価値'!AM19</f>
        <v>31752202</v>
      </c>
      <c r="AL20" s="68">
        <f>'2市町製造品付加価値'!AO19</f>
        <v>29647962</v>
      </c>
      <c r="AM20" s="68">
        <f>'2市町製造品付加価値'!AP19</f>
        <v>30740208</v>
      </c>
      <c r="AN20" s="68">
        <f>'2市町製造品付加価値'!AQ19</f>
        <v>27462325</v>
      </c>
      <c r="AO20" s="68">
        <f>'2市町製造品付加価値'!AR19</f>
        <v>35309826</v>
      </c>
      <c r="AP20" s="68">
        <f>'2市町製造品付加価値'!AS19</f>
        <v>35386628</v>
      </c>
      <c r="AQ20" s="68">
        <f>'2市町製造品付加価値'!AT19</f>
        <v>36968855</v>
      </c>
      <c r="AR20" s="68">
        <f>'2市町製造品付加価値'!AU19</f>
        <v>31520643</v>
      </c>
      <c r="AS20" s="68">
        <f>'2市町製造品付加価値'!AV19</f>
        <v>36060855</v>
      </c>
      <c r="AT20" s="68">
        <f>'2市町製造品付加価値'!AW19</f>
        <v>25910691</v>
      </c>
      <c r="AU20" s="68">
        <f>'2市町製造品付加価値'!AX19</f>
        <v>28923179</v>
      </c>
      <c r="AV20" s="68">
        <f>'2市町製造品付加価値'!AY19</f>
        <v>25698306</v>
      </c>
      <c r="AW20" s="68">
        <f>'2市町製造品付加価値'!AZ19</f>
        <v>25232962</v>
      </c>
      <c r="AX20" s="68">
        <f>'2市町製造品付加価値'!BA19</f>
        <v>23916790</v>
      </c>
      <c r="AY20" s="68">
        <f>'2市町製造品付加価値'!BB19</f>
        <v>24588525</v>
      </c>
      <c r="AZ20" s="68">
        <f>'2市町製造品付加価値'!BC19</f>
        <v>27413340</v>
      </c>
      <c r="BA20" s="68">
        <f>'2市町製造品付加価値'!BD19</f>
        <v>28857970</v>
      </c>
      <c r="BB20" s="68">
        <f>'2市町製造品付加価値'!BE19</f>
        <v>31362771</v>
      </c>
      <c r="BC20" s="68">
        <f>'2市町製造品付加価値'!BF19</f>
        <v>0</v>
      </c>
    </row>
    <row r="21" spans="1:55">
      <c r="A21" s="331">
        <v>109</v>
      </c>
      <c r="B21" s="330" t="s">
        <v>52</v>
      </c>
      <c r="C21" s="68">
        <f>'2市町製造品付加価値'!C23</f>
        <v>0</v>
      </c>
      <c r="D21" s="68">
        <f>'2市町製造品付加価値'!D23</f>
        <v>0</v>
      </c>
      <c r="E21" s="68">
        <f>'2市町製造品付加価値'!E23</f>
        <v>0</v>
      </c>
      <c r="F21" s="68">
        <f>'2市町製造品付加価値'!F23</f>
        <v>419440</v>
      </c>
      <c r="G21" s="68">
        <f>'2市町製造品付加価値'!G23</f>
        <v>658974</v>
      </c>
      <c r="H21" s="68">
        <f>'2市町製造品付加価値'!H23</f>
        <v>825929</v>
      </c>
      <c r="I21" s="68">
        <f>'2市町製造品付加価値'!I23</f>
        <v>707719</v>
      </c>
      <c r="J21" s="68">
        <f>'2市町製造品付加価値'!J23</f>
        <v>819140</v>
      </c>
      <c r="K21" s="68">
        <f>'2市町製造品付加価値'!K23</f>
        <v>949870</v>
      </c>
      <c r="L21" s="68">
        <f>'2市町製造品付加価値'!L23</f>
        <v>1078612</v>
      </c>
      <c r="M21" s="68">
        <f>'2市町製造品付加価値'!M23</f>
        <v>1231450</v>
      </c>
      <c r="N21" s="68">
        <f>'2市町製造品付加価値'!N23</f>
        <v>982215</v>
      </c>
      <c r="O21" s="68">
        <f>'2市町製造品付加価値'!O23</f>
        <v>1209024</v>
      </c>
      <c r="P21" s="68">
        <f>'2市町製造品付加価値'!P23</f>
        <v>1263840</v>
      </c>
      <c r="Q21" s="68">
        <f>'2市町製造品付加価値'!Q23</f>
        <v>1411188</v>
      </c>
      <c r="R21" s="68">
        <f>'2市町製造品付加価値'!R23</f>
        <v>1478741</v>
      </c>
      <c r="S21" s="68">
        <f>'2市町製造品付加価値'!S23</f>
        <v>1663957</v>
      </c>
      <c r="T21" s="68">
        <f>'2市町製造品付加価値'!T23</f>
        <v>1660195</v>
      </c>
      <c r="U21" s="68">
        <f>'2市町製造品付加価値'!U23</f>
        <v>1619443</v>
      </c>
      <c r="V21" s="68">
        <f>'2市町製造品付加価値'!V23</f>
        <v>1899882</v>
      </c>
      <c r="W21" s="68">
        <f>'2市町製造品付加価値'!W23</f>
        <v>2038999</v>
      </c>
      <c r="X21" s="68">
        <f>'2市町製造品付加価値'!X23</f>
        <v>2211790</v>
      </c>
      <c r="Y21" s="68">
        <f>'2市町製造品付加価値'!Y23</f>
        <v>2281167</v>
      </c>
      <c r="Z21" s="68">
        <f>'2市町製造品付加価値'!Z23</f>
        <v>2044019</v>
      </c>
      <c r="AA21" s="68">
        <f>'2市町製造品付加価値'!AA23</f>
        <v>1998825</v>
      </c>
      <c r="AB21" s="68">
        <f>'2市町製造品付加価値'!AB23</f>
        <v>1953631</v>
      </c>
      <c r="AC21" s="68">
        <f>'2市町製造品付加価値'!AC23</f>
        <v>2032641</v>
      </c>
      <c r="AD21" s="68">
        <f>'2市町製造品付加価値'!AD23</f>
        <v>2989186</v>
      </c>
      <c r="AE21" s="68">
        <f>'2市町製造品付加価値'!AE23</f>
        <v>2963784</v>
      </c>
      <c r="AF21" s="68">
        <f>'2市町製造品付加価値'!AF23</f>
        <v>3230169</v>
      </c>
      <c r="AG21" s="68">
        <f>'2市町製造品付加価値'!AG23</f>
        <v>3443746</v>
      </c>
      <c r="AH21" s="68">
        <f>'2市町製造品付加価値'!AI23</f>
        <v>4254812</v>
      </c>
      <c r="AI21" s="68">
        <f>'2市町製造品付加価値'!AJ23</f>
        <v>4053923</v>
      </c>
      <c r="AJ21" s="68">
        <f>'2市町製造品付加価値'!AK23</f>
        <v>4707517</v>
      </c>
      <c r="AK21" s="68">
        <f>'2市町製造品付加価値'!AM23</f>
        <v>4807264</v>
      </c>
      <c r="AL21" s="68">
        <f>'2市町製造品付加価値'!AO23</f>
        <v>4693992</v>
      </c>
      <c r="AM21" s="68">
        <f>'2市町製造品付加価値'!AP23</f>
        <v>4560066</v>
      </c>
      <c r="AN21" s="68">
        <f>'2市町製造品付加価値'!AQ23</f>
        <v>5344294</v>
      </c>
      <c r="AO21" s="68">
        <f>'2市町製造品付加価値'!AR23</f>
        <v>4585425</v>
      </c>
      <c r="AP21" s="68">
        <f>'2市町製造品付加価値'!AS23</f>
        <v>4250851</v>
      </c>
      <c r="AQ21" s="68">
        <f>'2市町製造品付加価値'!AT23</f>
        <v>4198676</v>
      </c>
      <c r="AR21" s="68">
        <f>'2市町製造品付加価値'!AU23</f>
        <v>5044962</v>
      </c>
      <c r="AS21" s="68">
        <f>'2市町製造品付加価値'!AV23</f>
        <v>5710984</v>
      </c>
      <c r="AT21" s="68">
        <f>'2市町製造品付加価値'!AW23</f>
        <v>4826560</v>
      </c>
      <c r="AU21" s="68">
        <f>'2市町製造品付加価値'!AX23</f>
        <v>4506203</v>
      </c>
      <c r="AV21" s="68">
        <f>'2市町製造品付加価値'!AY23</f>
        <v>4166936</v>
      </c>
      <c r="AW21" s="68">
        <f>'2市町製造品付加価値'!AZ23</f>
        <v>5922237</v>
      </c>
      <c r="AX21" s="68">
        <f>'2市町製造品付加価値'!BA23</f>
        <v>6103462</v>
      </c>
      <c r="AY21" s="68">
        <f>'2市町製造品付加価値'!BB23</f>
        <v>6443340</v>
      </c>
      <c r="AZ21" s="68">
        <f>'2市町製造品付加価値'!BC23</f>
        <v>6476523</v>
      </c>
      <c r="BA21" s="68">
        <f>'2市町製造品付加価値'!BD23</f>
        <v>6971754</v>
      </c>
      <c r="BB21" s="68">
        <f>'2市町製造品付加価値'!BE23</f>
        <v>6374845</v>
      </c>
      <c r="BC21" s="68">
        <f>'2市町製造品付加価値'!BF23</f>
        <v>0</v>
      </c>
    </row>
    <row r="22" spans="1:55">
      <c r="A22" s="331">
        <v>106</v>
      </c>
      <c r="B22" s="330" t="s">
        <v>49</v>
      </c>
      <c r="C22" s="68">
        <f>'2市町製造品付加価値'!C20</f>
        <v>3831242</v>
      </c>
      <c r="D22" s="68">
        <f>'2市町製造品付加価値'!D20</f>
        <v>4514999</v>
      </c>
      <c r="E22" s="68">
        <f>'2市町製造品付加価値'!E20</f>
        <v>4093878</v>
      </c>
      <c r="F22" s="68">
        <f>'2市町製造品付加価値'!F20</f>
        <v>5344565</v>
      </c>
      <c r="G22" s="68">
        <f>'2市町製造品付加価値'!G20</f>
        <v>5362076</v>
      </c>
      <c r="H22" s="68">
        <f>'2市町製造品付加価値'!H20</f>
        <v>8503311</v>
      </c>
      <c r="I22" s="68">
        <f>'2市町製造品付加価値'!I20</f>
        <v>9524997</v>
      </c>
      <c r="J22" s="68">
        <f>'2市町製造品付加価値'!J20</f>
        <v>9678244</v>
      </c>
      <c r="K22" s="68">
        <f>'2市町製造品付加価値'!K20</f>
        <v>10805925</v>
      </c>
      <c r="L22" s="68">
        <f>'2市町製造品付加価値'!L20</f>
        <v>11048773</v>
      </c>
      <c r="M22" s="68">
        <f>'2市町製造品付加価値'!M20</f>
        <v>11543868</v>
      </c>
      <c r="N22" s="68">
        <f>'2市町製造品付加価値'!N20</f>
        <v>11893159</v>
      </c>
      <c r="O22" s="68">
        <f>'2市町製造品付加価値'!O20</f>
        <v>12948252</v>
      </c>
      <c r="P22" s="68">
        <f>'2市町製造品付加価値'!P20</f>
        <v>13438256</v>
      </c>
      <c r="Q22" s="68">
        <f>'2市町製造品付加価値'!Q20</f>
        <v>13564901</v>
      </c>
      <c r="R22" s="68">
        <f>'2市町製造品付加価値'!R20</f>
        <v>13331354</v>
      </c>
      <c r="S22" s="68">
        <f>'2市町製造品付加価値'!S20</f>
        <v>14071999</v>
      </c>
      <c r="T22" s="68">
        <f>'2市町製造品付加価値'!T20</f>
        <v>14317263</v>
      </c>
      <c r="U22" s="68">
        <f>'2市町製造品付加価値'!U20</f>
        <v>13959680</v>
      </c>
      <c r="V22" s="68">
        <f>'2市町製造品付加価値'!V20</f>
        <v>14425327</v>
      </c>
      <c r="W22" s="68">
        <f>'2市町製造品付加価値'!W20</f>
        <v>15294971</v>
      </c>
      <c r="X22" s="68">
        <f>'2市町製造品付加価値'!X20</f>
        <v>16086772</v>
      </c>
      <c r="Y22" s="68">
        <f>'2市町製造品付加価値'!Y20</f>
        <v>15076295</v>
      </c>
      <c r="Z22" s="68">
        <f>'2市町製造品付加価値'!Z20</f>
        <v>13496117</v>
      </c>
      <c r="AA22" s="68">
        <f>'2市町製造品付加価値'!AA20</f>
        <v>11671380</v>
      </c>
      <c r="AB22" s="68">
        <f>'2市町製造品付加価値'!AB20</f>
        <v>9846642</v>
      </c>
      <c r="AC22" s="68">
        <f>'2市町製造品付加価値'!AC20</f>
        <v>9959998</v>
      </c>
      <c r="AD22" s="68">
        <f>'2市町製造品付加価値'!AD20</f>
        <v>9405644</v>
      </c>
      <c r="AE22" s="68">
        <f>'2市町製造品付加価値'!AE20</f>
        <v>8938766</v>
      </c>
      <c r="AF22" s="68">
        <f>'2市町製造品付加価値'!AF20</f>
        <v>7881224</v>
      </c>
      <c r="AG22" s="68">
        <f>'2市町製造品付加価値'!AG20</f>
        <v>7522022</v>
      </c>
      <c r="AH22" s="68">
        <f>'2市町製造品付加価値'!AI20</f>
        <v>6766779</v>
      </c>
      <c r="AI22" s="68">
        <f>'2市町製造品付加価値'!AJ20</f>
        <v>6491188</v>
      </c>
      <c r="AJ22" s="68">
        <f>'2市町製造品付加価値'!AK20</f>
        <v>6384178</v>
      </c>
      <c r="AK22" s="68">
        <f>'2市町製造品付加価値'!AM20</f>
        <v>6597767</v>
      </c>
      <c r="AL22" s="68">
        <f>'2市町製造品付加価値'!AO20</f>
        <v>6390216</v>
      </c>
      <c r="AM22" s="68">
        <f>'2市町製造品付加価値'!AP20</f>
        <v>6530467</v>
      </c>
      <c r="AN22" s="68">
        <f>'2市町製造品付加価値'!AQ20</f>
        <v>6155315</v>
      </c>
      <c r="AO22" s="68">
        <f>'2市町製造品付加価値'!AR20</f>
        <v>6265704</v>
      </c>
      <c r="AP22" s="68">
        <f>'2市町製造品付加価値'!AS20</f>
        <v>5294801</v>
      </c>
      <c r="AQ22" s="68">
        <f>'2市町製造品付加価値'!AT20</f>
        <v>5534551</v>
      </c>
      <c r="AR22" s="68">
        <f>'2市町製造品付加価値'!AU20</f>
        <v>5794674</v>
      </c>
      <c r="AS22" s="68">
        <f>'2市町製造品付加価値'!AV20</f>
        <v>5474247</v>
      </c>
      <c r="AT22" s="68">
        <f>'2市町製造品付加価値'!AW20</f>
        <v>5077203</v>
      </c>
      <c r="AU22" s="68">
        <f>'2市町製造品付加価値'!AX20</f>
        <v>4699398</v>
      </c>
      <c r="AV22" s="68">
        <f>'2市町製造品付加価値'!AY20</f>
        <v>3969710</v>
      </c>
      <c r="AW22" s="68">
        <f>'2市町製造品付加価値'!AZ20</f>
        <v>4453881</v>
      </c>
      <c r="AX22" s="68">
        <f>'2市町製造品付加価値'!BA20</f>
        <v>4347646</v>
      </c>
      <c r="AY22" s="68">
        <f>'2市町製造品付加価値'!BB20</f>
        <v>4295853</v>
      </c>
      <c r="AZ22" s="68">
        <f>'2市町製造品付加価値'!BC20</f>
        <v>4477156</v>
      </c>
      <c r="BA22" s="68">
        <f>'2市町製造品付加価値'!BD20</f>
        <v>4892137</v>
      </c>
      <c r="BB22" s="68">
        <f>'2市町製造品付加価値'!BE20</f>
        <v>4314994</v>
      </c>
      <c r="BC22" s="68">
        <f>'2市町製造品付加価値'!BF20</f>
        <v>0</v>
      </c>
    </row>
    <row r="23" spans="1:55">
      <c r="A23" s="331">
        <v>107</v>
      </c>
      <c r="B23" s="330" t="s">
        <v>50</v>
      </c>
      <c r="C23" s="68">
        <f>'2市町製造品付加価値'!C21</f>
        <v>674077</v>
      </c>
      <c r="D23" s="68">
        <f>'2市町製造品付加価値'!D21</f>
        <v>641032</v>
      </c>
      <c r="E23" s="68">
        <f>'2市町製造品付加価値'!E21</f>
        <v>718964</v>
      </c>
      <c r="F23" s="68">
        <f>'2市町製造品付加価値'!F21</f>
        <v>1202942</v>
      </c>
      <c r="G23" s="68">
        <f>'2市町製造品付加価値'!G21</f>
        <v>1394090</v>
      </c>
      <c r="H23" s="68">
        <f>'2市町製造品付加価値'!H21</f>
        <v>2084653</v>
      </c>
      <c r="I23" s="68">
        <f>'2市町製造品付加価値'!I21</f>
        <v>2465308</v>
      </c>
      <c r="J23" s="68">
        <f>'2市町製造品付加価値'!J21</f>
        <v>2688942</v>
      </c>
      <c r="K23" s="68">
        <f>'2市町製造品付加価値'!K21</f>
        <v>3177835</v>
      </c>
      <c r="L23" s="68">
        <f>'2市町製造品付加価値'!L21</f>
        <v>3257967</v>
      </c>
      <c r="M23" s="68">
        <f>'2市町製造品付加価値'!M21</f>
        <v>2525959</v>
      </c>
      <c r="N23" s="68">
        <f>'2市町製造品付加価値'!N21</f>
        <v>2824322</v>
      </c>
      <c r="O23" s="68">
        <f>'2市町製造品付加価値'!O21</f>
        <v>2780110</v>
      </c>
      <c r="P23" s="68">
        <f>'2市町製造品付加価値'!P21</f>
        <v>2868966</v>
      </c>
      <c r="Q23" s="68">
        <f>'2市町製造品付加価値'!Q21</f>
        <v>2607416</v>
      </c>
      <c r="R23" s="68">
        <f>'2市町製造品付加価値'!R21</f>
        <v>2742252</v>
      </c>
      <c r="S23" s="68">
        <f>'2市町製造品付加価値'!S21</f>
        <v>2971668</v>
      </c>
      <c r="T23" s="68">
        <f>'2市町製造品付加価値'!T21</f>
        <v>4384929</v>
      </c>
      <c r="U23" s="68">
        <f>'2市町製造品付加価値'!U21</f>
        <v>2617394</v>
      </c>
      <c r="V23" s="68">
        <f>'2市町製造品付加価値'!V21</f>
        <v>2975750</v>
      </c>
      <c r="W23" s="68">
        <f>'2市町製造品付加価値'!W21</f>
        <v>2899640</v>
      </c>
      <c r="X23" s="68">
        <f>'2市町製造品付加価値'!X21</f>
        <v>2906955</v>
      </c>
      <c r="Y23" s="68">
        <f>'2市町製造品付加価値'!Y21</f>
        <v>2637692</v>
      </c>
      <c r="Z23" s="68">
        <f>'2市町製造品付加価値'!Z21</f>
        <v>2534346</v>
      </c>
      <c r="AA23" s="68">
        <f>'2市町製造品付加価値'!AA21</f>
        <v>1912679</v>
      </c>
      <c r="AB23" s="68">
        <f>'2市町製造品付加価値'!AB21</f>
        <v>1291011</v>
      </c>
      <c r="AC23" s="68">
        <f>'2市町製造品付加価値'!AC21</f>
        <v>1494485</v>
      </c>
      <c r="AD23" s="68">
        <f>'2市町製造品付加価値'!AD21</f>
        <v>1384946</v>
      </c>
      <c r="AE23" s="68">
        <f>'2市町製造品付加価値'!AE21</f>
        <v>1222110</v>
      </c>
      <c r="AF23" s="68">
        <f>'2市町製造品付加価値'!AF21</f>
        <v>1123248</v>
      </c>
      <c r="AG23" s="68">
        <f>'2市町製造品付加価値'!AG21</f>
        <v>979089</v>
      </c>
      <c r="AH23" s="68">
        <f>'2市町製造品付加価値'!AI21</f>
        <v>1001550</v>
      </c>
      <c r="AI23" s="68">
        <f>'2市町製造品付加価値'!AJ21</f>
        <v>893641</v>
      </c>
      <c r="AJ23" s="68">
        <f>'2市町製造品付加価値'!AK21</f>
        <v>891169</v>
      </c>
      <c r="AK23" s="68">
        <f>'2市町製造品付加価値'!AM21</f>
        <v>847877</v>
      </c>
      <c r="AL23" s="68">
        <f>'2市町製造品付加価値'!AO21</f>
        <v>706532</v>
      </c>
      <c r="AM23" s="68">
        <f>'2市町製造品付加価値'!AP21</f>
        <v>764169</v>
      </c>
      <c r="AN23" s="68">
        <f>'2市町製造品付加価値'!AQ21</f>
        <v>744470</v>
      </c>
      <c r="AO23" s="68">
        <f>'2市町製造品付加価値'!AR21</f>
        <v>979775</v>
      </c>
      <c r="AP23" s="68">
        <f>'2市町製造品付加価値'!AS21</f>
        <v>874013</v>
      </c>
      <c r="AQ23" s="68">
        <f>'2市町製造品付加価値'!AT21</f>
        <v>549183</v>
      </c>
      <c r="AR23" s="68">
        <f>'2市町製造品付加価値'!AU21</f>
        <v>722506</v>
      </c>
      <c r="AS23" s="68">
        <f>'2市町製造品付加価値'!AV21</f>
        <v>416477</v>
      </c>
      <c r="AT23" s="68">
        <f>'2市町製造品付加価値'!AW21</f>
        <v>443209</v>
      </c>
      <c r="AU23" s="68">
        <f>'2市町製造品付加価値'!AX21</f>
        <v>362100</v>
      </c>
      <c r="AV23" s="68">
        <f>'2市町製造品付加価値'!AY21</f>
        <v>360845</v>
      </c>
      <c r="AW23" s="68">
        <f>'2市町製造品付加価値'!AZ21</f>
        <v>898688</v>
      </c>
      <c r="AX23" s="68">
        <f>'2市町製造品付加価値'!BA21</f>
        <v>325130</v>
      </c>
      <c r="AY23" s="68">
        <f>'2市町製造品付加価値'!BB21</f>
        <v>420014</v>
      </c>
      <c r="AZ23" s="68">
        <f>'2市町製造品付加価値'!BC21</f>
        <v>584555</v>
      </c>
      <c r="BA23" s="68">
        <f>'2市町製造品付加価値'!BD21</f>
        <v>562108</v>
      </c>
      <c r="BB23" s="68">
        <f>'2市町製造品付加価値'!BE21</f>
        <v>630761</v>
      </c>
      <c r="BC23" s="68">
        <f>'2市町製造品付加価値'!BF21</f>
        <v>0</v>
      </c>
    </row>
    <row r="24" spans="1:55">
      <c r="A24" s="331">
        <v>108</v>
      </c>
      <c r="B24" s="330" t="s">
        <v>51</v>
      </c>
      <c r="C24" s="68">
        <f>'2市町製造品付加価値'!C22</f>
        <v>984149</v>
      </c>
      <c r="D24" s="68">
        <f>'2市町製造品付加価値'!D22</f>
        <v>1235454</v>
      </c>
      <c r="E24" s="68">
        <f>'2市町製造品付加価値'!E22</f>
        <v>1386011</v>
      </c>
      <c r="F24" s="68">
        <f>'2市町製造品付加価値'!F22</f>
        <v>1836996</v>
      </c>
      <c r="G24" s="68">
        <f>'2市町製造品付加価値'!G22</f>
        <v>2824482</v>
      </c>
      <c r="H24" s="68">
        <f>'2市町製造品付加価値'!H22</f>
        <v>483754</v>
      </c>
      <c r="I24" s="68">
        <f>'2市町製造品付加価値'!I22</f>
        <v>450611</v>
      </c>
      <c r="J24" s="68">
        <f>'2市町製造品付加価値'!J22</f>
        <v>509715</v>
      </c>
      <c r="K24" s="68">
        <f>'2市町製造品付加価値'!K22</f>
        <v>601278</v>
      </c>
      <c r="L24" s="68">
        <f>'2市町製造品付加価値'!L22</f>
        <v>602110</v>
      </c>
      <c r="M24" s="68">
        <f>'2市町製造品付加価値'!M22</f>
        <v>753195</v>
      </c>
      <c r="N24" s="68">
        <f>'2市町製造品付加価値'!N22</f>
        <v>870260</v>
      </c>
      <c r="O24" s="68">
        <f>'2市町製造品付加価値'!O22</f>
        <v>937452</v>
      </c>
      <c r="P24" s="68">
        <f>'2市町製造品付加価値'!P22</f>
        <v>959071</v>
      </c>
      <c r="Q24" s="68">
        <f>'2市町製造品付加価値'!Q22</f>
        <v>1013939</v>
      </c>
      <c r="R24" s="68">
        <f>'2市町製造品付加価値'!R22</f>
        <v>869477</v>
      </c>
      <c r="S24" s="68">
        <f>'2市町製造品付加価値'!S22</f>
        <v>921431</v>
      </c>
      <c r="T24" s="68">
        <f>'2市町製造品付加価値'!T22</f>
        <v>1018425</v>
      </c>
      <c r="U24" s="68">
        <f>'2市町製造品付加価値'!U22</f>
        <v>1026292</v>
      </c>
      <c r="V24" s="68">
        <f>'2市町製造品付加価値'!V22</f>
        <v>1106753</v>
      </c>
      <c r="W24" s="68">
        <f>'2市町製造品付加価値'!W22</f>
        <v>1232957</v>
      </c>
      <c r="X24" s="68">
        <f>'2市町製造品付加価値'!X22</f>
        <v>1223645</v>
      </c>
      <c r="Y24" s="68">
        <f>'2市町製造品付加価値'!Y22</f>
        <v>1211813</v>
      </c>
      <c r="Z24" s="68">
        <f>'2市町製造品付加価値'!Z22</f>
        <v>1021983</v>
      </c>
      <c r="AA24" s="68">
        <f>'2市町製造品付加価値'!AA22</f>
        <v>964996</v>
      </c>
      <c r="AB24" s="68">
        <f>'2市町製造品付加価値'!AB22</f>
        <v>908008</v>
      </c>
      <c r="AC24" s="68">
        <f>'2市町製造品付加価値'!AC22</f>
        <v>855954</v>
      </c>
      <c r="AD24" s="68">
        <f>'2市町製造品付加価値'!AD22</f>
        <v>910676</v>
      </c>
      <c r="AE24" s="68">
        <f>'2市町製造品付加価値'!AE22</f>
        <v>770932</v>
      </c>
      <c r="AF24" s="68">
        <f>'2市町製造品付加価値'!AF22</f>
        <v>623234</v>
      </c>
      <c r="AG24" s="68">
        <f>'2市町製造品付加価値'!AG22</f>
        <v>603098</v>
      </c>
      <c r="AH24" s="68">
        <f>'2市町製造品付加価値'!AI22</f>
        <v>572250</v>
      </c>
      <c r="AI24" s="68">
        <f>'2市町製造品付加価値'!AJ22</f>
        <v>467977</v>
      </c>
      <c r="AJ24" s="68">
        <f>'2市町製造品付加価値'!AK22</f>
        <v>522875</v>
      </c>
      <c r="AK24" s="68">
        <f>'2市町製造品付加価値'!AM22</f>
        <v>514484</v>
      </c>
      <c r="AL24" s="68">
        <f>'2市町製造品付加価値'!AO22</f>
        <v>488748</v>
      </c>
      <c r="AM24" s="68">
        <f>'2市町製造品付加価値'!AP22</f>
        <v>471216</v>
      </c>
      <c r="AN24" s="68">
        <f>'2市町製造品付加価値'!AQ22</f>
        <v>454519</v>
      </c>
      <c r="AO24" s="68">
        <f>'2市町製造品付加価値'!AR22</f>
        <v>432757</v>
      </c>
      <c r="AP24" s="68">
        <f>'2市町製造品付加価値'!AS22</f>
        <v>376281</v>
      </c>
      <c r="AQ24" s="68">
        <f>'2市町製造品付加価値'!AT22</f>
        <v>353663</v>
      </c>
      <c r="AR24" s="68">
        <f>'2市町製造品付加価値'!AU22</f>
        <v>575077</v>
      </c>
      <c r="AS24" s="68">
        <f>'2市町製造品付加価値'!AV22</f>
        <v>328922</v>
      </c>
      <c r="AT24" s="68">
        <f>'2市町製造品付加価値'!AW22</f>
        <v>305684</v>
      </c>
      <c r="AU24" s="68">
        <f>'2市町製造品付加価値'!AX22</f>
        <v>277768</v>
      </c>
      <c r="AV24" s="68">
        <f>'2市町製造品付加価値'!AY22</f>
        <v>194717</v>
      </c>
      <c r="AW24" s="68">
        <f>'2市町製造品付加価値'!AZ22</f>
        <v>259142</v>
      </c>
      <c r="AX24" s="68">
        <f>'2市町製造品付加価値'!BA22</f>
        <v>283427</v>
      </c>
      <c r="AY24" s="68">
        <f>'2市町製造品付加価値'!BB22</f>
        <v>243985</v>
      </c>
      <c r="AZ24" s="68">
        <f>'2市町製造品付加価値'!BC22</f>
        <v>288132</v>
      </c>
      <c r="BA24" s="68">
        <f>'2市町製造品付加価値'!BD22</f>
        <v>173432</v>
      </c>
      <c r="BB24" s="68">
        <f>'2市町製造品付加価値'!BE22</f>
        <v>217069</v>
      </c>
      <c r="BC24" s="68">
        <f>'2市町製造品付加価値'!BF22</f>
        <v>0</v>
      </c>
    </row>
    <row r="25" spans="1:55">
      <c r="A25" s="331">
        <v>111</v>
      </c>
      <c r="B25" s="330" t="s">
        <v>538</v>
      </c>
      <c r="C25" s="68">
        <f>'2市町製造品付加価値'!C25</f>
        <v>0</v>
      </c>
      <c r="D25" s="68">
        <f>'2市町製造品付加価値'!D25</f>
        <v>0</v>
      </c>
      <c r="E25" s="68">
        <f>'2市町製造品付加価値'!E25</f>
        <v>0</v>
      </c>
      <c r="F25" s="68">
        <f>'2市町製造品付加価値'!F25</f>
        <v>0</v>
      </c>
      <c r="G25" s="68">
        <f>'2市町製造品付加価値'!G25</f>
        <v>0</v>
      </c>
      <c r="H25" s="68">
        <f>'2市町製造品付加価値'!H25</f>
        <v>4099933</v>
      </c>
      <c r="I25" s="68">
        <f>'2市町製造品付加価値'!I25</f>
        <v>3819036</v>
      </c>
      <c r="J25" s="68">
        <f>'2市町製造品付加価値'!J25</f>
        <v>4319959</v>
      </c>
      <c r="K25" s="68">
        <f>'2市町製造品付加価値'!K25</f>
        <v>5095983</v>
      </c>
      <c r="L25" s="68">
        <f>'2市町製造品付加価値'!L25</f>
        <v>5103035</v>
      </c>
      <c r="M25" s="68">
        <f>'2市町製造品付加価値'!M25</f>
        <v>6383523</v>
      </c>
      <c r="N25" s="68">
        <f>'2市町製造品付加価値'!N25</f>
        <v>7375680</v>
      </c>
      <c r="O25" s="68">
        <f>'2市町製造品付加価値'!O25</f>
        <v>7945150</v>
      </c>
      <c r="P25" s="68">
        <f>'2市町製造品付加価値'!P25</f>
        <v>8911761</v>
      </c>
      <c r="Q25" s="68">
        <f>'2市町製造品付加価値'!Q25</f>
        <v>10073346</v>
      </c>
      <c r="R25" s="68">
        <f>'2市町製造品付加価値'!R25</f>
        <v>11947792</v>
      </c>
      <c r="S25" s="68">
        <f>'2市町製造品付加価値'!S25</f>
        <v>12781977</v>
      </c>
      <c r="T25" s="68">
        <f>'2市町製造品付加価値'!T25</f>
        <v>13362908</v>
      </c>
      <c r="U25" s="68">
        <f>'2市町製造品付加価値'!U25</f>
        <v>15857808</v>
      </c>
      <c r="V25" s="68">
        <f>'2市町製造品付加価値'!V25</f>
        <v>18420264</v>
      </c>
      <c r="W25" s="68">
        <f>'2市町製造品付加価値'!W25</f>
        <v>24090737</v>
      </c>
      <c r="X25" s="68">
        <f>'2市町製造品付加価値'!X25</f>
        <v>23780969</v>
      </c>
      <c r="Y25" s="68">
        <f>'2市町製造品付加価値'!Y25</f>
        <v>25491938</v>
      </c>
      <c r="Z25" s="68">
        <f>'2市町製造品付加価値'!Z25</f>
        <v>23636783</v>
      </c>
      <c r="AA25" s="68">
        <f>'2市町製造品付加価値'!AA25</f>
        <v>25181164</v>
      </c>
      <c r="AB25" s="68">
        <f>'2市町製造品付加価値'!AB25</f>
        <v>26725544</v>
      </c>
      <c r="AC25" s="68">
        <f>'2市町製造品付加価値'!AC25</f>
        <v>24821521</v>
      </c>
      <c r="AD25" s="68">
        <f>'2市町製造品付加価値'!AD25</f>
        <v>24351042</v>
      </c>
      <c r="AE25" s="68">
        <f>'2市町製造品付加価値'!AE25</f>
        <v>29160886</v>
      </c>
      <c r="AF25" s="68">
        <f>'2市町製造品付加価値'!AF25</f>
        <v>29041822</v>
      </c>
      <c r="AG25" s="68">
        <f>'2市町製造品付加価値'!AG25</f>
        <v>29455431</v>
      </c>
      <c r="AH25" s="68">
        <f>'2市町製造品付加価値'!AI25</f>
        <v>29112143</v>
      </c>
      <c r="AI25" s="68">
        <f>'2市町製造品付加価値'!AJ25</f>
        <v>29108400</v>
      </c>
      <c r="AJ25" s="68">
        <f>'2市町製造品付加価値'!AK25</f>
        <v>27668688</v>
      </c>
      <c r="AK25" s="68">
        <f>'2市町製造品付加価値'!AM25</f>
        <v>31314932</v>
      </c>
      <c r="AL25" s="68">
        <f>'2市町製造品付加価値'!AO25</f>
        <v>29792587</v>
      </c>
      <c r="AM25" s="68">
        <f>'2市町製造品付加価値'!AP25</f>
        <v>32533402</v>
      </c>
      <c r="AN25" s="68">
        <f>'2市町製造品付加価値'!AQ25</f>
        <v>35273579</v>
      </c>
      <c r="AO25" s="68">
        <f>'2市町製造品付加価値'!AR25</f>
        <v>34949833</v>
      </c>
      <c r="AP25" s="68">
        <f>'2市町製造品付加価値'!AS25</f>
        <v>33974218</v>
      </c>
      <c r="AQ25" s="68">
        <f>'2市町製造品付加価値'!AT25</f>
        <v>36617866</v>
      </c>
      <c r="AR25" s="68">
        <f>'2市町製造品付加価値'!AU25</f>
        <v>39175679</v>
      </c>
      <c r="AS25" s="68">
        <f>'2市町製造品付加価値'!AV25</f>
        <v>32266667</v>
      </c>
      <c r="AT25" s="68">
        <f>'2市町製造品付加価値'!AW25</f>
        <v>35958011</v>
      </c>
      <c r="AU25" s="68">
        <f>'2市町製造品付加価値'!AX25</f>
        <v>38232246</v>
      </c>
      <c r="AV25" s="68">
        <f>'2市町製造品付加価値'!AY25</f>
        <v>43763095</v>
      </c>
      <c r="AW25" s="68">
        <f>'2市町製造品付加価値'!AZ25</f>
        <v>42125277</v>
      </c>
      <c r="AX25" s="68">
        <f>'2市町製造品付加価値'!BA25</f>
        <v>43241567</v>
      </c>
      <c r="AY25" s="68">
        <f>'2市町製造品付加価値'!BB25</f>
        <v>45447300</v>
      </c>
      <c r="AZ25" s="68">
        <f>'2市町製造品付加価値'!BC25</f>
        <v>47110893</v>
      </c>
      <c r="BA25" s="68">
        <f>'2市町製造品付加価値'!BD25</f>
        <v>44398458</v>
      </c>
      <c r="BB25" s="68">
        <f>'2市町製造品付加価値'!BE25</f>
        <v>38015231</v>
      </c>
      <c r="BC25" s="68">
        <f>'2市町製造品付加価値'!BF25</f>
        <v>0</v>
      </c>
    </row>
    <row r="26" spans="1:55">
      <c r="A26" s="338"/>
      <c r="B26" s="342" t="s">
        <v>36</v>
      </c>
      <c r="C26" s="359">
        <f t="shared" ref="C26:G26" si="86">SUM(C27:C29)</f>
        <v>34319765</v>
      </c>
      <c r="D26" s="359">
        <f t="shared" si="86"/>
        <v>36086163</v>
      </c>
      <c r="E26" s="359">
        <f t="shared" si="86"/>
        <v>35483868</v>
      </c>
      <c r="F26" s="359">
        <f t="shared" si="86"/>
        <v>47233816</v>
      </c>
      <c r="G26" s="359">
        <f t="shared" si="86"/>
        <v>58522384</v>
      </c>
      <c r="H26" s="359">
        <f t="shared" ref="H26:L26" si="87">SUM(H27:H29)</f>
        <v>58017723</v>
      </c>
      <c r="I26" s="359">
        <f t="shared" si="87"/>
        <v>63671828</v>
      </c>
      <c r="J26" s="359">
        <f t="shared" si="87"/>
        <v>64907200</v>
      </c>
      <c r="K26" s="359">
        <f t="shared" si="87"/>
        <v>72108293</v>
      </c>
      <c r="L26" s="359">
        <f t="shared" si="87"/>
        <v>80554143</v>
      </c>
      <c r="M26" s="359">
        <f>SUM(M27:M29)</f>
        <v>83669484</v>
      </c>
      <c r="N26" s="359">
        <f t="shared" ref="N26:AU26" si="88">SUM(N27:N29)</f>
        <v>87104143</v>
      </c>
      <c r="O26" s="359">
        <f t="shared" si="88"/>
        <v>94497586</v>
      </c>
      <c r="P26" s="359">
        <f t="shared" si="88"/>
        <v>85473200</v>
      </c>
      <c r="Q26" s="359">
        <f t="shared" si="88"/>
        <v>88589363</v>
      </c>
      <c r="R26" s="359">
        <f t="shared" si="88"/>
        <v>84708944</v>
      </c>
      <c r="S26" s="359">
        <f t="shared" si="88"/>
        <v>92513125</v>
      </c>
      <c r="T26" s="359">
        <f t="shared" si="88"/>
        <v>95156398</v>
      </c>
      <c r="U26" s="359">
        <f t="shared" si="88"/>
        <v>100835695</v>
      </c>
      <c r="V26" s="359">
        <f t="shared" si="88"/>
        <v>106621978</v>
      </c>
      <c r="W26" s="359">
        <f t="shared" si="88"/>
        <v>109738709</v>
      </c>
      <c r="X26" s="359">
        <f t="shared" si="88"/>
        <v>114454343</v>
      </c>
      <c r="Y26" s="359">
        <f t="shared" si="88"/>
        <v>113086754</v>
      </c>
      <c r="Z26" s="359">
        <f t="shared" si="88"/>
        <v>106306930</v>
      </c>
      <c r="AA26" s="359">
        <f t="shared" si="88"/>
        <v>97261942</v>
      </c>
      <c r="AB26" s="359">
        <f t="shared" si="88"/>
        <v>105148369</v>
      </c>
      <c r="AC26" s="359">
        <f t="shared" si="88"/>
        <v>101856680</v>
      </c>
      <c r="AD26" s="359">
        <f t="shared" si="88"/>
        <v>97591159</v>
      </c>
      <c r="AE26" s="359">
        <f t="shared" si="88"/>
        <v>88690275</v>
      </c>
      <c r="AF26" s="359">
        <f t="shared" si="88"/>
        <v>77852703</v>
      </c>
      <c r="AG26" s="359">
        <f t="shared" si="88"/>
        <v>84212107</v>
      </c>
      <c r="AH26" s="359">
        <f t="shared" si="88"/>
        <v>75171015</v>
      </c>
      <c r="AI26" s="359">
        <f t="shared" si="88"/>
        <v>61807080</v>
      </c>
      <c r="AJ26" s="359">
        <f t="shared" si="88"/>
        <v>63760885</v>
      </c>
      <c r="AK26" s="359">
        <f t="shared" si="88"/>
        <v>62241297</v>
      </c>
      <c r="AL26" s="359">
        <f t="shared" si="88"/>
        <v>64753201</v>
      </c>
      <c r="AM26" s="359">
        <f t="shared" si="88"/>
        <v>77890526</v>
      </c>
      <c r="AN26" s="359">
        <f t="shared" si="88"/>
        <v>74554460</v>
      </c>
      <c r="AO26" s="359">
        <f t="shared" si="88"/>
        <v>75729104</v>
      </c>
      <c r="AP26" s="359">
        <f t="shared" si="88"/>
        <v>63773094</v>
      </c>
      <c r="AQ26" s="359">
        <f t="shared" si="88"/>
        <v>76404507</v>
      </c>
      <c r="AR26" s="359">
        <f t="shared" si="88"/>
        <v>72505882</v>
      </c>
      <c r="AS26" s="359">
        <f t="shared" si="88"/>
        <v>57839806</v>
      </c>
      <c r="AT26" s="359">
        <f t="shared" si="88"/>
        <v>62825223</v>
      </c>
      <c r="AU26" s="359">
        <f t="shared" si="88"/>
        <v>57765529</v>
      </c>
      <c r="AV26" s="359">
        <f t="shared" ref="AV26" si="89">SUM(AV27:AV29)</f>
        <v>60006680</v>
      </c>
      <c r="AW26" s="359">
        <f t="shared" ref="AW26" si="90">SUM(AW27:AW29)</f>
        <v>64492735</v>
      </c>
      <c r="AX26" s="359">
        <f t="shared" ref="AX26:AY26" si="91">SUM(AX27:AX29)</f>
        <v>66907738</v>
      </c>
      <c r="AY26" s="359">
        <f t="shared" si="91"/>
        <v>69014366</v>
      </c>
      <c r="AZ26" s="359">
        <f t="shared" ref="AZ26:BA26" si="92">SUM(AZ27:AZ29)</f>
        <v>73369046</v>
      </c>
      <c r="BA26" s="359">
        <f t="shared" si="92"/>
        <v>65823672</v>
      </c>
      <c r="BB26" s="359">
        <f t="shared" ref="BB26:BC26" si="93">SUM(BB27:BB29)</f>
        <v>71818713</v>
      </c>
      <c r="BC26" s="359">
        <f t="shared" si="93"/>
        <v>0</v>
      </c>
    </row>
    <row r="27" spans="1:55">
      <c r="A27" s="329">
        <v>202</v>
      </c>
      <c r="B27" s="332" t="s">
        <v>56</v>
      </c>
      <c r="C27" s="68">
        <f>'2市町製造品付加価値'!C27</f>
        <v>27125452</v>
      </c>
      <c r="D27" s="68">
        <f>'2市町製造品付加価値'!D27</f>
        <v>26841878</v>
      </c>
      <c r="E27" s="68">
        <f>'2市町製造品付加価値'!E27</f>
        <v>27299553</v>
      </c>
      <c r="F27" s="68">
        <f>'2市町製造品付加価値'!F27</f>
        <v>35675641</v>
      </c>
      <c r="G27" s="68">
        <f>'2市町製造品付加価値'!G27</f>
        <v>45948296</v>
      </c>
      <c r="H27" s="68">
        <f>'2市町製造品付加価値'!H27</f>
        <v>46510913</v>
      </c>
      <c r="I27" s="68">
        <f>'2市町製造品付加価値'!I27</f>
        <v>51469485</v>
      </c>
      <c r="J27" s="68">
        <f>'2市町製造品付加価値'!J27</f>
        <v>50846941</v>
      </c>
      <c r="K27" s="68">
        <f>'2市町製造品付加価値'!K27</f>
        <v>57153498</v>
      </c>
      <c r="L27" s="68">
        <f>'2市町製造品付加価値'!L27</f>
        <v>64942743</v>
      </c>
      <c r="M27" s="68">
        <f>'2市町製造品付加価値'!M27</f>
        <v>67413232</v>
      </c>
      <c r="N27" s="68">
        <f>'2市町製造品付加価値'!N27</f>
        <v>70940812</v>
      </c>
      <c r="O27" s="68">
        <f>'2市町製造品付加価値'!O27</f>
        <v>79324669</v>
      </c>
      <c r="P27" s="68">
        <f>'2市町製造品付加価値'!P27</f>
        <v>67909939</v>
      </c>
      <c r="Q27" s="68">
        <f>'2市町製造品付加価値'!Q27</f>
        <v>70734146</v>
      </c>
      <c r="R27" s="68">
        <f>'2市町製造品付加価値'!R27</f>
        <v>66768980</v>
      </c>
      <c r="S27" s="68">
        <f>'2市町製造品付加価値'!S27</f>
        <v>75032883</v>
      </c>
      <c r="T27" s="68">
        <f>'2市町製造品付加価値'!T27</f>
        <v>75891319</v>
      </c>
      <c r="U27" s="68">
        <f>'2市町製造品付加価値'!U27</f>
        <v>81763299</v>
      </c>
      <c r="V27" s="68">
        <f>'2市町製造品付加価値'!V27</f>
        <v>84997932</v>
      </c>
      <c r="W27" s="68">
        <f>'2市町製造品付加価値'!W27</f>
        <v>90320037</v>
      </c>
      <c r="X27" s="68">
        <f>'2市町製造品付加価値'!X27</f>
        <v>93080769</v>
      </c>
      <c r="Y27" s="68">
        <f>'2市町製造品付加価値'!Y27</f>
        <v>92777478</v>
      </c>
      <c r="Z27" s="68">
        <f>'2市町製造品付加価値'!Z27</f>
        <v>85488917</v>
      </c>
      <c r="AA27" s="68">
        <f>'2市町製造品付加価値'!AA27</f>
        <v>79885528</v>
      </c>
      <c r="AB27" s="68">
        <f>'2市町製造品付加価値'!AB27</f>
        <v>84349632</v>
      </c>
      <c r="AC27" s="68">
        <f>'2市町製造品付加価値'!AC27</f>
        <v>81629047</v>
      </c>
      <c r="AD27" s="68">
        <f>'2市町製造品付加価値'!AD27</f>
        <v>78549540</v>
      </c>
      <c r="AE27" s="68">
        <f>'2市町製造品付加価値'!AE27</f>
        <v>68724012</v>
      </c>
      <c r="AF27" s="68">
        <f>'2市町製造品付加価値'!AF27</f>
        <v>59335545</v>
      </c>
      <c r="AG27" s="68">
        <f>'2市町製造品付加価値'!AG27</f>
        <v>65298647</v>
      </c>
      <c r="AH27" s="68">
        <f>'2市町製造品付加価値'!AI27</f>
        <v>57805629</v>
      </c>
      <c r="AI27" s="68">
        <f>'2市町製造品付加価値'!AJ27</f>
        <v>45464179</v>
      </c>
      <c r="AJ27" s="68">
        <f>'2市町製造品付加価値'!AK27</f>
        <v>48271435</v>
      </c>
      <c r="AK27" s="68">
        <f>'2市町製造品付加価値'!AM27</f>
        <v>47208366</v>
      </c>
      <c r="AL27" s="68">
        <f>'2市町製造品付加価値'!AO27</f>
        <v>51301042</v>
      </c>
      <c r="AM27" s="68">
        <f>'2市町製造品付加価値'!AP27</f>
        <v>63369890</v>
      </c>
      <c r="AN27" s="68">
        <f>'2市町製造品付加価値'!AQ27</f>
        <v>60259644</v>
      </c>
      <c r="AO27" s="68">
        <f>'2市町製造品付加価値'!AR27</f>
        <v>61192560</v>
      </c>
      <c r="AP27" s="68">
        <f>'2市町製造品付加価値'!AS27</f>
        <v>50574850</v>
      </c>
      <c r="AQ27" s="68">
        <f>'2市町製造品付加価値'!AT27</f>
        <v>63541102</v>
      </c>
      <c r="AR27" s="68">
        <f>'2市町製造品付加価値'!AU27</f>
        <v>58509435</v>
      </c>
      <c r="AS27" s="68">
        <f>'2市町製造品付加価値'!AV27</f>
        <v>48188713</v>
      </c>
      <c r="AT27" s="68">
        <f>'2市町製造品付加価値'!AW27</f>
        <v>51049785</v>
      </c>
      <c r="AU27" s="68">
        <f>'2市町製造品付加価値'!AX27</f>
        <v>46853876</v>
      </c>
      <c r="AV27" s="68">
        <f>'2市町製造品付加価値'!AY27</f>
        <v>49373259</v>
      </c>
      <c r="AW27" s="68">
        <f>'2市町製造品付加価値'!AZ27</f>
        <v>53612716</v>
      </c>
      <c r="AX27" s="68">
        <f>'2市町製造品付加価値'!BA27</f>
        <v>56291787</v>
      </c>
      <c r="AY27" s="68">
        <f>'2市町製造品付加価値'!BB27</f>
        <v>58266766</v>
      </c>
      <c r="AZ27" s="68">
        <f>'2市町製造品付加価値'!BC27</f>
        <v>62509694</v>
      </c>
      <c r="BA27" s="68">
        <f>'2市町製造品付加価値'!BD27</f>
        <v>53493310</v>
      </c>
      <c r="BB27" s="68">
        <f>'2市町製造品付加価値'!BE27</f>
        <v>60150025</v>
      </c>
      <c r="BC27" s="68">
        <f>'2市町製造品付加価値'!BF27</f>
        <v>0</v>
      </c>
    </row>
    <row r="28" spans="1:55">
      <c r="A28" s="329">
        <v>204</v>
      </c>
      <c r="B28" s="332" t="s">
        <v>58</v>
      </c>
      <c r="C28" s="68">
        <f>'2市町製造品付加価値'!C29</f>
        <v>7093930</v>
      </c>
      <c r="D28" s="68">
        <f>'2市町製造品付加価値'!D29</f>
        <v>9129378</v>
      </c>
      <c r="E28" s="68">
        <f>'2市町製造品付加価値'!E29</f>
        <v>8063271</v>
      </c>
      <c r="F28" s="68">
        <f>'2市町製造品付加価値'!F29</f>
        <v>11402081</v>
      </c>
      <c r="G28" s="68">
        <f>'2市町製造品付加価値'!G29</f>
        <v>12558159</v>
      </c>
      <c r="H28" s="68">
        <f>'2市町製造品付加価値'!H29</f>
        <v>11386548</v>
      </c>
      <c r="I28" s="68">
        <f>'2市町製造品付加価値'!I29</f>
        <v>12088873</v>
      </c>
      <c r="J28" s="68">
        <f>'2市町製造品付加価値'!J29</f>
        <v>13935258</v>
      </c>
      <c r="K28" s="68">
        <f>'2市町製造品付加価値'!K29</f>
        <v>14825877</v>
      </c>
      <c r="L28" s="68">
        <f>'2市町製造品付加価値'!L29</f>
        <v>15446117</v>
      </c>
      <c r="M28" s="68">
        <f>'2市町製造品付加価値'!M29</f>
        <v>16091487</v>
      </c>
      <c r="N28" s="68">
        <f>'2市町製造品付加価値'!N29</f>
        <v>15934096</v>
      </c>
      <c r="O28" s="68">
        <f>'2市町製造品付加価値'!O29</f>
        <v>14946193</v>
      </c>
      <c r="P28" s="68">
        <f>'2市町製造品付加価値'!P29</f>
        <v>17337775</v>
      </c>
      <c r="Q28" s="68">
        <f>'2市町製造品付加価値'!Q29</f>
        <v>17640067</v>
      </c>
      <c r="R28" s="68">
        <f>'2市町製造品付加価値'!R29</f>
        <v>17749004</v>
      </c>
      <c r="S28" s="68">
        <f>'2市町製造品付加価値'!S29</f>
        <v>17228534</v>
      </c>
      <c r="T28" s="68">
        <f>'2市町製造品付加価値'!T29</f>
        <v>19065706</v>
      </c>
      <c r="U28" s="68">
        <f>'2市町製造品付加価値'!U29</f>
        <v>18845931</v>
      </c>
      <c r="V28" s="68">
        <f>'2市町製造品付加価値'!V29</f>
        <v>21380620</v>
      </c>
      <c r="W28" s="68">
        <f>'2市町製造品付加価値'!W29</f>
        <v>19145038</v>
      </c>
      <c r="X28" s="68">
        <f>'2市町製造品付加価値'!X29</f>
        <v>21065921</v>
      </c>
      <c r="Y28" s="68">
        <f>'2市町製造品付加価値'!Y29</f>
        <v>20044036</v>
      </c>
      <c r="Z28" s="68">
        <f>'2市町製造品付加価値'!Z29</f>
        <v>20565103</v>
      </c>
      <c r="AA28" s="68">
        <f>'2市町製造品付加価値'!AA29</f>
        <v>17136940</v>
      </c>
      <c r="AB28" s="68">
        <f>'2市町製造品付加価値'!AB29</f>
        <v>20618497</v>
      </c>
      <c r="AC28" s="68">
        <f>'2市町製造品付加価値'!AC29</f>
        <v>20077447</v>
      </c>
      <c r="AD28" s="68">
        <f>'2市町製造品付加価値'!AD29</f>
        <v>18858814</v>
      </c>
      <c r="AE28" s="68">
        <f>'2市町製造品付加価値'!AE29</f>
        <v>19792275</v>
      </c>
      <c r="AF28" s="68">
        <f>'2市町製造品付加価値'!AF29</f>
        <v>18372829</v>
      </c>
      <c r="AG28" s="68">
        <f>'2市町製造品付加価値'!AG29</f>
        <v>18760448</v>
      </c>
      <c r="AH28" s="68">
        <f>'2市町製造品付加価値'!AI29</f>
        <v>17259740</v>
      </c>
      <c r="AI28" s="68">
        <f>'2市町製造品付加価値'!AJ29</f>
        <v>16240941</v>
      </c>
      <c r="AJ28" s="68">
        <f>'2市町製造品付加価値'!AK29</f>
        <v>15395814</v>
      </c>
      <c r="AK28" s="68">
        <f>'2市町製造品付加価値'!AM29</f>
        <v>14943271</v>
      </c>
      <c r="AL28" s="68">
        <f>'2市町製造品付加価値'!AO29</f>
        <v>13378518</v>
      </c>
      <c r="AM28" s="68">
        <f>'2市町製造品付加価値'!AP29</f>
        <v>14442986</v>
      </c>
      <c r="AN28" s="68">
        <f>'2市町製造品付加価値'!AQ29</f>
        <v>14195938</v>
      </c>
      <c r="AO28" s="68">
        <f>'2市町製造品付加価値'!AR29</f>
        <v>14431235</v>
      </c>
      <c r="AP28" s="68">
        <f>'2市町製造品付加価値'!AS29</f>
        <v>13108920</v>
      </c>
      <c r="AQ28" s="68">
        <f>'2市町製造品付加価値'!AT29</f>
        <v>12771546</v>
      </c>
      <c r="AR28" s="68">
        <f>'2市町製造品付加価値'!AU29</f>
        <v>13832594</v>
      </c>
      <c r="AS28" s="68">
        <f>'2市町製造品付加価値'!AV29</f>
        <v>9489095</v>
      </c>
      <c r="AT28" s="68">
        <f>'2市町製造品付加価値'!AW29</f>
        <v>11642808</v>
      </c>
      <c r="AU28" s="68">
        <f>'2市町製造品付加価値'!AX29</f>
        <v>10779157</v>
      </c>
      <c r="AV28" s="68">
        <f>'2市町製造品付加価値'!AY29</f>
        <v>10432953</v>
      </c>
      <c r="AW28" s="68">
        <f>'2市町製造品付加価値'!AZ29</f>
        <v>10726723</v>
      </c>
      <c r="AX28" s="68">
        <f>'2市町製造品付加価値'!BA29</f>
        <v>10440202</v>
      </c>
      <c r="AY28" s="68">
        <f>'2市町製造品付加価値'!BB29</f>
        <v>10599375</v>
      </c>
      <c r="AZ28" s="68">
        <f>'2市町製造品付加価値'!BC29</f>
        <v>10715219</v>
      </c>
      <c r="BA28" s="68">
        <f>'2市町製造品付加価値'!BD29</f>
        <v>12204060</v>
      </c>
      <c r="BB28" s="68">
        <f>'2市町製造品付加価値'!BE29</f>
        <v>11524470</v>
      </c>
      <c r="BC28" s="68">
        <f>'2市町製造品付加価値'!BF29</f>
        <v>0</v>
      </c>
    </row>
    <row r="29" spans="1:55">
      <c r="A29" s="329">
        <v>206</v>
      </c>
      <c r="B29" s="332" t="s">
        <v>60</v>
      </c>
      <c r="C29" s="68">
        <f>'2市町製造品付加価値'!C31</f>
        <v>100383</v>
      </c>
      <c r="D29" s="68">
        <f>'2市町製造品付加価値'!D31</f>
        <v>114907</v>
      </c>
      <c r="E29" s="68">
        <f>'2市町製造品付加価値'!E31</f>
        <v>121044</v>
      </c>
      <c r="F29" s="68">
        <f>'2市町製造品付加価値'!F31</f>
        <v>156094</v>
      </c>
      <c r="G29" s="68">
        <f>'2市町製造品付加価値'!G31</f>
        <v>15929</v>
      </c>
      <c r="H29" s="68">
        <f>'2市町製造品付加価値'!H31</f>
        <v>120262</v>
      </c>
      <c r="I29" s="68">
        <f>'2市町製造品付加価値'!I31</f>
        <v>113470</v>
      </c>
      <c r="J29" s="68">
        <f>'2市町製造品付加価値'!J31</f>
        <v>125001</v>
      </c>
      <c r="K29" s="68">
        <f>'2市町製造品付加価値'!K31</f>
        <v>128918</v>
      </c>
      <c r="L29" s="68">
        <f>'2市町製造品付加価値'!L31</f>
        <v>165283</v>
      </c>
      <c r="M29" s="68">
        <f>'2市町製造品付加価値'!M31</f>
        <v>164765</v>
      </c>
      <c r="N29" s="68">
        <f>'2市町製造品付加価値'!N31</f>
        <v>229235</v>
      </c>
      <c r="O29" s="68">
        <f>'2市町製造品付加価値'!O31</f>
        <v>226724</v>
      </c>
      <c r="P29" s="68">
        <f>'2市町製造品付加価値'!P31</f>
        <v>225486</v>
      </c>
      <c r="Q29" s="68">
        <f>'2市町製造品付加価値'!Q31</f>
        <v>215150</v>
      </c>
      <c r="R29" s="68">
        <f>'2市町製造品付加価値'!R31</f>
        <v>190960</v>
      </c>
      <c r="S29" s="68">
        <f>'2市町製造品付加価値'!S31</f>
        <v>251708</v>
      </c>
      <c r="T29" s="68">
        <f>'2市町製造品付加価値'!T31</f>
        <v>199373</v>
      </c>
      <c r="U29" s="68">
        <f>'2市町製造品付加価値'!U31</f>
        <v>226465</v>
      </c>
      <c r="V29" s="68">
        <f>'2市町製造品付加価値'!V31</f>
        <v>243426</v>
      </c>
      <c r="W29" s="68">
        <f>'2市町製造品付加価値'!W31</f>
        <v>273634</v>
      </c>
      <c r="X29" s="68">
        <f>'2市町製造品付加価値'!X31</f>
        <v>307653</v>
      </c>
      <c r="Y29" s="68">
        <f>'2市町製造品付加価値'!Y31</f>
        <v>265240</v>
      </c>
      <c r="Z29" s="68">
        <f>'2市町製造品付加価値'!Z31</f>
        <v>252910</v>
      </c>
      <c r="AA29" s="68">
        <f>'2市町製造品付加価値'!AA31</f>
        <v>239474</v>
      </c>
      <c r="AB29" s="68">
        <f>'2市町製造品付加価値'!AB31</f>
        <v>180240</v>
      </c>
      <c r="AC29" s="68">
        <f>'2市町製造品付加価値'!AC31</f>
        <v>150186</v>
      </c>
      <c r="AD29" s="68">
        <f>'2市町製造品付加価値'!AD31</f>
        <v>182805</v>
      </c>
      <c r="AE29" s="68">
        <f>'2市町製造品付加価値'!AE31</f>
        <v>173988</v>
      </c>
      <c r="AF29" s="68">
        <f>'2市町製造品付加価値'!AF31</f>
        <v>144329</v>
      </c>
      <c r="AG29" s="68">
        <f>'2市町製造品付加価値'!AG31</f>
        <v>153012</v>
      </c>
      <c r="AH29" s="68">
        <f>'2市町製造品付加価値'!AI31</f>
        <v>105646</v>
      </c>
      <c r="AI29" s="68">
        <f>'2市町製造品付加価値'!AJ31</f>
        <v>101960</v>
      </c>
      <c r="AJ29" s="68">
        <f>'2市町製造品付加価値'!AK31</f>
        <v>93636</v>
      </c>
      <c r="AK29" s="68">
        <f>'2市町製造品付加価値'!AM31</f>
        <v>89660</v>
      </c>
      <c r="AL29" s="68">
        <f>'2市町製造品付加価値'!AO31</f>
        <v>73641</v>
      </c>
      <c r="AM29" s="68">
        <f>'2市町製造品付加価値'!AP31</f>
        <v>77650</v>
      </c>
      <c r="AN29" s="68">
        <f>'2市町製造品付加価値'!AQ31</f>
        <v>98878</v>
      </c>
      <c r="AO29" s="68">
        <f>'2市町製造品付加価値'!AR31</f>
        <v>105309</v>
      </c>
      <c r="AP29" s="68">
        <f>'2市町製造品付加価値'!AS31</f>
        <v>89324</v>
      </c>
      <c r="AQ29" s="68">
        <f>'2市町製造品付加価値'!AT31</f>
        <v>91859</v>
      </c>
      <c r="AR29" s="68">
        <f>'2市町製造品付加価値'!AU31</f>
        <v>163853</v>
      </c>
      <c r="AS29" s="68">
        <f>'2市町製造品付加価値'!AV31</f>
        <v>161998</v>
      </c>
      <c r="AT29" s="68">
        <f>'2市町製造品付加価値'!AW31</f>
        <v>132630</v>
      </c>
      <c r="AU29" s="68">
        <f>'2市町製造品付加価値'!AX31</f>
        <v>132496</v>
      </c>
      <c r="AV29" s="68">
        <f>'2市町製造品付加価値'!AY31</f>
        <v>200468</v>
      </c>
      <c r="AW29" s="68">
        <f>'2市町製造品付加価値'!AZ31</f>
        <v>153296</v>
      </c>
      <c r="AX29" s="68">
        <f>'2市町製造品付加価値'!BA31</f>
        <v>175749</v>
      </c>
      <c r="AY29" s="68">
        <f>'2市町製造品付加価値'!BB31</f>
        <v>148225</v>
      </c>
      <c r="AZ29" s="68">
        <f>'2市町製造品付加価値'!BC31</f>
        <v>144133</v>
      </c>
      <c r="BA29" s="68">
        <f>'2市町製造品付加価値'!BD31</f>
        <v>126302</v>
      </c>
      <c r="BB29" s="68">
        <f>'2市町製造品付加価値'!BE31</f>
        <v>144218</v>
      </c>
      <c r="BC29" s="68">
        <f>'2市町製造品付加価値'!BF31</f>
        <v>0</v>
      </c>
    </row>
    <row r="30" spans="1:55">
      <c r="A30" s="338"/>
      <c r="B30" s="342" t="s">
        <v>37</v>
      </c>
      <c r="C30" s="359">
        <f t="shared" ref="C30:G30" si="94">SUM(C31:C35)</f>
        <v>10748196</v>
      </c>
      <c r="D30" s="359">
        <f t="shared" si="94"/>
        <v>11030848</v>
      </c>
      <c r="E30" s="359">
        <f t="shared" si="94"/>
        <v>11760116</v>
      </c>
      <c r="F30" s="359">
        <f t="shared" si="94"/>
        <v>15772691</v>
      </c>
      <c r="G30" s="359">
        <f t="shared" si="94"/>
        <v>17713983</v>
      </c>
      <c r="H30" s="359">
        <f t="shared" ref="H30:L30" si="95">SUM(H31:H35)</f>
        <v>19798725</v>
      </c>
      <c r="I30" s="359">
        <f t="shared" si="95"/>
        <v>24669688</v>
      </c>
      <c r="J30" s="359">
        <f t="shared" si="95"/>
        <v>23621806</v>
      </c>
      <c r="K30" s="359">
        <f t="shared" si="95"/>
        <v>25131596</v>
      </c>
      <c r="L30" s="359">
        <f t="shared" si="95"/>
        <v>29287160</v>
      </c>
      <c r="M30" s="359">
        <f>SUM(M31:M35)</f>
        <v>33093884</v>
      </c>
      <c r="N30" s="359">
        <f t="shared" ref="N30:AU30" si="96">SUM(N31:N35)</f>
        <v>37673215</v>
      </c>
      <c r="O30" s="359">
        <f t="shared" si="96"/>
        <v>38526326</v>
      </c>
      <c r="P30" s="359">
        <f t="shared" si="96"/>
        <v>46709023</v>
      </c>
      <c r="Q30" s="359">
        <f t="shared" si="96"/>
        <v>60993024</v>
      </c>
      <c r="R30" s="359">
        <f t="shared" si="96"/>
        <v>55690641</v>
      </c>
      <c r="S30" s="359">
        <f t="shared" si="96"/>
        <v>41510155</v>
      </c>
      <c r="T30" s="359">
        <f t="shared" si="96"/>
        <v>42367788</v>
      </c>
      <c r="U30" s="359">
        <f t="shared" si="96"/>
        <v>46413805</v>
      </c>
      <c r="V30" s="359">
        <f t="shared" si="96"/>
        <v>46703501</v>
      </c>
      <c r="W30" s="359">
        <f t="shared" si="96"/>
        <v>50117520</v>
      </c>
      <c r="X30" s="359">
        <f t="shared" si="96"/>
        <v>55245764</v>
      </c>
      <c r="Y30" s="359">
        <f t="shared" si="96"/>
        <v>53330410</v>
      </c>
      <c r="Z30" s="359">
        <f t="shared" si="96"/>
        <v>51440800</v>
      </c>
      <c r="AA30" s="359">
        <f t="shared" si="96"/>
        <v>42765765</v>
      </c>
      <c r="AB30" s="359">
        <f t="shared" si="96"/>
        <v>48730796</v>
      </c>
      <c r="AC30" s="359">
        <f t="shared" si="96"/>
        <v>51209908</v>
      </c>
      <c r="AD30" s="359">
        <f t="shared" si="96"/>
        <v>55093484</v>
      </c>
      <c r="AE30" s="359">
        <f t="shared" si="96"/>
        <v>53701274</v>
      </c>
      <c r="AF30" s="359">
        <f t="shared" si="96"/>
        <v>51358664</v>
      </c>
      <c r="AG30" s="359">
        <f t="shared" si="96"/>
        <v>50974681</v>
      </c>
      <c r="AH30" s="359">
        <f t="shared" si="96"/>
        <v>40700544</v>
      </c>
      <c r="AI30" s="359">
        <f t="shared" si="96"/>
        <v>40374839</v>
      </c>
      <c r="AJ30" s="359">
        <f t="shared" si="96"/>
        <v>36608431</v>
      </c>
      <c r="AK30" s="359">
        <f t="shared" si="96"/>
        <v>40546926</v>
      </c>
      <c r="AL30" s="359">
        <f t="shared" si="96"/>
        <v>42238537</v>
      </c>
      <c r="AM30" s="359">
        <f t="shared" si="96"/>
        <v>43739908</v>
      </c>
      <c r="AN30" s="359">
        <f t="shared" si="96"/>
        <v>47230791</v>
      </c>
      <c r="AO30" s="359">
        <f t="shared" si="96"/>
        <v>42900794</v>
      </c>
      <c r="AP30" s="359">
        <f t="shared" si="96"/>
        <v>32337331</v>
      </c>
      <c r="AQ30" s="359">
        <f t="shared" si="96"/>
        <v>34760143</v>
      </c>
      <c r="AR30" s="359">
        <f t="shared" si="96"/>
        <v>38584191</v>
      </c>
      <c r="AS30" s="359">
        <f t="shared" si="96"/>
        <v>41111992</v>
      </c>
      <c r="AT30" s="359">
        <f t="shared" si="96"/>
        <v>38205520</v>
      </c>
      <c r="AU30" s="359">
        <f t="shared" si="96"/>
        <v>33398873</v>
      </c>
      <c r="AV30" s="359">
        <f t="shared" ref="AV30" si="97">SUM(AV31:AV35)</f>
        <v>34304540</v>
      </c>
      <c r="AW30" s="359">
        <f t="shared" ref="AW30" si="98">SUM(AW31:AW35)</f>
        <v>40357747</v>
      </c>
      <c r="AX30" s="359">
        <f t="shared" ref="AX30:AY30" si="99">SUM(AX31:AX35)</f>
        <v>40235209</v>
      </c>
      <c r="AY30" s="359">
        <f t="shared" si="99"/>
        <v>37367890</v>
      </c>
      <c r="AZ30" s="359">
        <f t="shared" ref="AZ30:BA30" si="100">SUM(AZ31:AZ35)</f>
        <v>38665729</v>
      </c>
      <c r="BA30" s="359">
        <f t="shared" si="100"/>
        <v>39174861</v>
      </c>
      <c r="BB30" s="359">
        <f t="shared" ref="BB30:BC30" si="101">SUM(BB31:BB35)</f>
        <v>48802892</v>
      </c>
      <c r="BC30" s="359">
        <f t="shared" si="101"/>
        <v>0</v>
      </c>
    </row>
    <row r="31" spans="1:55">
      <c r="A31" s="329">
        <v>207</v>
      </c>
      <c r="B31" s="332" t="s">
        <v>61</v>
      </c>
      <c r="C31" s="68">
        <f>'2市町製造品付加価値'!C32</f>
        <v>6857526</v>
      </c>
      <c r="D31" s="68">
        <f>'2市町製造品付加価値'!D32</f>
        <v>6914741</v>
      </c>
      <c r="E31" s="68">
        <f>'2市町製造品付加価値'!E32</f>
        <v>7623547</v>
      </c>
      <c r="F31" s="68">
        <f>'2市町製造品付加価値'!F32</f>
        <v>11021448</v>
      </c>
      <c r="G31" s="68">
        <f>'2市町製造品付加価値'!G32</f>
        <v>12053645</v>
      </c>
      <c r="H31" s="68">
        <f>'2市町製造品付加価値'!H32</f>
        <v>12532576</v>
      </c>
      <c r="I31" s="68">
        <f>'2市町製造品付加価値'!I32</f>
        <v>14493355</v>
      </c>
      <c r="J31" s="68">
        <f>'2市町製造品付加価値'!J32</f>
        <v>16071781</v>
      </c>
      <c r="K31" s="68">
        <f>'2市町製造品付加価値'!K32</f>
        <v>17298144</v>
      </c>
      <c r="L31" s="68">
        <f>'2市町製造品付加価値'!L32</f>
        <v>20507518</v>
      </c>
      <c r="M31" s="68">
        <f>'2市町製造品付加価値'!M32</f>
        <v>23359591</v>
      </c>
      <c r="N31" s="68">
        <f>'2市町製造品付加価値'!N32</f>
        <v>26856857</v>
      </c>
      <c r="O31" s="68">
        <f>'2市町製造品付加価値'!O32</f>
        <v>28062391</v>
      </c>
      <c r="P31" s="68">
        <f>'2市町製造品付加価値'!P32</f>
        <v>35718489</v>
      </c>
      <c r="Q31" s="68">
        <f>'2市町製造品付加価値'!Q32</f>
        <v>48563477</v>
      </c>
      <c r="R31" s="68">
        <f>'2市町製造品付加価値'!R32</f>
        <v>42232144</v>
      </c>
      <c r="S31" s="68">
        <f>'2市町製造品付加価値'!S32</f>
        <v>28539010</v>
      </c>
      <c r="T31" s="68">
        <f>'2市町製造品付加価値'!T32</f>
        <v>29249607</v>
      </c>
      <c r="U31" s="68">
        <f>'2市町製造品付加価値'!U32</f>
        <v>31327069</v>
      </c>
      <c r="V31" s="68">
        <f>'2市町製造品付加価値'!V32</f>
        <v>29348316</v>
      </c>
      <c r="W31" s="68">
        <f>'2市町製造品付加価値'!W32</f>
        <v>30212623</v>
      </c>
      <c r="X31" s="68">
        <f>'2市町製造品付加価値'!X32</f>
        <v>33128528</v>
      </c>
      <c r="Y31" s="68">
        <f>'2市町製造品付加価値'!Y32</f>
        <v>31177195</v>
      </c>
      <c r="Z31" s="68">
        <f>'2市町製造品付加価値'!Z32</f>
        <v>29948568</v>
      </c>
      <c r="AA31" s="68">
        <f>'2市町製造品付加価値'!AA32</f>
        <v>24786901</v>
      </c>
      <c r="AB31" s="68">
        <f>'2市町製造品付加価値'!AB32</f>
        <v>25173995</v>
      </c>
      <c r="AC31" s="68">
        <f>'2市町製造品付加価値'!AC32</f>
        <v>25831379</v>
      </c>
      <c r="AD31" s="68">
        <f>'2市町製造品付加価値'!AD32</f>
        <v>26961570</v>
      </c>
      <c r="AE31" s="68">
        <f>'2市町製造品付加価値'!AE32</f>
        <v>25228609</v>
      </c>
      <c r="AF31" s="68">
        <f>'2市町製造品付加価値'!AF32</f>
        <v>21401249</v>
      </c>
      <c r="AG31" s="68">
        <f>'2市町製造品付加価値'!AG32</f>
        <v>21367482</v>
      </c>
      <c r="AH31" s="68">
        <f>'2市町製造品付加価値'!AI32</f>
        <v>20145763</v>
      </c>
      <c r="AI31" s="68">
        <f>'2市町製造品付加価値'!AJ32</f>
        <v>18848422</v>
      </c>
      <c r="AJ31" s="68">
        <f>'2市町製造品付加価値'!AK32</f>
        <v>16075183</v>
      </c>
      <c r="AK31" s="68">
        <f>'2市町製造品付加価値'!AM32</f>
        <v>18636458</v>
      </c>
      <c r="AL31" s="68">
        <f>'2市町製造品付加価値'!AO32</f>
        <v>22397573</v>
      </c>
      <c r="AM31" s="68">
        <f>'2市町製造品付加価値'!AP32</f>
        <v>23864252</v>
      </c>
      <c r="AN31" s="68">
        <f>'2市町製造品付加価値'!AQ32</f>
        <v>24727198</v>
      </c>
      <c r="AO31" s="68">
        <f>'2市町製造品付加価値'!AR32</f>
        <v>20850180</v>
      </c>
      <c r="AP31" s="68">
        <f>'2市町製造品付加価値'!AS32</f>
        <v>14508774</v>
      </c>
      <c r="AQ31" s="68">
        <f>'2市町製造品付加価値'!AT32</f>
        <v>15828119</v>
      </c>
      <c r="AR31" s="68">
        <f>'2市町製造品付加価値'!AU32</f>
        <v>17777585</v>
      </c>
      <c r="AS31" s="68">
        <f>'2市町製造品付加価値'!AV32</f>
        <v>15936697</v>
      </c>
      <c r="AT31" s="68">
        <f>'2市町製造品付加価値'!AW32</f>
        <v>17689963</v>
      </c>
      <c r="AU31" s="68">
        <f>'2市町製造品付加価値'!AX32</f>
        <v>16829983</v>
      </c>
      <c r="AV31" s="68">
        <f>'2市町製造品付加価値'!AY32</f>
        <v>16563913</v>
      </c>
      <c r="AW31" s="68">
        <f>'2市町製造品付加価値'!AZ32</f>
        <v>17502304</v>
      </c>
      <c r="AX31" s="68">
        <f>'2市町製造品付加価値'!BA32</f>
        <v>19100250</v>
      </c>
      <c r="AY31" s="68">
        <f>'2市町製造品付加価値'!BB32</f>
        <v>16082852</v>
      </c>
      <c r="AZ31" s="68">
        <f>'2市町製造品付加価値'!BC32</f>
        <v>17381327</v>
      </c>
      <c r="BA31" s="68">
        <f>'2市町製造品付加価値'!BD32</f>
        <v>18899670</v>
      </c>
      <c r="BB31" s="68">
        <f>'2市町製造品付加価値'!BE32</f>
        <v>23975668</v>
      </c>
      <c r="BC31" s="68">
        <f>'2市町製造品付加価値'!BF32</f>
        <v>0</v>
      </c>
    </row>
    <row r="32" spans="1:55">
      <c r="A32" s="329">
        <v>214</v>
      </c>
      <c r="B32" s="332" t="s">
        <v>67</v>
      </c>
      <c r="C32" s="68">
        <f>'2市町製造品付加価値'!C38</f>
        <v>2575710</v>
      </c>
      <c r="D32" s="68">
        <f>'2市町製造品付加価値'!D38</f>
        <v>2763671</v>
      </c>
      <c r="E32" s="68">
        <f>'2市町製造品付加価値'!E38</f>
        <v>2411578</v>
      </c>
      <c r="F32" s="68">
        <f>'2市町製造品付加価値'!F38</f>
        <v>2750784</v>
      </c>
      <c r="G32" s="68">
        <f>'2市町製造品付加価値'!G38</f>
        <v>3310838</v>
      </c>
      <c r="H32" s="68">
        <f>'2市町製造品付加価値'!H38</f>
        <v>4200861</v>
      </c>
      <c r="I32" s="68">
        <f>'2市町製造品付加価値'!I38</f>
        <v>7036044</v>
      </c>
      <c r="J32" s="68">
        <f>'2市町製造品付加価値'!J38</f>
        <v>4372133</v>
      </c>
      <c r="K32" s="68">
        <f>'2市町製造品付加価値'!K38</f>
        <v>3982768</v>
      </c>
      <c r="L32" s="68">
        <f>'2市町製造品付加価値'!L38</f>
        <v>4501052</v>
      </c>
      <c r="M32" s="68">
        <f>'2市町製造品付加価値'!M38</f>
        <v>5390916</v>
      </c>
      <c r="N32" s="68">
        <f>'2市町製造品付加価値'!N38</f>
        <v>6151523</v>
      </c>
      <c r="O32" s="68">
        <f>'2市町製造品付加価値'!O38</f>
        <v>5655238</v>
      </c>
      <c r="P32" s="68">
        <f>'2市町製造品付加価値'!P38</f>
        <v>6322869</v>
      </c>
      <c r="Q32" s="68">
        <f>'2市町製造品付加価値'!Q38</f>
        <v>7242581</v>
      </c>
      <c r="R32" s="68">
        <f>'2市町製造品付加価値'!R38</f>
        <v>8067432</v>
      </c>
      <c r="S32" s="68">
        <f>'2市町製造品付加価値'!S38</f>
        <v>6856740</v>
      </c>
      <c r="T32" s="68">
        <f>'2市町製造品付加価値'!T38</f>
        <v>6370607</v>
      </c>
      <c r="U32" s="68">
        <f>'2市町製造品付加価値'!U38</f>
        <v>7401171</v>
      </c>
      <c r="V32" s="68">
        <f>'2市町製造品付加価値'!V38</f>
        <v>6970889</v>
      </c>
      <c r="W32" s="68">
        <f>'2市町製造品付加価値'!W38</f>
        <v>8155375</v>
      </c>
      <c r="X32" s="68">
        <f>'2市町製造品付加価値'!X38</f>
        <v>9185048</v>
      </c>
      <c r="Y32" s="68">
        <f>'2市町製造品付加価値'!Y38</f>
        <v>8809476</v>
      </c>
      <c r="Z32" s="68">
        <f>'2市町製造品付加価値'!Z38</f>
        <v>7555730</v>
      </c>
      <c r="AA32" s="68">
        <f>'2市町製造品付加価値'!AA38</f>
        <v>4007756</v>
      </c>
      <c r="AB32" s="68">
        <f>'2市町製造品付加価値'!AB38</f>
        <v>6647073</v>
      </c>
      <c r="AC32" s="68">
        <f>'2市町製造品付加価値'!AC38</f>
        <v>7594257</v>
      </c>
      <c r="AD32" s="68">
        <f>'2市町製造品付加価値'!AD38</f>
        <v>7462926</v>
      </c>
      <c r="AE32" s="68">
        <f>'2市町製造品付加価値'!AE38</f>
        <v>7458665</v>
      </c>
      <c r="AF32" s="68">
        <f>'2市町製造品付加価値'!AF38</f>
        <v>6747783</v>
      </c>
      <c r="AG32" s="68">
        <f>'2市町製造品付加価値'!AG38</f>
        <v>6512751</v>
      </c>
      <c r="AH32" s="68">
        <f>'2市町製造品付加価値'!AI38</f>
        <v>3681422</v>
      </c>
      <c r="AI32" s="68">
        <f>'2市町製造品付加価値'!AJ38</f>
        <v>3342552</v>
      </c>
      <c r="AJ32" s="68">
        <f>'2市町製造品付加価値'!AK38</f>
        <v>3533789</v>
      </c>
      <c r="AK32" s="68">
        <f>'2市町製造品付加価値'!AM38</f>
        <v>4088655</v>
      </c>
      <c r="AL32" s="68">
        <f>'2市町製造品付加価値'!AO38</f>
        <v>3662904</v>
      </c>
      <c r="AM32" s="68">
        <f>'2市町製造品付加価値'!AP38</f>
        <v>3146872</v>
      </c>
      <c r="AN32" s="68">
        <f>'2市町製造品付加価値'!AQ38</f>
        <v>2666430</v>
      </c>
      <c r="AO32" s="68">
        <f>'2市町製造品付加価値'!AR38</f>
        <v>2433432</v>
      </c>
      <c r="AP32" s="68">
        <f>'2市町製造品付加価値'!AS38</f>
        <v>2014103</v>
      </c>
      <c r="AQ32" s="68">
        <f>'2市町製造品付加価値'!AT38</f>
        <v>1995648</v>
      </c>
      <c r="AR32" s="68">
        <f>'2市町製造品付加価値'!AU38</f>
        <v>1670352</v>
      </c>
      <c r="AS32" s="68">
        <f>'2市町製造品付加価値'!AV38</f>
        <v>1897534</v>
      </c>
      <c r="AT32" s="68">
        <f>'2市町製造品付加価値'!AW38</f>
        <v>1935853</v>
      </c>
      <c r="AU32" s="68">
        <f>'2市町製造品付加価値'!AX38</f>
        <v>1625245</v>
      </c>
      <c r="AV32" s="68">
        <f>'2市町製造品付加価値'!AY38</f>
        <v>1874090</v>
      </c>
      <c r="AW32" s="68">
        <f>'2市町製造品付加価値'!AZ38</f>
        <v>1679938</v>
      </c>
      <c r="AX32" s="68">
        <f>'2市町製造品付加価値'!BA38</f>
        <v>1893019</v>
      </c>
      <c r="AY32" s="68">
        <f>'2市町製造品付加価値'!BB38</f>
        <v>2251361</v>
      </c>
      <c r="AZ32" s="68">
        <f>'2市町製造品付加価値'!BC38</f>
        <v>2369635</v>
      </c>
      <c r="BA32" s="68">
        <f>'2市町製造品付加価値'!BD38</f>
        <v>2230395</v>
      </c>
      <c r="BB32" s="68">
        <f>'2市町製造品付加価値'!BE38</f>
        <v>2480495</v>
      </c>
      <c r="BC32" s="68">
        <f>'2市町製造品付加価値'!BF38</f>
        <v>0</v>
      </c>
    </row>
    <row r="33" spans="1:55">
      <c r="A33" s="329">
        <v>217</v>
      </c>
      <c r="B33" s="332" t="s">
        <v>70</v>
      </c>
      <c r="C33" s="68">
        <f>'2市町製造品付加価値'!C41</f>
        <v>708938</v>
      </c>
      <c r="D33" s="68">
        <f>'2市町製造品付加価値'!D41</f>
        <v>711631</v>
      </c>
      <c r="E33" s="68">
        <f>'2市町製造品付加価値'!E41</f>
        <v>983601</v>
      </c>
      <c r="F33" s="68">
        <f>'2市町製造品付加価値'!F41</f>
        <v>1070702</v>
      </c>
      <c r="G33" s="68">
        <f>'2市町製造品付加価値'!G41</f>
        <v>1261154</v>
      </c>
      <c r="H33" s="68">
        <f>'2市町製造品付加価値'!H41</f>
        <v>1528293</v>
      </c>
      <c r="I33" s="68">
        <f>'2市町製造品付加価値'!I41</f>
        <v>1510136</v>
      </c>
      <c r="J33" s="68">
        <f>'2市町製造品付加価値'!J41</f>
        <v>1693735</v>
      </c>
      <c r="K33" s="68">
        <f>'2市町製造品付加価値'!K41</f>
        <v>1826835</v>
      </c>
      <c r="L33" s="68">
        <f>'2市町製造品付加価値'!L41</f>
        <v>2325630</v>
      </c>
      <c r="M33" s="68">
        <f>'2市町製造品付加価値'!M41</f>
        <v>2177916</v>
      </c>
      <c r="N33" s="68">
        <f>'2市町製造品付加価値'!N41</f>
        <v>2415667</v>
      </c>
      <c r="O33" s="68">
        <f>'2市町製造品付加価値'!O41</f>
        <v>2295933</v>
      </c>
      <c r="P33" s="68">
        <f>'2市町製造品付加価値'!P41</f>
        <v>2363756</v>
      </c>
      <c r="Q33" s="68">
        <f>'2市町製造品付加価値'!Q41</f>
        <v>2505389</v>
      </c>
      <c r="R33" s="68">
        <f>'2市町製造品付加価値'!R41</f>
        <v>2591366</v>
      </c>
      <c r="S33" s="68">
        <f>'2市町製造品付加価値'!S41</f>
        <v>3121947</v>
      </c>
      <c r="T33" s="68">
        <f>'2市町製造品付加価値'!T41</f>
        <v>2852495</v>
      </c>
      <c r="U33" s="68">
        <f>'2市町製造品付加価値'!U41</f>
        <v>3008116</v>
      </c>
      <c r="V33" s="68">
        <f>'2市町製造品付加価値'!V41</f>
        <v>3024289</v>
      </c>
      <c r="W33" s="68">
        <f>'2市町製造品付加価値'!W41</f>
        <v>3292650</v>
      </c>
      <c r="X33" s="68">
        <f>'2市町製造品付加価値'!X41</f>
        <v>3779235</v>
      </c>
      <c r="Y33" s="68">
        <f>'2市町製造品付加価値'!Y41</f>
        <v>3593235</v>
      </c>
      <c r="Z33" s="68">
        <f>'2市町製造品付加価値'!Z41</f>
        <v>3244200</v>
      </c>
      <c r="AA33" s="68">
        <f>'2市町製造品付加価値'!AA41</f>
        <v>2788155</v>
      </c>
      <c r="AB33" s="68">
        <f>'2市町製造品付加価値'!AB41</f>
        <v>3044148</v>
      </c>
      <c r="AC33" s="68">
        <f>'2市町製造品付加価値'!AC41</f>
        <v>3261489</v>
      </c>
      <c r="AD33" s="68">
        <f>'2市町製造品付加価値'!AD41</f>
        <v>3928596</v>
      </c>
      <c r="AE33" s="68">
        <f>'2市町製造品付加価値'!AE41</f>
        <v>3337626</v>
      </c>
      <c r="AF33" s="68">
        <f>'2市町製造品付加価値'!AF41</f>
        <v>2784944</v>
      </c>
      <c r="AG33" s="68">
        <f>'2市町製造品付加価値'!AG41</f>
        <v>2718641</v>
      </c>
      <c r="AH33" s="68">
        <f>'2市町製造品付加価値'!AI41</f>
        <v>2457848</v>
      </c>
      <c r="AI33" s="68">
        <f>'2市町製造品付加価値'!AJ41</f>
        <v>2098292</v>
      </c>
      <c r="AJ33" s="68">
        <f>'2市町製造品付加価値'!AK41</f>
        <v>2212849</v>
      </c>
      <c r="AK33" s="68">
        <f>'2市町製造品付加価値'!AM41</f>
        <v>2363315</v>
      </c>
      <c r="AL33" s="68">
        <f>'2市町製造品付加価値'!AO41</f>
        <v>2053507</v>
      </c>
      <c r="AM33" s="68">
        <f>'2市町製造品付加価値'!AP41</f>
        <v>2181541</v>
      </c>
      <c r="AN33" s="68">
        <f>'2市町製造品付加価値'!AQ41</f>
        <v>2362294</v>
      </c>
      <c r="AO33" s="68">
        <f>'2市町製造品付加価値'!AR41</f>
        <v>2131627</v>
      </c>
      <c r="AP33" s="68">
        <f>'2市町製造品付加価値'!AS41</f>
        <v>1543080</v>
      </c>
      <c r="AQ33" s="68">
        <f>'2市町製造品付加価値'!AT41</f>
        <v>1562320</v>
      </c>
      <c r="AR33" s="68">
        <f>'2市町製造品付加価値'!AU41</f>
        <v>1859536</v>
      </c>
      <c r="AS33" s="68">
        <f>'2市町製造品付加価値'!AV41</f>
        <v>2353777</v>
      </c>
      <c r="AT33" s="68">
        <f>'2市町製造品付加価値'!AW41</f>
        <v>1527350</v>
      </c>
      <c r="AU33" s="68">
        <f>'2市町製造品付加価値'!AX41</f>
        <v>1470109</v>
      </c>
      <c r="AV33" s="68">
        <f>'2市町製造品付加価値'!AY41</f>
        <v>1521699</v>
      </c>
      <c r="AW33" s="68">
        <f>'2市町製造品付加価値'!AZ41</f>
        <v>1365910</v>
      </c>
      <c r="AX33" s="68">
        <f>'2市町製造品付加価値'!BA41</f>
        <v>1672228</v>
      </c>
      <c r="AY33" s="68">
        <f>'2市町製造品付加価値'!BB41</f>
        <v>1805311</v>
      </c>
      <c r="AZ33" s="68">
        <f>'2市町製造品付加価値'!BC41</f>
        <v>1888728</v>
      </c>
      <c r="BA33" s="68">
        <f>'2市町製造品付加価値'!BD41</f>
        <v>1461232</v>
      </c>
      <c r="BB33" s="68">
        <f>'2市町製造品付加価値'!BE41</f>
        <v>1567600</v>
      </c>
      <c r="BC33" s="68">
        <f>'2市町製造品付加価値'!BF41</f>
        <v>0</v>
      </c>
    </row>
    <row r="34" spans="1:55">
      <c r="A34" s="329">
        <v>219</v>
      </c>
      <c r="B34" s="332" t="s">
        <v>72</v>
      </c>
      <c r="C34" s="68">
        <f>'2市町製造品付加価値'!C43</f>
        <v>606022</v>
      </c>
      <c r="D34" s="68">
        <f>'2市町製造品付加価値'!D43</f>
        <v>640805</v>
      </c>
      <c r="E34" s="68">
        <f>'2市町製造品付加価値'!E43</f>
        <v>741390</v>
      </c>
      <c r="F34" s="68">
        <f>'2市町製造品付加価値'!F43</f>
        <v>929757</v>
      </c>
      <c r="G34" s="68">
        <f>'2市町製造品付加価値'!G43</f>
        <v>1088346</v>
      </c>
      <c r="H34" s="68">
        <f>'2市町製造品付加価値'!H43</f>
        <v>1503839</v>
      </c>
      <c r="I34" s="68">
        <f>'2市町製造品付加価値'!I43</f>
        <v>1591100</v>
      </c>
      <c r="J34" s="68">
        <f>'2市町製造品付加価値'!J43</f>
        <v>1447254</v>
      </c>
      <c r="K34" s="68">
        <f>'2市町製造品付加価値'!K43</f>
        <v>1959258</v>
      </c>
      <c r="L34" s="68">
        <f>'2市町製造品付加価値'!L43</f>
        <v>1868892</v>
      </c>
      <c r="M34" s="68">
        <f>'2市町製造品付加価値'!M43</f>
        <v>2013868</v>
      </c>
      <c r="N34" s="68">
        <f>'2市町製造品付加価値'!N43</f>
        <v>2078753</v>
      </c>
      <c r="O34" s="68">
        <f>'2市町製造品付加価値'!O43</f>
        <v>2376268</v>
      </c>
      <c r="P34" s="68">
        <f>'2市町製造品付加価値'!P43</f>
        <v>2106415</v>
      </c>
      <c r="Q34" s="68">
        <f>'2市町製造品付加価値'!Q43</f>
        <v>2500183</v>
      </c>
      <c r="R34" s="68">
        <f>'2市町製造品付加価値'!R43</f>
        <v>2612604</v>
      </c>
      <c r="S34" s="68">
        <f>'2市町製造品付加価値'!S43</f>
        <v>2777683</v>
      </c>
      <c r="T34" s="68">
        <f>'2市町製造品付加価値'!T43</f>
        <v>3653638</v>
      </c>
      <c r="U34" s="68">
        <f>'2市町製造品付加価値'!U43</f>
        <v>4375783</v>
      </c>
      <c r="V34" s="68">
        <f>'2市町製造品付加価値'!V43</f>
        <v>6985135</v>
      </c>
      <c r="W34" s="68">
        <f>'2市町製造品付加価値'!W43</f>
        <v>8166291</v>
      </c>
      <c r="X34" s="68">
        <f>'2市町製造品付加価値'!X43</f>
        <v>8755390</v>
      </c>
      <c r="Y34" s="68">
        <f>'2市町製造品付加価値'!Y43</f>
        <v>9370570</v>
      </c>
      <c r="Z34" s="68">
        <f>'2市町製造品付加価値'!Z43</f>
        <v>10285200</v>
      </c>
      <c r="AA34" s="68">
        <f>'2市町製造品付加価値'!AA43</f>
        <v>10760507</v>
      </c>
      <c r="AB34" s="68">
        <f>'2市町製造品付加価値'!AB43</f>
        <v>13430540</v>
      </c>
      <c r="AC34" s="68">
        <f>'2市町製造品付加価値'!AC43</f>
        <v>14015213</v>
      </c>
      <c r="AD34" s="68">
        <f>'2市町製造品付加価値'!AD43</f>
        <v>16241432</v>
      </c>
      <c r="AE34" s="68">
        <f>'2市町製造品付加価値'!AE43</f>
        <v>17287091</v>
      </c>
      <c r="AF34" s="68">
        <f>'2市町製造品付加価値'!AF43</f>
        <v>15842624</v>
      </c>
      <c r="AG34" s="68">
        <f>'2市町製造品付加価値'!AG43</f>
        <v>16128055</v>
      </c>
      <c r="AH34" s="68">
        <f>'2市町製造品付加価値'!AI43</f>
        <v>13965110</v>
      </c>
      <c r="AI34" s="68">
        <f>'2市町製造品付加価値'!AJ43</f>
        <v>15627825</v>
      </c>
      <c r="AJ34" s="68">
        <f>'2市町製造品付加価値'!AK43</f>
        <v>14300093</v>
      </c>
      <c r="AK34" s="68">
        <f>'2市町製造品付加価値'!AM43</f>
        <v>14957227</v>
      </c>
      <c r="AL34" s="68">
        <f>'2市町製造品付加価値'!AO43</f>
        <v>13607006</v>
      </c>
      <c r="AM34" s="68">
        <f>'2市町製造品付加価値'!AP43</f>
        <v>14180534</v>
      </c>
      <c r="AN34" s="68">
        <f>'2市町製造品付加価値'!AQ43</f>
        <v>16973218</v>
      </c>
      <c r="AO34" s="68">
        <f>'2市町製造品付加価値'!AR43</f>
        <v>17078097</v>
      </c>
      <c r="AP34" s="68">
        <f>'2市町製造品付加価値'!AS43</f>
        <v>13994811</v>
      </c>
      <c r="AQ34" s="68">
        <f>'2市町製造品付加価値'!AT43</f>
        <v>15003300</v>
      </c>
      <c r="AR34" s="68">
        <f>'2市町製造品付加価値'!AU43</f>
        <v>16919690</v>
      </c>
      <c r="AS34" s="68">
        <f>'2市町製造品付加価値'!AV43</f>
        <v>20628036</v>
      </c>
      <c r="AT34" s="68">
        <f>'2市町製造品付加価値'!AW43</f>
        <v>16755502</v>
      </c>
      <c r="AU34" s="68">
        <f>'2市町製造品付加価値'!AX43</f>
        <v>13180897</v>
      </c>
      <c r="AV34" s="68">
        <f>'2市町製造品付加価値'!AY43</f>
        <v>14006085</v>
      </c>
      <c r="AW34" s="68">
        <f>'2市町製造品付加価値'!AZ43</f>
        <v>19459605</v>
      </c>
      <c r="AX34" s="68">
        <f>'2市町製造品付加価値'!BA43</f>
        <v>17255319</v>
      </c>
      <c r="AY34" s="68">
        <f>'2市町製造品付加価値'!BB43</f>
        <v>16913892</v>
      </c>
      <c r="AZ34" s="68">
        <f>'2市町製造品付加価値'!BC43</f>
        <v>16723433</v>
      </c>
      <c r="BA34" s="68">
        <f>'2市町製造品付加価値'!BD43</f>
        <v>16196419</v>
      </c>
      <c r="BB34" s="68">
        <f>'2市町製造品付加価値'!BE43</f>
        <v>20320818</v>
      </c>
      <c r="BC34" s="68">
        <f>'2市町製造品付加価値'!BF43</f>
        <v>0</v>
      </c>
    </row>
    <row r="35" spans="1:55">
      <c r="A35" s="329">
        <v>301</v>
      </c>
      <c r="B35" s="332" t="s">
        <v>83</v>
      </c>
      <c r="C35" s="68">
        <f>'2市町製造品付加価値'!C54</f>
        <v>0</v>
      </c>
      <c r="D35" s="68">
        <f>'2市町製造品付加価値'!D54</f>
        <v>0</v>
      </c>
      <c r="E35" s="68">
        <f>'2市町製造品付加価値'!E54</f>
        <v>0</v>
      </c>
      <c r="F35" s="68">
        <f>'2市町製造品付加価値'!F54</f>
        <v>0</v>
      </c>
      <c r="G35" s="68">
        <f>'2市町製造品付加価値'!G54</f>
        <v>0</v>
      </c>
      <c r="H35" s="68">
        <f>'2市町製造品付加価値'!H54</f>
        <v>33156</v>
      </c>
      <c r="I35" s="68">
        <f>'2市町製造品付加価値'!I54</f>
        <v>39053</v>
      </c>
      <c r="J35" s="68">
        <f>'2市町製造品付加価値'!J54</f>
        <v>36903</v>
      </c>
      <c r="K35" s="68">
        <f>'2市町製造品付加価値'!K54</f>
        <v>64591</v>
      </c>
      <c r="L35" s="68">
        <f>'2市町製造品付加価値'!L54</f>
        <v>84068</v>
      </c>
      <c r="M35" s="68">
        <f>'2市町製造品付加価値'!M54</f>
        <v>151593</v>
      </c>
      <c r="N35" s="68">
        <f>'2市町製造品付加価値'!N54</f>
        <v>170415</v>
      </c>
      <c r="O35" s="68">
        <f>'2市町製造品付加価値'!O54</f>
        <v>136496</v>
      </c>
      <c r="P35" s="68">
        <f>'2市町製造品付加価値'!P54</f>
        <v>197494</v>
      </c>
      <c r="Q35" s="68">
        <f>'2市町製造品付加価値'!Q54</f>
        <v>181394</v>
      </c>
      <c r="R35" s="68">
        <f>'2市町製造品付加価値'!R54</f>
        <v>187095</v>
      </c>
      <c r="S35" s="68">
        <f>'2市町製造品付加価値'!S54</f>
        <v>214775</v>
      </c>
      <c r="T35" s="68">
        <f>'2市町製造品付加価値'!T54</f>
        <v>241441</v>
      </c>
      <c r="U35" s="68">
        <f>'2市町製造品付加価値'!U54</f>
        <v>301666</v>
      </c>
      <c r="V35" s="68">
        <f>'2市町製造品付加価値'!V54</f>
        <v>374872</v>
      </c>
      <c r="W35" s="68">
        <f>'2市町製造品付加価値'!W54</f>
        <v>290581</v>
      </c>
      <c r="X35" s="68">
        <f>'2市町製造品付加価値'!X54</f>
        <v>397563</v>
      </c>
      <c r="Y35" s="68">
        <f>'2市町製造品付加価値'!Y54</f>
        <v>379934</v>
      </c>
      <c r="Z35" s="68">
        <f>'2市町製造品付加価値'!Z54</f>
        <v>407102</v>
      </c>
      <c r="AA35" s="68">
        <f>'2市町製造品付加価値'!AA54</f>
        <v>422446</v>
      </c>
      <c r="AB35" s="68">
        <f>'2市町製造品付加価値'!AB54</f>
        <v>435040</v>
      </c>
      <c r="AC35" s="68">
        <f>'2市町製造品付加価値'!AC54</f>
        <v>507570</v>
      </c>
      <c r="AD35" s="68">
        <f>'2市町製造品付加価値'!AD54</f>
        <v>498960</v>
      </c>
      <c r="AE35" s="68">
        <f>'2市町製造品付加価値'!AE54</f>
        <v>389283</v>
      </c>
      <c r="AF35" s="68">
        <f>'2市町製造品付加価値'!AF54</f>
        <v>4582064</v>
      </c>
      <c r="AG35" s="68">
        <f>'2市町製造品付加価値'!AG54</f>
        <v>4247752</v>
      </c>
      <c r="AH35" s="68">
        <f>'2市町製造品付加価値'!AI54</f>
        <v>450401</v>
      </c>
      <c r="AI35" s="68">
        <f>'2市町製造品付加価値'!AJ54</f>
        <v>457748</v>
      </c>
      <c r="AJ35" s="68">
        <f>'2市町製造品付加価値'!AK54</f>
        <v>486517</v>
      </c>
      <c r="AK35" s="68">
        <f>'2市町製造品付加価値'!AM54</f>
        <v>501271</v>
      </c>
      <c r="AL35" s="68">
        <f>'2市町製造品付加価値'!AO54</f>
        <v>517547</v>
      </c>
      <c r="AM35" s="68">
        <f>'2市町製造品付加価値'!AP54</f>
        <v>366709</v>
      </c>
      <c r="AN35" s="68">
        <f>'2市町製造品付加価値'!AQ54</f>
        <v>501651</v>
      </c>
      <c r="AO35" s="68">
        <f>'2市町製造品付加価値'!AR54</f>
        <v>407458</v>
      </c>
      <c r="AP35" s="68">
        <f>'2市町製造品付加価値'!AS54</f>
        <v>276563</v>
      </c>
      <c r="AQ35" s="68">
        <f>'2市町製造品付加価値'!AT54</f>
        <v>370756</v>
      </c>
      <c r="AR35" s="68">
        <f>'2市町製造品付加価値'!AU54</f>
        <v>357028</v>
      </c>
      <c r="AS35" s="68">
        <f>'2市町製造品付加価値'!AV54</f>
        <v>295948</v>
      </c>
      <c r="AT35" s="68">
        <f>'2市町製造品付加価値'!AW54</f>
        <v>296852</v>
      </c>
      <c r="AU35" s="68">
        <f>'2市町製造品付加価値'!AX54</f>
        <v>292639</v>
      </c>
      <c r="AV35" s="68">
        <f>'2市町製造品付加価値'!AY54</f>
        <v>338753</v>
      </c>
      <c r="AW35" s="68">
        <f>'2市町製造品付加価値'!AZ54</f>
        <v>349990</v>
      </c>
      <c r="AX35" s="68">
        <f>'2市町製造品付加価値'!BA54</f>
        <v>314393</v>
      </c>
      <c r="AY35" s="68">
        <f>'2市町製造品付加価値'!BB54</f>
        <v>314474</v>
      </c>
      <c r="AZ35" s="68">
        <f>'2市町製造品付加価値'!BC54</f>
        <v>302606</v>
      </c>
      <c r="BA35" s="68">
        <f>'2市町製造品付加価値'!BD54</f>
        <v>387145</v>
      </c>
      <c r="BB35" s="68">
        <f>'2市町製造品付加価値'!BE54</f>
        <v>458311</v>
      </c>
      <c r="BC35" s="68">
        <f>'2市町製造品付加価値'!BF54</f>
        <v>0</v>
      </c>
    </row>
    <row r="36" spans="1:55">
      <c r="A36" s="338"/>
      <c r="B36" s="342" t="s">
        <v>38</v>
      </c>
      <c r="C36" s="359">
        <f t="shared" ref="C36:G36" si="102">SUM(C37:C41)</f>
        <v>21081880</v>
      </c>
      <c r="D36" s="359">
        <f t="shared" si="102"/>
        <v>25487208</v>
      </c>
      <c r="E36" s="359">
        <f t="shared" si="102"/>
        <v>27657554</v>
      </c>
      <c r="F36" s="359">
        <f t="shared" si="102"/>
        <v>32590046</v>
      </c>
      <c r="G36" s="359">
        <f t="shared" si="102"/>
        <v>34116145</v>
      </c>
      <c r="H36" s="359">
        <f t="shared" ref="H36:L36" si="103">SUM(H37:H41)</f>
        <v>34498563</v>
      </c>
      <c r="I36" s="359">
        <f t="shared" si="103"/>
        <v>47216780</v>
      </c>
      <c r="J36" s="359">
        <f t="shared" si="103"/>
        <v>53781288</v>
      </c>
      <c r="K36" s="359">
        <f t="shared" si="103"/>
        <v>63854681</v>
      </c>
      <c r="L36" s="359">
        <f t="shared" si="103"/>
        <v>80653208</v>
      </c>
      <c r="M36" s="359">
        <f>SUM(M37:M41)</f>
        <v>74212848</v>
      </c>
      <c r="N36" s="359">
        <f t="shared" ref="N36:AU36" si="104">SUM(N37:N41)</f>
        <v>82726259</v>
      </c>
      <c r="O36" s="359">
        <f t="shared" si="104"/>
        <v>90200697</v>
      </c>
      <c r="P36" s="359">
        <f t="shared" si="104"/>
        <v>93705427</v>
      </c>
      <c r="Q36" s="359">
        <f t="shared" si="104"/>
        <v>96192133</v>
      </c>
      <c r="R36" s="359">
        <f t="shared" si="104"/>
        <v>100708824</v>
      </c>
      <c r="S36" s="359">
        <f t="shared" si="104"/>
        <v>89890071</v>
      </c>
      <c r="T36" s="359">
        <f t="shared" si="104"/>
        <v>96938311</v>
      </c>
      <c r="U36" s="359">
        <f t="shared" si="104"/>
        <v>105394239</v>
      </c>
      <c r="V36" s="359">
        <f t="shared" si="104"/>
        <v>123423876</v>
      </c>
      <c r="W36" s="359">
        <f t="shared" si="104"/>
        <v>132319207</v>
      </c>
      <c r="X36" s="359">
        <f t="shared" si="104"/>
        <v>139710423</v>
      </c>
      <c r="Y36" s="359">
        <f t="shared" si="104"/>
        <v>144512396</v>
      </c>
      <c r="Z36" s="359">
        <f t="shared" si="104"/>
        <v>138769923</v>
      </c>
      <c r="AA36" s="359">
        <f t="shared" si="104"/>
        <v>126760749</v>
      </c>
      <c r="AB36" s="359">
        <f t="shared" si="104"/>
        <v>137027915</v>
      </c>
      <c r="AC36" s="359">
        <f t="shared" si="104"/>
        <v>132332430</v>
      </c>
      <c r="AD36" s="359">
        <f t="shared" si="104"/>
        <v>135181822</v>
      </c>
      <c r="AE36" s="359">
        <f t="shared" si="104"/>
        <v>123086616</v>
      </c>
      <c r="AF36" s="359">
        <f t="shared" si="104"/>
        <v>105282208</v>
      </c>
      <c r="AG36" s="359">
        <f t="shared" si="104"/>
        <v>119011573</v>
      </c>
      <c r="AH36" s="359">
        <f t="shared" si="104"/>
        <v>108865723</v>
      </c>
      <c r="AI36" s="359">
        <f t="shared" si="104"/>
        <v>110172655</v>
      </c>
      <c r="AJ36" s="359">
        <f t="shared" si="104"/>
        <v>111760923</v>
      </c>
      <c r="AK36" s="359">
        <f t="shared" si="104"/>
        <v>114523673</v>
      </c>
      <c r="AL36" s="359">
        <f t="shared" si="104"/>
        <v>116632027</v>
      </c>
      <c r="AM36" s="359">
        <f t="shared" si="104"/>
        <v>129450790</v>
      </c>
      <c r="AN36" s="359">
        <f t="shared" si="104"/>
        <v>127430366</v>
      </c>
      <c r="AO36" s="359">
        <f t="shared" si="104"/>
        <v>137214638</v>
      </c>
      <c r="AP36" s="359">
        <f t="shared" si="104"/>
        <v>103798342</v>
      </c>
      <c r="AQ36" s="359">
        <f t="shared" si="104"/>
        <v>117124294</v>
      </c>
      <c r="AR36" s="359">
        <f t="shared" si="104"/>
        <v>91839784</v>
      </c>
      <c r="AS36" s="359">
        <f t="shared" si="104"/>
        <v>117427133</v>
      </c>
      <c r="AT36" s="359">
        <f t="shared" si="104"/>
        <v>107013286</v>
      </c>
      <c r="AU36" s="359">
        <f t="shared" si="104"/>
        <v>97653438</v>
      </c>
      <c r="AV36" s="359">
        <f t="shared" ref="AV36" si="105">SUM(AV37:AV41)</f>
        <v>103893639</v>
      </c>
      <c r="AW36" s="359">
        <f t="shared" ref="AW36" si="106">SUM(AW37:AW41)</f>
        <v>97388755</v>
      </c>
      <c r="AX36" s="359">
        <f t="shared" ref="AX36:AY36" si="107">SUM(AX37:AX41)</f>
        <v>94953806</v>
      </c>
      <c r="AY36" s="359">
        <f t="shared" si="107"/>
        <v>100419096</v>
      </c>
      <c r="AZ36" s="359">
        <f t="shared" ref="AZ36:BA36" si="108">SUM(AZ37:AZ41)</f>
        <v>108767219</v>
      </c>
      <c r="BA36" s="359">
        <f t="shared" si="108"/>
        <v>109968802</v>
      </c>
      <c r="BB36" s="359">
        <f t="shared" ref="BB36:BC36" si="109">SUM(BB37:BB41)</f>
        <v>94762832</v>
      </c>
      <c r="BC36" s="359">
        <f t="shared" si="109"/>
        <v>0</v>
      </c>
    </row>
    <row r="37" spans="1:55">
      <c r="A37" s="329">
        <v>203</v>
      </c>
      <c r="B37" s="332" t="s">
        <v>57</v>
      </c>
      <c r="C37" s="68">
        <f>'2市町製造品付加価値'!C28</f>
        <v>8444034</v>
      </c>
      <c r="D37" s="68">
        <f>'2市町製造品付加価値'!D28</f>
        <v>9843352</v>
      </c>
      <c r="E37" s="68">
        <f>'2市町製造品付加価値'!E28</f>
        <v>10162578</v>
      </c>
      <c r="F37" s="68">
        <f>'2市町製造品付加価値'!F28</f>
        <v>11918276</v>
      </c>
      <c r="G37" s="68">
        <f>'2市町製造品付加価値'!G28</f>
        <v>13428619</v>
      </c>
      <c r="H37" s="68">
        <f>'2市町製造品付加価値'!H28</f>
        <v>13620607</v>
      </c>
      <c r="I37" s="68">
        <f>'2市町製造品付加価値'!I28</f>
        <v>15334624</v>
      </c>
      <c r="J37" s="68">
        <f>'2市町製造品付加価値'!J28</f>
        <v>16795619</v>
      </c>
      <c r="K37" s="68">
        <f>'2市町製造品付加価値'!K28</f>
        <v>21204745</v>
      </c>
      <c r="L37" s="68">
        <f>'2市町製造品付加価値'!L28</f>
        <v>26502822</v>
      </c>
      <c r="M37" s="68">
        <f>'2市町製造品付加価値'!M28</f>
        <v>28132335</v>
      </c>
      <c r="N37" s="68">
        <f>'2市町製造品付加価値'!N28</f>
        <v>29760292</v>
      </c>
      <c r="O37" s="68">
        <f>'2市町製造品付加価値'!O28</f>
        <v>31705340</v>
      </c>
      <c r="P37" s="68">
        <f>'2市町製造品付加価値'!P28</f>
        <v>34238043</v>
      </c>
      <c r="Q37" s="68">
        <f>'2市町製造品付加価値'!Q28</f>
        <v>32932531</v>
      </c>
      <c r="R37" s="68">
        <f>'2市町製造品付加価値'!R28</f>
        <v>33157230</v>
      </c>
      <c r="S37" s="68">
        <f>'2市町製造品付加価値'!S28</f>
        <v>30140285</v>
      </c>
      <c r="T37" s="68">
        <f>'2市町製造品付加価値'!T28</f>
        <v>33292968</v>
      </c>
      <c r="U37" s="68">
        <f>'2市町製造品付加価値'!U28</f>
        <v>34391102</v>
      </c>
      <c r="V37" s="68">
        <f>'2市町製造品付加価値'!V28</f>
        <v>47283991</v>
      </c>
      <c r="W37" s="68">
        <f>'2市町製造品付加価値'!W28</f>
        <v>54236189</v>
      </c>
      <c r="X37" s="68">
        <f>'2市町製造品付加価値'!X28</f>
        <v>55086359</v>
      </c>
      <c r="Y37" s="68">
        <f>'2市町製造品付加価値'!Y28</f>
        <v>53907341</v>
      </c>
      <c r="Z37" s="68">
        <f>'2市町製造品付加価値'!Z28</f>
        <v>51622220</v>
      </c>
      <c r="AA37" s="68">
        <f>'2市町製造品付加価値'!AA28</f>
        <v>43579177</v>
      </c>
      <c r="AB37" s="68">
        <f>'2市町製造品付加価値'!AB28</f>
        <v>46465134</v>
      </c>
      <c r="AC37" s="68">
        <f>'2市町製造品付加価値'!AC28</f>
        <v>49731306</v>
      </c>
      <c r="AD37" s="68">
        <f>'2市町製造品付加価値'!AD28</f>
        <v>47123387</v>
      </c>
      <c r="AE37" s="68">
        <f>'2市町製造品付加価値'!AE28</f>
        <v>44203406</v>
      </c>
      <c r="AF37" s="68">
        <f>'2市町製造品付加価値'!AF28</f>
        <v>39749733</v>
      </c>
      <c r="AG37" s="68">
        <f>'2市町製造品付加価値'!AG28</f>
        <v>45810899</v>
      </c>
      <c r="AH37" s="68">
        <f>'2市町製造品付加価値'!AI28</f>
        <v>36241235</v>
      </c>
      <c r="AI37" s="68">
        <f>'2市町製造品付加価値'!AJ28</f>
        <v>37028204</v>
      </c>
      <c r="AJ37" s="68">
        <f>'2市町製造品付加価値'!AK28</f>
        <v>41676103</v>
      </c>
      <c r="AK37" s="68">
        <f>'2市町製造品付加価値'!AM28</f>
        <v>39716309</v>
      </c>
      <c r="AL37" s="68">
        <f>'2市町製造品付加価値'!AO28</f>
        <v>38774998</v>
      </c>
      <c r="AM37" s="68">
        <f>'2市町製造品付加価値'!AP28</f>
        <v>45640575</v>
      </c>
      <c r="AN37" s="68">
        <f>'2市町製造品付加価値'!AQ28</f>
        <v>49066836</v>
      </c>
      <c r="AO37" s="68">
        <f>'2市町製造品付加価値'!AR28</f>
        <v>47141601</v>
      </c>
      <c r="AP37" s="68">
        <f>'2市町製造品付加価値'!AS28</f>
        <v>34638413</v>
      </c>
      <c r="AQ37" s="68">
        <f>'2市町製造品付加価値'!AT28</f>
        <v>37671990</v>
      </c>
      <c r="AR37" s="68">
        <f>'2市町製造品付加価値'!AU28</f>
        <v>27354070</v>
      </c>
      <c r="AS37" s="68">
        <f>'2市町製造品付加価値'!AV28</f>
        <v>42047587</v>
      </c>
      <c r="AT37" s="68">
        <f>'2市町製造品付加価値'!AW28</f>
        <v>33742760</v>
      </c>
      <c r="AU37" s="68">
        <f>'2市町製造品付加価値'!AX28</f>
        <v>38804319</v>
      </c>
      <c r="AV37" s="68">
        <f>'2市町製造品付加価値'!AY28</f>
        <v>40295136</v>
      </c>
      <c r="AW37" s="68">
        <f>'2市町製造品付加価値'!AZ28</f>
        <v>38296167</v>
      </c>
      <c r="AX37" s="68">
        <f>'2市町製造品付加価値'!BA28</f>
        <v>33791986</v>
      </c>
      <c r="AY37" s="68">
        <f>'2市町製造品付加価値'!BB28</f>
        <v>38935728</v>
      </c>
      <c r="AZ37" s="68">
        <f>'2市町製造品付加価値'!BC28</f>
        <v>41680949</v>
      </c>
      <c r="BA37" s="68">
        <f>'2市町製造品付加価値'!BD28</f>
        <v>38441353</v>
      </c>
      <c r="BB37" s="68">
        <f>'2市町製造品付加価値'!BE28</f>
        <v>32520008</v>
      </c>
      <c r="BC37" s="68">
        <f>'2市町製造品付加価値'!BF28</f>
        <v>0</v>
      </c>
    </row>
    <row r="38" spans="1:55">
      <c r="A38" s="329">
        <v>210</v>
      </c>
      <c r="B38" s="332" t="s">
        <v>64</v>
      </c>
      <c r="C38" s="68">
        <f>'2市町製造品付加価値'!C35</f>
        <v>3521005</v>
      </c>
      <c r="D38" s="68">
        <f>'2市町製造品付加価値'!D35</f>
        <v>4846229</v>
      </c>
      <c r="E38" s="68">
        <f>'2市町製造品付加価値'!E35</f>
        <v>5894868</v>
      </c>
      <c r="F38" s="68">
        <f>'2市町製造品付加価値'!F35</f>
        <v>7541251</v>
      </c>
      <c r="G38" s="68">
        <f>'2市町製造品付加価値'!G35</f>
        <v>7219162</v>
      </c>
      <c r="H38" s="68">
        <f>'2市町製造品付加価値'!H35</f>
        <v>6065723</v>
      </c>
      <c r="I38" s="68">
        <f>'2市町製造品付加価値'!I35</f>
        <v>12059485</v>
      </c>
      <c r="J38" s="68">
        <f>'2市町製造品付加価値'!J35</f>
        <v>13397641</v>
      </c>
      <c r="K38" s="68">
        <f>'2市町製造品付加価値'!K35</f>
        <v>18962204</v>
      </c>
      <c r="L38" s="68">
        <f>'2市町製造品付加価値'!L35</f>
        <v>26028375</v>
      </c>
      <c r="M38" s="68">
        <f>'2市町製造品付加価値'!M35</f>
        <v>22353722</v>
      </c>
      <c r="N38" s="68">
        <f>'2市町製造品付加価値'!N35</f>
        <v>24104537</v>
      </c>
      <c r="O38" s="68">
        <f>'2市町製造品付加価値'!O35</f>
        <v>23713412</v>
      </c>
      <c r="P38" s="68">
        <f>'2市町製造品付加価値'!P35</f>
        <v>23546390</v>
      </c>
      <c r="Q38" s="68">
        <f>'2市町製造品付加価値'!Q35</f>
        <v>27367705</v>
      </c>
      <c r="R38" s="68">
        <f>'2市町製造品付加価値'!R35</f>
        <v>26464154</v>
      </c>
      <c r="S38" s="68">
        <f>'2市町製造品付加価値'!S35</f>
        <v>24333926</v>
      </c>
      <c r="T38" s="68">
        <f>'2市町製造品付加価値'!T35</f>
        <v>25843356</v>
      </c>
      <c r="U38" s="68">
        <f>'2市町製造品付加価値'!U35</f>
        <v>31834395</v>
      </c>
      <c r="V38" s="68">
        <f>'2市町製造品付加価値'!V35</f>
        <v>35760725</v>
      </c>
      <c r="W38" s="68">
        <f>'2市町製造品付加価値'!W35</f>
        <v>36444270</v>
      </c>
      <c r="X38" s="68">
        <f>'2市町製造品付加価値'!X35</f>
        <v>37082050</v>
      </c>
      <c r="Y38" s="68">
        <f>'2市町製造品付加価値'!Y35</f>
        <v>37893817</v>
      </c>
      <c r="Z38" s="68">
        <f>'2市町製造品付加価値'!Z35</f>
        <v>33787548</v>
      </c>
      <c r="AA38" s="68">
        <f>'2市町製造品付加価値'!AA35</f>
        <v>30609487</v>
      </c>
      <c r="AB38" s="68">
        <f>'2市町製造品付加価値'!AB35</f>
        <v>32682083</v>
      </c>
      <c r="AC38" s="68">
        <f>'2市町製造品付加価値'!AC35</f>
        <v>32224314</v>
      </c>
      <c r="AD38" s="68">
        <f>'2市町製造品付加価値'!AD35</f>
        <v>34025353</v>
      </c>
      <c r="AE38" s="68">
        <f>'2市町製造品付加価値'!AE35</f>
        <v>32972597</v>
      </c>
      <c r="AF38" s="68">
        <f>'2市町製造品付加価値'!AF35</f>
        <v>28674974</v>
      </c>
      <c r="AG38" s="68">
        <f>'2市町製造品付加価値'!AG35</f>
        <v>29567476</v>
      </c>
      <c r="AH38" s="68">
        <f>'2市町製造品付加価値'!AI35</f>
        <v>25521134</v>
      </c>
      <c r="AI38" s="68">
        <f>'2市町製造品付加価値'!AJ35</f>
        <v>23425469</v>
      </c>
      <c r="AJ38" s="68">
        <f>'2市町製造品付加価値'!AK35</f>
        <v>25857634</v>
      </c>
      <c r="AK38" s="68">
        <f>'2市町製造品付加価値'!AM35</f>
        <v>28768288</v>
      </c>
      <c r="AL38" s="68">
        <f>'2市町製造品付加価値'!AO35</f>
        <v>32270115</v>
      </c>
      <c r="AM38" s="68">
        <f>'2市町製造品付加価値'!AP35</f>
        <v>30399808</v>
      </c>
      <c r="AN38" s="68">
        <f>'2市町製造品付加価値'!AQ35</f>
        <v>29820441</v>
      </c>
      <c r="AO38" s="68">
        <f>'2市町製造品付加価値'!AR35</f>
        <v>40561647</v>
      </c>
      <c r="AP38" s="68">
        <f>'2市町製造品付加価値'!AS35</f>
        <v>16104218</v>
      </c>
      <c r="AQ38" s="68">
        <f>'2市町製造品付加価値'!AT35</f>
        <v>24885912</v>
      </c>
      <c r="AR38" s="68">
        <f>'2市町製造品付加価値'!AU35</f>
        <v>18598906</v>
      </c>
      <c r="AS38" s="68">
        <f>'2市町製造品付加価値'!AV35</f>
        <v>17454710</v>
      </c>
      <c r="AT38" s="68">
        <f>'2市町製造品付加価値'!AW35</f>
        <v>19583633</v>
      </c>
      <c r="AU38" s="68">
        <f>'2市町製造品付加価値'!AX35</f>
        <v>17458222</v>
      </c>
      <c r="AV38" s="68">
        <f>'2市町製造品付加価値'!AY35</f>
        <v>16562658</v>
      </c>
      <c r="AW38" s="68">
        <f>'2市町製造品付加価値'!AZ35</f>
        <v>17646234</v>
      </c>
      <c r="AX38" s="68">
        <f>'2市町製造品付加価値'!BA35</f>
        <v>19562113</v>
      </c>
      <c r="AY38" s="68">
        <f>'2市町製造品付加価値'!BB35</f>
        <v>20262630</v>
      </c>
      <c r="AZ38" s="68">
        <f>'2市町製造品付加価値'!BC35</f>
        <v>23623246</v>
      </c>
      <c r="BA38" s="68">
        <f>'2市町製造品付加価値'!BD35</f>
        <v>24560816</v>
      </c>
      <c r="BB38" s="68">
        <f>'2市町製造品付加価値'!BE35</f>
        <v>16202113</v>
      </c>
      <c r="BC38" s="68">
        <f>'2市町製造品付加価値'!BF35</f>
        <v>0</v>
      </c>
    </row>
    <row r="39" spans="1:55">
      <c r="A39" s="329">
        <v>216</v>
      </c>
      <c r="B39" s="332" t="s">
        <v>69</v>
      </c>
      <c r="C39" s="68">
        <f>'2市町製造品付加価値'!C40</f>
        <v>6880446</v>
      </c>
      <c r="D39" s="68">
        <f>'2市町製造品付加価値'!D40</f>
        <v>7888417</v>
      </c>
      <c r="E39" s="68">
        <f>'2市町製造品付加価値'!E40</f>
        <v>8053827</v>
      </c>
      <c r="F39" s="68">
        <f>'2市町製造品付加価値'!F40</f>
        <v>10012322</v>
      </c>
      <c r="G39" s="68">
        <f>'2市町製造品付加価値'!G40</f>
        <v>11500742</v>
      </c>
      <c r="H39" s="68">
        <f>'2市町製造品付加価値'!H40</f>
        <v>9911649</v>
      </c>
      <c r="I39" s="68">
        <f>'2市町製造品付加価値'!I40</f>
        <v>14603548</v>
      </c>
      <c r="J39" s="68">
        <f>'2市町製造品付加価値'!J40</f>
        <v>18259920</v>
      </c>
      <c r="K39" s="68">
        <f>'2市町製造品付加価値'!K40</f>
        <v>16881460</v>
      </c>
      <c r="L39" s="68">
        <f>'2市町製造品付加価値'!L40</f>
        <v>21857351</v>
      </c>
      <c r="M39" s="68">
        <f>'2市町製造品付加価値'!M40</f>
        <v>17660459</v>
      </c>
      <c r="N39" s="68">
        <f>'2市町製造品付加価値'!N40</f>
        <v>20790510</v>
      </c>
      <c r="O39" s="68">
        <f>'2市町製造品付加価値'!O40</f>
        <v>25400997</v>
      </c>
      <c r="P39" s="68">
        <f>'2市町製造品付加価値'!P40</f>
        <v>26164178</v>
      </c>
      <c r="Q39" s="68">
        <f>'2市町製造品付加価値'!Q40</f>
        <v>25708012</v>
      </c>
      <c r="R39" s="68">
        <f>'2市町製造品付加価値'!R40</f>
        <v>29254363</v>
      </c>
      <c r="S39" s="68">
        <f>'2市町製造品付加価値'!S40</f>
        <v>24453147</v>
      </c>
      <c r="T39" s="68">
        <f>'2市町製造品付加価値'!T40</f>
        <v>24538006</v>
      </c>
      <c r="U39" s="68">
        <f>'2市町製造品付加価値'!U40</f>
        <v>24256713</v>
      </c>
      <c r="V39" s="68">
        <f>'2市町製造品付加価値'!V40</f>
        <v>26888322</v>
      </c>
      <c r="W39" s="68">
        <f>'2市町製造品付加価値'!W40</f>
        <v>27060151</v>
      </c>
      <c r="X39" s="68">
        <f>'2市町製造品付加価値'!X40</f>
        <v>32245109</v>
      </c>
      <c r="Y39" s="68">
        <f>'2市町製造品付加価値'!Y40</f>
        <v>35222110</v>
      </c>
      <c r="Z39" s="68">
        <f>'2市町製造品付加価値'!Z40</f>
        <v>36157885</v>
      </c>
      <c r="AA39" s="68">
        <f>'2市町製造品付加価値'!AA40</f>
        <v>34854580</v>
      </c>
      <c r="AB39" s="68">
        <f>'2市町製造品付加価値'!AB40</f>
        <v>39222394</v>
      </c>
      <c r="AC39" s="68">
        <f>'2市町製造品付加価値'!AC40</f>
        <v>29821583</v>
      </c>
      <c r="AD39" s="68">
        <f>'2市町製造品付加価値'!AD40</f>
        <v>35932254</v>
      </c>
      <c r="AE39" s="68">
        <f>'2市町製造品付加価値'!AE40</f>
        <v>28035552</v>
      </c>
      <c r="AF39" s="68">
        <f>'2市町製造品付加価値'!AF40</f>
        <v>29346494</v>
      </c>
      <c r="AG39" s="68">
        <f>'2市町製造品付加価値'!AG40</f>
        <v>36069213</v>
      </c>
      <c r="AH39" s="68">
        <f>'2市町製造品付加価値'!AI40</f>
        <v>33210067</v>
      </c>
      <c r="AI39" s="68">
        <f>'2市町製造品付加価値'!AJ40</f>
        <v>36838047</v>
      </c>
      <c r="AJ39" s="68">
        <f>'2市町製造品付加価値'!AK40</f>
        <v>31732485</v>
      </c>
      <c r="AK39" s="68">
        <f>'2市町製造品付加価値'!AM40</f>
        <v>32149003</v>
      </c>
      <c r="AL39" s="68">
        <f>'2市町製造品付加価値'!AO40</f>
        <v>31899283</v>
      </c>
      <c r="AM39" s="68">
        <f>'2市町製造品付加価値'!AP40</f>
        <v>36839820</v>
      </c>
      <c r="AN39" s="68">
        <f>'2市町製造品付加価値'!AQ40</f>
        <v>33907317</v>
      </c>
      <c r="AO39" s="68">
        <f>'2市町製造品付加価値'!AR40</f>
        <v>35365506</v>
      </c>
      <c r="AP39" s="68">
        <f>'2市町製造品付加価値'!AS40</f>
        <v>40137378</v>
      </c>
      <c r="AQ39" s="68">
        <f>'2市町製造品付加価値'!AT40</f>
        <v>43700345</v>
      </c>
      <c r="AR39" s="68">
        <f>'2市町製造品付加価値'!AU40</f>
        <v>35809870</v>
      </c>
      <c r="AS39" s="68">
        <f>'2市町製造品付加価値'!AV40</f>
        <v>44323059</v>
      </c>
      <c r="AT39" s="68">
        <f>'2市町製造品付加価値'!AW40</f>
        <v>41320279</v>
      </c>
      <c r="AU39" s="68">
        <f>'2市町製造品付加価値'!AX40</f>
        <v>27844921</v>
      </c>
      <c r="AV39" s="68">
        <f>'2市町製造品付加価値'!AY40</f>
        <v>31558404</v>
      </c>
      <c r="AW39" s="68">
        <f>'2市町製造品付加価値'!AZ40</f>
        <v>27191891</v>
      </c>
      <c r="AX39" s="68">
        <f>'2市町製造品付加価値'!BA40</f>
        <v>26529188</v>
      </c>
      <c r="AY39" s="68">
        <f>'2市町製造品付加価値'!BB40</f>
        <v>25423391</v>
      </c>
      <c r="AZ39" s="68">
        <f>'2市町製造品付加価値'!BC40</f>
        <v>26013778</v>
      </c>
      <c r="BA39" s="68">
        <f>'2市町製造品付加価値'!BD40</f>
        <v>30890776</v>
      </c>
      <c r="BB39" s="68">
        <f>'2市町製造品付加価値'!BE40</f>
        <v>26268091</v>
      </c>
      <c r="BC39" s="68">
        <f>'2市町製造品付加価値'!BF40</f>
        <v>0</v>
      </c>
    </row>
    <row r="40" spans="1:55">
      <c r="A40" s="329">
        <v>381</v>
      </c>
      <c r="B40" s="332" t="s">
        <v>85</v>
      </c>
      <c r="C40" s="68">
        <f>'2市町製造品付加価値'!C56</f>
        <v>825057</v>
      </c>
      <c r="D40" s="68">
        <f>'2市町製造品付加価値'!D56</f>
        <v>475675</v>
      </c>
      <c r="E40" s="68">
        <f>'2市町製造品付加価値'!E56</f>
        <v>835691</v>
      </c>
      <c r="F40" s="68">
        <f>'2市町製造品付加価値'!F56</f>
        <v>1270683</v>
      </c>
      <c r="G40" s="68">
        <f>'2市町製造品付加価値'!G56</f>
        <v>72676</v>
      </c>
      <c r="H40" s="68">
        <f>'2市町製造品付加価値'!H56</f>
        <v>2075002</v>
      </c>
      <c r="I40" s="68">
        <f>'2市町製造品付加価値'!I56</f>
        <v>2760572</v>
      </c>
      <c r="J40" s="68">
        <f>'2市町製造品付加価値'!J56</f>
        <v>2635173</v>
      </c>
      <c r="K40" s="68">
        <f>'2市町製造品付加価値'!K56</f>
        <v>2770557</v>
      </c>
      <c r="L40" s="68">
        <f>'2市町製造品付加価値'!L56</f>
        <v>3156073</v>
      </c>
      <c r="M40" s="68">
        <f>'2市町製造品付加価値'!M56</f>
        <v>3087550</v>
      </c>
      <c r="N40" s="68">
        <f>'2市町製造品付加価値'!N56</f>
        <v>2929787</v>
      </c>
      <c r="O40" s="68">
        <f>'2市町製造品付加価値'!O56</f>
        <v>3380568</v>
      </c>
      <c r="P40" s="68">
        <f>'2市町製造品付加価値'!P56</f>
        <v>3631490</v>
      </c>
      <c r="Q40" s="68">
        <f>'2市町製造品付加価値'!Q56</f>
        <v>3778170</v>
      </c>
      <c r="R40" s="68">
        <f>'2市町製造品付加価値'!R56</f>
        <v>4209420</v>
      </c>
      <c r="S40" s="68">
        <f>'2市町製造品付加価値'!S56</f>
        <v>4474121</v>
      </c>
      <c r="T40" s="68">
        <f>'2市町製造品付加価値'!T56</f>
        <v>4873825</v>
      </c>
      <c r="U40" s="68">
        <f>'2市町製造品付加価値'!U56</f>
        <v>5006201</v>
      </c>
      <c r="V40" s="68">
        <f>'2市町製造品付加価値'!V56</f>
        <v>4712007</v>
      </c>
      <c r="W40" s="68">
        <f>'2市町製造品付加価値'!W56</f>
        <v>5288096</v>
      </c>
      <c r="X40" s="68">
        <f>'2市町製造品付加価値'!X56</f>
        <v>5608891</v>
      </c>
      <c r="Y40" s="68">
        <f>'2市町製造品付加価値'!Y56</f>
        <v>6159026</v>
      </c>
      <c r="Z40" s="68">
        <f>'2市町製造品付加価値'!Z56</f>
        <v>6582819</v>
      </c>
      <c r="AA40" s="68">
        <f>'2市町製造品付加価値'!AA56</f>
        <v>6905484</v>
      </c>
      <c r="AB40" s="68">
        <f>'2市町製造品付加価値'!AB56</f>
        <v>7618545</v>
      </c>
      <c r="AC40" s="68">
        <f>'2市町製造品付加価値'!AC56</f>
        <v>7648503</v>
      </c>
      <c r="AD40" s="68">
        <f>'2市町製造品付加価値'!AD56</f>
        <v>7265828</v>
      </c>
      <c r="AE40" s="68">
        <f>'2市町製造品付加価値'!AE56</f>
        <v>7280991</v>
      </c>
      <c r="AF40" s="68">
        <f>'2市町製造品付加価値'!AF56</f>
        <v>488010</v>
      </c>
      <c r="AG40" s="68">
        <f>'2市町製造品付加価値'!AG56</f>
        <v>488378</v>
      </c>
      <c r="AH40" s="68">
        <f>'2市町製造品付加価値'!AI56</f>
        <v>6090719</v>
      </c>
      <c r="AI40" s="68">
        <f>'2市町製造品付加価値'!AJ56</f>
        <v>5456816</v>
      </c>
      <c r="AJ40" s="68">
        <f>'2市町製造品付加価値'!AK56</f>
        <v>4820432</v>
      </c>
      <c r="AK40" s="68">
        <f>'2市町製造品付加価値'!AM56</f>
        <v>5846841</v>
      </c>
      <c r="AL40" s="68">
        <f>'2市町製造品付加価値'!AO56</f>
        <v>5665880</v>
      </c>
      <c r="AM40" s="68">
        <f>'2市町製造品付加価値'!AP56</f>
        <v>6301298</v>
      </c>
      <c r="AN40" s="68">
        <f>'2市町製造品付加価値'!AQ56</f>
        <v>6321106</v>
      </c>
      <c r="AO40" s="68">
        <f>'2市町製造品付加価値'!AR56</f>
        <v>6269249</v>
      </c>
      <c r="AP40" s="68">
        <f>'2市町製造品付加価値'!AS56</f>
        <v>4310108</v>
      </c>
      <c r="AQ40" s="68">
        <f>'2市町製造品付加価値'!AT56</f>
        <v>4146888</v>
      </c>
      <c r="AR40" s="68">
        <f>'2市町製造品付加価値'!AU56</f>
        <v>4436672</v>
      </c>
      <c r="AS40" s="68">
        <f>'2市町製造品付加価値'!AV56</f>
        <v>5899093</v>
      </c>
      <c r="AT40" s="68">
        <f>'2市町製造品付加価値'!AW56</f>
        <v>5734802</v>
      </c>
      <c r="AU40" s="68">
        <f>'2市町製造品付加価値'!AX56</f>
        <v>5434881</v>
      </c>
      <c r="AV40" s="68">
        <f>'2市町製造品付加価値'!AY56</f>
        <v>7687411</v>
      </c>
      <c r="AW40" s="68">
        <f>'2市町製造品付加価値'!AZ56</f>
        <v>6657922</v>
      </c>
      <c r="AX40" s="68">
        <f>'2市町製造品付加価値'!BA56</f>
        <v>6864403</v>
      </c>
      <c r="AY40" s="68">
        <f>'2市町製造品付加価値'!BB56</f>
        <v>6521240</v>
      </c>
      <c r="AZ40" s="68">
        <f>'2市町製造品付加価値'!BC56</f>
        <v>6966211</v>
      </c>
      <c r="BA40" s="68">
        <f>'2市町製造品付加価値'!BD56</f>
        <v>4063753</v>
      </c>
      <c r="BB40" s="68">
        <f>'2市町製造品付加価値'!BE56</f>
        <v>5248175</v>
      </c>
      <c r="BC40" s="68">
        <f>'2市町製造品付加価値'!BF56</f>
        <v>0</v>
      </c>
    </row>
    <row r="41" spans="1:55">
      <c r="A41" s="329">
        <v>382</v>
      </c>
      <c r="B41" s="332" t="s">
        <v>86</v>
      </c>
      <c r="C41" s="68">
        <f>'2市町製造品付加価値'!C57</f>
        <v>1411338</v>
      </c>
      <c r="D41" s="68">
        <f>'2市町製造品付加価値'!D57</f>
        <v>2433535</v>
      </c>
      <c r="E41" s="68">
        <f>'2市町製造品付加価値'!E57</f>
        <v>2710590</v>
      </c>
      <c r="F41" s="68">
        <f>'2市町製造品付加価値'!F57</f>
        <v>1847514</v>
      </c>
      <c r="G41" s="68">
        <f>'2市町製造品付加価値'!G57</f>
        <v>1894946</v>
      </c>
      <c r="H41" s="68">
        <f>'2市町製造品付加価値'!H57</f>
        <v>2825582</v>
      </c>
      <c r="I41" s="68">
        <f>'2市町製造品付加価値'!I57</f>
        <v>2458551</v>
      </c>
      <c r="J41" s="68">
        <f>'2市町製造品付加価値'!J57</f>
        <v>2692935</v>
      </c>
      <c r="K41" s="68">
        <f>'2市町製造品付加価値'!K57</f>
        <v>4035715</v>
      </c>
      <c r="L41" s="68">
        <f>'2市町製造品付加価値'!L57</f>
        <v>3108587</v>
      </c>
      <c r="M41" s="68">
        <f>'2市町製造品付加価値'!M57</f>
        <v>2978782</v>
      </c>
      <c r="N41" s="68">
        <f>'2市町製造品付加価値'!N57</f>
        <v>5141133</v>
      </c>
      <c r="O41" s="68">
        <f>'2市町製造品付加価値'!O57</f>
        <v>6000380</v>
      </c>
      <c r="P41" s="68">
        <f>'2市町製造品付加価値'!P57</f>
        <v>6125326</v>
      </c>
      <c r="Q41" s="68">
        <f>'2市町製造品付加価値'!Q57</f>
        <v>6405715</v>
      </c>
      <c r="R41" s="68">
        <f>'2市町製造品付加価値'!R57</f>
        <v>7623657</v>
      </c>
      <c r="S41" s="68">
        <f>'2市町製造品付加価値'!S57</f>
        <v>6488592</v>
      </c>
      <c r="T41" s="68">
        <f>'2市町製造品付加価値'!T57</f>
        <v>8390156</v>
      </c>
      <c r="U41" s="68">
        <f>'2市町製造品付加価値'!U57</f>
        <v>9905828</v>
      </c>
      <c r="V41" s="68">
        <f>'2市町製造品付加価値'!V57</f>
        <v>8778831</v>
      </c>
      <c r="W41" s="68">
        <f>'2市町製造品付加価値'!W57</f>
        <v>9290501</v>
      </c>
      <c r="X41" s="68">
        <f>'2市町製造品付加価値'!X57</f>
        <v>9688014</v>
      </c>
      <c r="Y41" s="68">
        <f>'2市町製造品付加価値'!Y57</f>
        <v>11330102</v>
      </c>
      <c r="Z41" s="68">
        <f>'2市町製造品付加価値'!Z57</f>
        <v>10619451</v>
      </c>
      <c r="AA41" s="68">
        <f>'2市町製造品付加価値'!AA57</f>
        <v>10812021</v>
      </c>
      <c r="AB41" s="68">
        <f>'2市町製造品付加価値'!AB57</f>
        <v>11039759</v>
      </c>
      <c r="AC41" s="68">
        <f>'2市町製造品付加価値'!AC57</f>
        <v>12906724</v>
      </c>
      <c r="AD41" s="68">
        <f>'2市町製造品付加価値'!AD57</f>
        <v>10835000</v>
      </c>
      <c r="AE41" s="68">
        <f>'2市町製造品付加価値'!AE57</f>
        <v>10594070</v>
      </c>
      <c r="AF41" s="68">
        <f>'2市町製造品付加価値'!AF57</f>
        <v>7022997</v>
      </c>
      <c r="AG41" s="68">
        <f>'2市町製造品付加価値'!AG57</f>
        <v>7075607</v>
      </c>
      <c r="AH41" s="68">
        <f>'2市町製造品付加価値'!AI57</f>
        <v>7802568</v>
      </c>
      <c r="AI41" s="68">
        <f>'2市町製造品付加価値'!AJ57</f>
        <v>7424119</v>
      </c>
      <c r="AJ41" s="68">
        <f>'2市町製造品付加価値'!AK57</f>
        <v>7674269</v>
      </c>
      <c r="AK41" s="68">
        <f>'2市町製造品付加価値'!AM57</f>
        <v>8043232</v>
      </c>
      <c r="AL41" s="68">
        <f>'2市町製造品付加価値'!AO57</f>
        <v>8021751</v>
      </c>
      <c r="AM41" s="68">
        <f>'2市町製造品付加価値'!AP57</f>
        <v>10269289</v>
      </c>
      <c r="AN41" s="68">
        <f>'2市町製造品付加価値'!AQ57</f>
        <v>8314666</v>
      </c>
      <c r="AO41" s="68">
        <f>'2市町製造品付加価値'!AR57</f>
        <v>7876635</v>
      </c>
      <c r="AP41" s="68">
        <f>'2市町製造品付加価値'!AS57</f>
        <v>8608225</v>
      </c>
      <c r="AQ41" s="68">
        <f>'2市町製造品付加価値'!AT57</f>
        <v>6719159</v>
      </c>
      <c r="AR41" s="68">
        <f>'2市町製造品付加価値'!AU57</f>
        <v>5640266</v>
      </c>
      <c r="AS41" s="68">
        <f>'2市町製造品付加価値'!AV57</f>
        <v>7702684</v>
      </c>
      <c r="AT41" s="68">
        <f>'2市町製造品付加価値'!AW57</f>
        <v>6631812</v>
      </c>
      <c r="AU41" s="68">
        <f>'2市町製造品付加価値'!AX57</f>
        <v>8111095</v>
      </c>
      <c r="AV41" s="68">
        <f>'2市町製造品付加価値'!AY57</f>
        <v>7790030</v>
      </c>
      <c r="AW41" s="68">
        <f>'2市町製造品付加価値'!AZ57</f>
        <v>7596541</v>
      </c>
      <c r="AX41" s="68">
        <f>'2市町製造品付加価値'!BA57</f>
        <v>8206116</v>
      </c>
      <c r="AY41" s="68">
        <f>'2市町製造品付加価値'!BB57</f>
        <v>9276107</v>
      </c>
      <c r="AZ41" s="68">
        <f>'2市町製造品付加価値'!BC57</f>
        <v>10483035</v>
      </c>
      <c r="BA41" s="68">
        <f>'2市町製造品付加価値'!BD57</f>
        <v>12012104</v>
      </c>
      <c r="BB41" s="68">
        <f>'2市町製造品付加価値'!BE57</f>
        <v>14524445</v>
      </c>
      <c r="BC41" s="68">
        <f>'2市町製造品付加価値'!BF57</f>
        <v>0</v>
      </c>
    </row>
    <row r="42" spans="1:55">
      <c r="A42" s="338"/>
      <c r="B42" s="343" t="s">
        <v>39</v>
      </c>
      <c r="C42" s="359">
        <f t="shared" ref="C42:G42" si="110">SUM(C43:C48)</f>
        <v>4064104</v>
      </c>
      <c r="D42" s="359">
        <f t="shared" si="110"/>
        <v>4555774</v>
      </c>
      <c r="E42" s="359">
        <f t="shared" si="110"/>
        <v>4980972</v>
      </c>
      <c r="F42" s="359">
        <f t="shared" si="110"/>
        <v>6585118</v>
      </c>
      <c r="G42" s="359">
        <f t="shared" si="110"/>
        <v>7433799</v>
      </c>
      <c r="H42" s="359">
        <f t="shared" ref="H42:L42" si="111">SUM(H43:H48)</f>
        <v>11232801</v>
      </c>
      <c r="I42" s="359">
        <f t="shared" si="111"/>
        <v>13477474</v>
      </c>
      <c r="J42" s="359">
        <f t="shared" si="111"/>
        <v>14663492</v>
      </c>
      <c r="K42" s="359">
        <f t="shared" si="111"/>
        <v>15863752</v>
      </c>
      <c r="L42" s="359">
        <f t="shared" si="111"/>
        <v>17905358</v>
      </c>
      <c r="M42" s="359">
        <f>SUM(M43:M48)</f>
        <v>20405202</v>
      </c>
      <c r="N42" s="359">
        <f t="shared" ref="N42:AU42" si="112">SUM(N43:N48)</f>
        <v>21070607</v>
      </c>
      <c r="O42" s="359">
        <f t="shared" si="112"/>
        <v>21981005</v>
      </c>
      <c r="P42" s="359">
        <f t="shared" si="112"/>
        <v>22491083</v>
      </c>
      <c r="Q42" s="359">
        <f t="shared" si="112"/>
        <v>24442185</v>
      </c>
      <c r="R42" s="359">
        <f t="shared" si="112"/>
        <v>26173733</v>
      </c>
      <c r="S42" s="359">
        <f t="shared" si="112"/>
        <v>30028516</v>
      </c>
      <c r="T42" s="359">
        <f t="shared" si="112"/>
        <v>29699588</v>
      </c>
      <c r="U42" s="359">
        <f t="shared" si="112"/>
        <v>31856721</v>
      </c>
      <c r="V42" s="359">
        <f t="shared" si="112"/>
        <v>35049655</v>
      </c>
      <c r="W42" s="359">
        <f t="shared" si="112"/>
        <v>39914547</v>
      </c>
      <c r="X42" s="359">
        <f t="shared" si="112"/>
        <v>45775248</v>
      </c>
      <c r="Y42" s="359">
        <f t="shared" si="112"/>
        <v>44928512</v>
      </c>
      <c r="Z42" s="359">
        <f t="shared" si="112"/>
        <v>44349815</v>
      </c>
      <c r="AA42" s="359">
        <f t="shared" si="112"/>
        <v>45607749</v>
      </c>
      <c r="AB42" s="359">
        <f t="shared" si="112"/>
        <v>49306502</v>
      </c>
      <c r="AC42" s="359">
        <f t="shared" si="112"/>
        <v>46659203</v>
      </c>
      <c r="AD42" s="359">
        <f t="shared" si="112"/>
        <v>43926353</v>
      </c>
      <c r="AE42" s="359">
        <f t="shared" si="112"/>
        <v>44403558</v>
      </c>
      <c r="AF42" s="359">
        <f t="shared" si="112"/>
        <v>47095355</v>
      </c>
      <c r="AG42" s="359">
        <f t="shared" si="112"/>
        <v>50809162</v>
      </c>
      <c r="AH42" s="359">
        <f t="shared" si="112"/>
        <v>46901517</v>
      </c>
      <c r="AI42" s="359">
        <f t="shared" si="112"/>
        <v>44486582</v>
      </c>
      <c r="AJ42" s="359">
        <f t="shared" si="112"/>
        <v>44146670</v>
      </c>
      <c r="AK42" s="359">
        <f t="shared" si="112"/>
        <v>45305818</v>
      </c>
      <c r="AL42" s="359">
        <f t="shared" si="112"/>
        <v>46618424</v>
      </c>
      <c r="AM42" s="359">
        <f t="shared" si="112"/>
        <v>48600175</v>
      </c>
      <c r="AN42" s="359">
        <f t="shared" si="112"/>
        <v>48162226</v>
      </c>
      <c r="AO42" s="359">
        <f t="shared" si="112"/>
        <v>48881011</v>
      </c>
      <c r="AP42" s="359">
        <f t="shared" si="112"/>
        <v>44099458</v>
      </c>
      <c r="AQ42" s="359">
        <f t="shared" si="112"/>
        <v>46096407</v>
      </c>
      <c r="AR42" s="359">
        <f t="shared" si="112"/>
        <v>42078890</v>
      </c>
      <c r="AS42" s="359">
        <f t="shared" si="112"/>
        <v>38780217</v>
      </c>
      <c r="AT42" s="359">
        <f t="shared" si="112"/>
        <v>40085474</v>
      </c>
      <c r="AU42" s="359">
        <f t="shared" si="112"/>
        <v>40392438</v>
      </c>
      <c r="AV42" s="359">
        <f t="shared" ref="AV42" si="113">SUM(AV43:AV48)</f>
        <v>38703352</v>
      </c>
      <c r="AW42" s="359">
        <f t="shared" ref="AW42" si="114">SUM(AW43:AW48)</f>
        <v>42441722</v>
      </c>
      <c r="AX42" s="359">
        <f t="shared" ref="AX42:AY42" si="115">SUM(AX43:AX48)</f>
        <v>45625575</v>
      </c>
      <c r="AY42" s="359">
        <f t="shared" si="115"/>
        <v>45589901</v>
      </c>
      <c r="AZ42" s="359">
        <f t="shared" ref="AZ42:BA42" si="116">SUM(AZ43:AZ48)</f>
        <v>49689164</v>
      </c>
      <c r="BA42" s="359">
        <f t="shared" si="116"/>
        <v>51083058</v>
      </c>
      <c r="BB42" s="359">
        <f t="shared" ref="BB42:BC42" si="117">SUM(BB43:BB48)</f>
        <v>51082711</v>
      </c>
      <c r="BC42" s="359">
        <f t="shared" si="117"/>
        <v>0</v>
      </c>
    </row>
    <row r="43" spans="1:55">
      <c r="A43" s="333">
        <v>213</v>
      </c>
      <c r="B43" s="334" t="s">
        <v>539</v>
      </c>
      <c r="C43" s="68">
        <f>'2市町製造品付加価値'!C37</f>
        <v>791839</v>
      </c>
      <c r="D43" s="68">
        <f>'2市町製造品付加価値'!D37</f>
        <v>793266</v>
      </c>
      <c r="E43" s="68">
        <f>'2市町製造品付加価値'!E37</f>
        <v>811941</v>
      </c>
      <c r="F43" s="68">
        <f>'2市町製造品付加価値'!F37</f>
        <v>1199008</v>
      </c>
      <c r="G43" s="68">
        <f>'2市町製造品付加価値'!G37</f>
        <v>1083841</v>
      </c>
      <c r="H43" s="68">
        <f>'2市町製造品付加価値'!H37</f>
        <v>1917962</v>
      </c>
      <c r="I43" s="68">
        <f>'2市町製造品付加価値'!I37</f>
        <v>2599265</v>
      </c>
      <c r="J43" s="68">
        <f>'2市町製造品付加価値'!J37</f>
        <v>2648624</v>
      </c>
      <c r="K43" s="68">
        <f>'2市町製造品付加価値'!K37</f>
        <v>2628375</v>
      </c>
      <c r="L43" s="68">
        <f>'2市町製造品付加価値'!L37</f>
        <v>2794901</v>
      </c>
      <c r="M43" s="68">
        <f>'2市町製造品付加価値'!M37</f>
        <v>3236035</v>
      </c>
      <c r="N43" s="68">
        <f>'2市町製造品付加価値'!N37</f>
        <v>3279321</v>
      </c>
      <c r="O43" s="68">
        <f>'2市町製造品付加価値'!O37</f>
        <v>3262632</v>
      </c>
      <c r="P43" s="68">
        <f>'2市町製造品付加価値'!P37</f>
        <v>3771934</v>
      </c>
      <c r="Q43" s="68">
        <f>'2市町製造品付加価値'!Q37</f>
        <v>3744471</v>
      </c>
      <c r="R43" s="68">
        <f>'2市町製造品付加価値'!R37</f>
        <v>3809392</v>
      </c>
      <c r="S43" s="68">
        <f>'2市町製造品付加価値'!S37</f>
        <v>3747658</v>
      </c>
      <c r="T43" s="68">
        <f>'2市町製造品付加価値'!T37</f>
        <v>3730999</v>
      </c>
      <c r="U43" s="68">
        <f>'2市町製造品付加価値'!U37</f>
        <v>4109492</v>
      </c>
      <c r="V43" s="68">
        <f>'2市町製造品付加価値'!V37</f>
        <v>3975932</v>
      </c>
      <c r="W43" s="68">
        <f>'2市町製造品付加価値'!W37</f>
        <v>4142188</v>
      </c>
      <c r="X43" s="68">
        <f>'2市町製造品付加価値'!X37</f>
        <v>4310838</v>
      </c>
      <c r="Y43" s="68">
        <f>'2市町製造品付加価値'!Y37</f>
        <v>4154006</v>
      </c>
      <c r="Z43" s="68">
        <f>'2市町製造品付加価値'!Z37</f>
        <v>4411133</v>
      </c>
      <c r="AA43" s="68">
        <f>'2市町製造品付加価値'!AA37</f>
        <v>5908517</v>
      </c>
      <c r="AB43" s="68">
        <f>'2市町製造品付加価値'!AB37</f>
        <v>7590803</v>
      </c>
      <c r="AC43" s="68">
        <f>'2市町製造品付加価値'!AC37</f>
        <v>4975460</v>
      </c>
      <c r="AD43" s="68">
        <f>'2市町製造品付加価値'!AD37</f>
        <v>2396473</v>
      </c>
      <c r="AE43" s="68">
        <f>'2市町製造品付加価値'!AE37</f>
        <v>4140581</v>
      </c>
      <c r="AF43" s="68">
        <f>'2市町製造品付加価値'!AF37</f>
        <v>6163419</v>
      </c>
      <c r="AG43" s="68">
        <f>'2市町製造品付加価値'!AG37</f>
        <v>8725588</v>
      </c>
      <c r="AH43" s="68">
        <f>'2市町製造品付加価値'!AI37</f>
        <v>7213793</v>
      </c>
      <c r="AI43" s="68">
        <f>'2市町製造品付加価値'!AJ37</f>
        <v>6166955</v>
      </c>
      <c r="AJ43" s="68">
        <f>'2市町製造品付加価値'!AK37</f>
        <v>6436323</v>
      </c>
      <c r="AK43" s="68">
        <f>'2市町製造品付加価値'!AM37</f>
        <v>6760239</v>
      </c>
      <c r="AL43" s="68">
        <f>'2市町製造品付加価値'!AO37</f>
        <v>6035908</v>
      </c>
      <c r="AM43" s="68">
        <f>'2市町製造品付加価値'!AP37</f>
        <v>5262380</v>
      </c>
      <c r="AN43" s="68">
        <f>'2市町製造品付加価値'!AQ37</f>
        <v>6085473</v>
      </c>
      <c r="AO43" s="68">
        <f>'2市町製造品付加価値'!AR37</f>
        <v>5958661</v>
      </c>
      <c r="AP43" s="68">
        <f>'2市町製造品付加価値'!AS37</f>
        <v>5088874</v>
      </c>
      <c r="AQ43" s="68">
        <f>'2市町製造品付加価値'!AT37</f>
        <v>5484966</v>
      </c>
      <c r="AR43" s="68">
        <f>'2市町製造品付加価値'!AU37</f>
        <v>3088750</v>
      </c>
      <c r="AS43" s="68">
        <f>'2市町製造品付加価値'!AV37</f>
        <v>2485143</v>
      </c>
      <c r="AT43" s="68">
        <f>'2市町製造品付加価値'!AW37</f>
        <v>3314034</v>
      </c>
      <c r="AU43" s="68">
        <f>'2市町製造品付加価値'!AX37</f>
        <v>2384589</v>
      </c>
      <c r="AV43" s="68">
        <f>'2市町製造品付加価値'!AY37</f>
        <v>3124122</v>
      </c>
      <c r="AW43" s="68">
        <f>'2市町製造品付加価値'!AZ37</f>
        <v>2746042</v>
      </c>
      <c r="AX43" s="68">
        <f>'2市町製造品付加価値'!BA37</f>
        <v>2888544</v>
      </c>
      <c r="AY43" s="68">
        <f>'2市町製造品付加価値'!BB37</f>
        <v>2827414</v>
      </c>
      <c r="AZ43" s="68">
        <f>'2市町製造品付加価値'!BC37</f>
        <v>3279819</v>
      </c>
      <c r="BA43" s="68">
        <f>'2市町製造品付加価値'!BD37</f>
        <v>3367376</v>
      </c>
      <c r="BB43" s="68">
        <f>'2市町製造品付加価値'!BE37</f>
        <v>3124246</v>
      </c>
      <c r="BC43" s="68">
        <f>'2市町製造品付加価値'!BF37</f>
        <v>0</v>
      </c>
    </row>
    <row r="44" spans="1:55">
      <c r="A44" s="329">
        <v>215</v>
      </c>
      <c r="B44" s="332" t="s">
        <v>540</v>
      </c>
      <c r="C44" s="68">
        <f>'2市町製造品付加価値'!C39</f>
        <v>867683</v>
      </c>
      <c r="D44" s="68">
        <f>'2市町製造品付加価値'!D39</f>
        <v>1074330</v>
      </c>
      <c r="E44" s="68">
        <f>'2市町製造品付加価値'!E39</f>
        <v>1294121</v>
      </c>
      <c r="F44" s="68">
        <f>'2市町製造品付加価値'!F39</f>
        <v>1480476</v>
      </c>
      <c r="G44" s="68">
        <f>'2市町製造品付加価値'!G39</f>
        <v>1878629</v>
      </c>
      <c r="H44" s="68">
        <f>'2市町製造品付加価値'!H39</f>
        <v>2520012</v>
      </c>
      <c r="I44" s="68">
        <f>'2市町製造品付加価値'!I39</f>
        <v>3009421</v>
      </c>
      <c r="J44" s="68">
        <f>'2市町製造品付加価値'!J39</f>
        <v>3532763</v>
      </c>
      <c r="K44" s="68">
        <f>'2市町製造品付加価値'!K39</f>
        <v>3869011</v>
      </c>
      <c r="L44" s="68">
        <f>'2市町製造品付加価値'!L39</f>
        <v>3997380</v>
      </c>
      <c r="M44" s="68">
        <f>'2市町製造品付加価値'!M39</f>
        <v>5144781</v>
      </c>
      <c r="N44" s="68">
        <f>'2市町製造品付加価値'!N39</f>
        <v>4713381</v>
      </c>
      <c r="O44" s="68">
        <f>'2市町製造品付加価値'!O39</f>
        <v>5682482</v>
      </c>
      <c r="P44" s="68">
        <f>'2市町製造品付加価値'!P39</f>
        <v>5191589</v>
      </c>
      <c r="Q44" s="68">
        <f>'2市町製造品付加価値'!Q39</f>
        <v>5457097</v>
      </c>
      <c r="R44" s="68">
        <f>'2市町製造品付加価値'!R39</f>
        <v>5840844</v>
      </c>
      <c r="S44" s="68">
        <f>'2市町製造品付加価値'!S39</f>
        <v>6222346</v>
      </c>
      <c r="T44" s="68">
        <f>'2市町製造品付加価値'!T39</f>
        <v>6598316</v>
      </c>
      <c r="U44" s="68">
        <f>'2市町製造品付加価値'!U39</f>
        <v>6934401</v>
      </c>
      <c r="V44" s="68">
        <f>'2市町製造品付加価値'!V39</f>
        <v>7341601</v>
      </c>
      <c r="W44" s="68">
        <f>'2市町製造品付加価値'!W39</f>
        <v>7888223</v>
      </c>
      <c r="X44" s="68">
        <f>'2市町製造品付加価値'!X39</f>
        <v>8627270</v>
      </c>
      <c r="Y44" s="68">
        <f>'2市町製造品付加価値'!Y39</f>
        <v>8841614</v>
      </c>
      <c r="Z44" s="68">
        <f>'2市町製造品付加価値'!Z39</f>
        <v>8156276</v>
      </c>
      <c r="AA44" s="68">
        <f>'2市町製造品付加価値'!AA39</f>
        <v>8404163</v>
      </c>
      <c r="AB44" s="68">
        <f>'2市町製造品付加価値'!AB39</f>
        <v>8682254</v>
      </c>
      <c r="AC44" s="68">
        <f>'2市町製造品付加価値'!AC39</f>
        <v>9157764</v>
      </c>
      <c r="AD44" s="68">
        <f>'2市町製造品付加価値'!AD39</f>
        <v>8526023</v>
      </c>
      <c r="AE44" s="68">
        <f>'2市町製造品付加価値'!AE39</f>
        <v>8177858</v>
      </c>
      <c r="AF44" s="68">
        <f>'2市町製造品付加価値'!AF39</f>
        <v>8237544</v>
      </c>
      <c r="AG44" s="68">
        <f>'2市町製造品付加価値'!AG39</f>
        <v>8048026</v>
      </c>
      <c r="AH44" s="68">
        <f>'2市町製造品付加価値'!AI39</f>
        <v>7746204</v>
      </c>
      <c r="AI44" s="68">
        <f>'2市町製造品付加価値'!AJ39</f>
        <v>7554373</v>
      </c>
      <c r="AJ44" s="68">
        <f>'2市町製造品付加価値'!AK39</f>
        <v>7458494</v>
      </c>
      <c r="AK44" s="68">
        <f>'2市町製造品付加価値'!AM39</f>
        <v>7191030</v>
      </c>
      <c r="AL44" s="68">
        <f>'2市町製造品付加価値'!AO39</f>
        <v>7565091</v>
      </c>
      <c r="AM44" s="68">
        <f>'2市町製造品付加価値'!AP39</f>
        <v>7478643</v>
      </c>
      <c r="AN44" s="68">
        <f>'2市町製造品付加価値'!AQ39</f>
        <v>7225645</v>
      </c>
      <c r="AO44" s="68">
        <f>'2市町製造品付加価値'!AR39</f>
        <v>7570220</v>
      </c>
      <c r="AP44" s="68">
        <f>'2市町製造品付加価値'!AS39</f>
        <v>6713120</v>
      </c>
      <c r="AQ44" s="68">
        <f>'2市町製造品付加価値'!AT39</f>
        <v>6333552</v>
      </c>
      <c r="AR44" s="68">
        <f>'2市町製造品付加価値'!AU39</f>
        <v>6407647</v>
      </c>
      <c r="AS44" s="68">
        <f>'2市町製造品付加価値'!AV39</f>
        <v>6214282</v>
      </c>
      <c r="AT44" s="68">
        <f>'2市町製造品付加価値'!AW39</f>
        <v>6967989</v>
      </c>
      <c r="AU44" s="68">
        <f>'2市町製造品付加価値'!AX39</f>
        <v>6635192</v>
      </c>
      <c r="AV44" s="68">
        <f>'2市町製造品付加価値'!AY39</f>
        <v>7061601</v>
      </c>
      <c r="AW44" s="68">
        <f>'2市町製造品付加価値'!AZ39</f>
        <v>6559843</v>
      </c>
      <c r="AX44" s="68">
        <f>'2市町製造品付加価値'!BA39</f>
        <v>7525865</v>
      </c>
      <c r="AY44" s="68">
        <f>'2市町製造品付加価値'!BB39</f>
        <v>7621853</v>
      </c>
      <c r="AZ44" s="68">
        <f>'2市町製造品付加価値'!BC39</f>
        <v>7767039</v>
      </c>
      <c r="BA44" s="68">
        <f>'2市町製造品付加価値'!BD39</f>
        <v>9807255</v>
      </c>
      <c r="BB44" s="68">
        <f>'2市町製造品付加価値'!BE39</f>
        <v>9161857</v>
      </c>
      <c r="BC44" s="68">
        <f>'2市町製造品付加価値'!BF39</f>
        <v>0</v>
      </c>
    </row>
    <row r="45" spans="1:55">
      <c r="A45" s="329">
        <v>218</v>
      </c>
      <c r="B45" s="332" t="s">
        <v>71</v>
      </c>
      <c r="C45" s="68">
        <f>'2市町製造品付加価値'!C42</f>
        <v>591460</v>
      </c>
      <c r="D45" s="68">
        <f>'2市町製造品付加価値'!D42</f>
        <v>598715</v>
      </c>
      <c r="E45" s="68">
        <f>'2市町製造品付加価値'!E42</f>
        <v>683353</v>
      </c>
      <c r="F45" s="68">
        <f>'2市町製造品付加価値'!F42</f>
        <v>1107777</v>
      </c>
      <c r="G45" s="68">
        <f>'2市町製造品付加価値'!G42</f>
        <v>1298070</v>
      </c>
      <c r="H45" s="68">
        <f>'2市町製造品付加価値'!H42</f>
        <v>2292657</v>
      </c>
      <c r="I45" s="68">
        <f>'2市町製造品付加価値'!I42</f>
        <v>2504693</v>
      </c>
      <c r="J45" s="68">
        <f>'2市町製造品付加価値'!J42</f>
        <v>2626307</v>
      </c>
      <c r="K45" s="68">
        <f>'2市町製造品付加価値'!K42</f>
        <v>2764996</v>
      </c>
      <c r="L45" s="68">
        <f>'2市町製造品付加価値'!L42</f>
        <v>3783601</v>
      </c>
      <c r="M45" s="68">
        <f>'2市町製造品付加価値'!M42</f>
        <v>3621363</v>
      </c>
      <c r="N45" s="68">
        <f>'2市町製造品付加価値'!N42</f>
        <v>4109575</v>
      </c>
      <c r="O45" s="68">
        <f>'2市町製造品付加価値'!O42</f>
        <v>4139656</v>
      </c>
      <c r="P45" s="68">
        <f>'2市町製造品付加価値'!P42</f>
        <v>4163428</v>
      </c>
      <c r="Q45" s="68">
        <f>'2市町製造品付加価値'!Q42</f>
        <v>4863090</v>
      </c>
      <c r="R45" s="68">
        <f>'2市町製造品付加価値'!R42</f>
        <v>5293354</v>
      </c>
      <c r="S45" s="68">
        <f>'2市町製造品付加価値'!S42</f>
        <v>8005429</v>
      </c>
      <c r="T45" s="68">
        <f>'2市町製造品付加価値'!T42</f>
        <v>7053538</v>
      </c>
      <c r="U45" s="68">
        <f>'2市町製造品付加価値'!U42</f>
        <v>7424773</v>
      </c>
      <c r="V45" s="68">
        <f>'2市町製造品付加価値'!V42</f>
        <v>8686222</v>
      </c>
      <c r="W45" s="68">
        <f>'2市町製造品付加価値'!W42</f>
        <v>9172248</v>
      </c>
      <c r="X45" s="68">
        <f>'2市町製造品付加価値'!X42</f>
        <v>10114729</v>
      </c>
      <c r="Y45" s="68">
        <f>'2市町製造品付加価値'!Y42</f>
        <v>9570653</v>
      </c>
      <c r="Z45" s="68">
        <f>'2市町製造品付加価値'!Z42</f>
        <v>9113782</v>
      </c>
      <c r="AA45" s="68">
        <f>'2市町製造品付加価値'!AA42</f>
        <v>9353765</v>
      </c>
      <c r="AB45" s="68">
        <f>'2市町製造品付加価値'!AB42</f>
        <v>10608189</v>
      </c>
      <c r="AC45" s="68">
        <f>'2市町製造品付加価値'!AC42</f>
        <v>10054715</v>
      </c>
      <c r="AD45" s="68">
        <f>'2市町製造品付加価値'!AD42</f>
        <v>10890783</v>
      </c>
      <c r="AE45" s="68">
        <f>'2市町製造品付加価値'!AE42</f>
        <v>10199493</v>
      </c>
      <c r="AF45" s="68">
        <f>'2市町製造品付加価値'!AF42</f>
        <v>10758215</v>
      </c>
      <c r="AG45" s="68">
        <f>'2市町製造品付加価値'!AG42</f>
        <v>10646542</v>
      </c>
      <c r="AH45" s="68">
        <f>'2市町製造品付加価値'!AI42</f>
        <v>10226032</v>
      </c>
      <c r="AI45" s="68">
        <f>'2市町製造品付加価値'!AJ42</f>
        <v>10055996</v>
      </c>
      <c r="AJ45" s="68">
        <f>'2市町製造品付加価値'!AK42</f>
        <v>9657068</v>
      </c>
      <c r="AK45" s="68">
        <f>'2市町製造品付加価値'!AM42</f>
        <v>10013729</v>
      </c>
      <c r="AL45" s="68">
        <f>'2市町製造品付加価値'!AO42</f>
        <v>10757901</v>
      </c>
      <c r="AM45" s="68">
        <f>'2市町製造品付加価値'!AP42</f>
        <v>11256167</v>
      </c>
      <c r="AN45" s="68">
        <f>'2市町製造品付加価値'!AQ42</f>
        <v>10954156</v>
      </c>
      <c r="AO45" s="68">
        <f>'2市町製造品付加価値'!AR42</f>
        <v>11948627</v>
      </c>
      <c r="AP45" s="68">
        <f>'2市町製造品付加価値'!AS42</f>
        <v>10514012</v>
      </c>
      <c r="AQ45" s="68">
        <f>'2市町製造品付加価値'!AT42</f>
        <v>10956823</v>
      </c>
      <c r="AR45" s="68">
        <f>'2市町製造品付加価値'!AU42</f>
        <v>9717970</v>
      </c>
      <c r="AS45" s="68">
        <f>'2市町製造品付加価値'!AV42</f>
        <v>8607317</v>
      </c>
      <c r="AT45" s="68">
        <f>'2市町製造品付加価値'!AW42</f>
        <v>9322679</v>
      </c>
      <c r="AU45" s="68">
        <f>'2市町製造品付加価値'!AX42</f>
        <v>9527953</v>
      </c>
      <c r="AV45" s="68">
        <f>'2市町製造品付加価値'!AY42</f>
        <v>11093628</v>
      </c>
      <c r="AW45" s="68">
        <f>'2市町製造品付加価値'!AZ42</f>
        <v>10514463</v>
      </c>
      <c r="AX45" s="68">
        <f>'2市町製造品付加価値'!BA42</f>
        <v>11212488</v>
      </c>
      <c r="AY45" s="68">
        <f>'2市町製造品付加価値'!BB42</f>
        <v>11067938</v>
      </c>
      <c r="AZ45" s="68">
        <f>'2市町製造品付加価値'!BC42</f>
        <v>12628594</v>
      </c>
      <c r="BA45" s="68">
        <f>'2市町製造品付加価値'!BD42</f>
        <v>11547522</v>
      </c>
      <c r="BB45" s="68">
        <f>'2市町製造品付加価値'!BE42</f>
        <v>11849412</v>
      </c>
      <c r="BC45" s="68">
        <f>'2市町製造品付加価値'!BF42</f>
        <v>0</v>
      </c>
    </row>
    <row r="46" spans="1:55">
      <c r="A46" s="329">
        <v>220</v>
      </c>
      <c r="B46" s="332" t="s">
        <v>73</v>
      </c>
      <c r="C46" s="68">
        <f>'2市町製造品付加価値'!C44</f>
        <v>1247245</v>
      </c>
      <c r="D46" s="68">
        <f>'2市町製造品付加価値'!D44</f>
        <v>1454758</v>
      </c>
      <c r="E46" s="68">
        <f>'2市町製造品付加価値'!E44</f>
        <v>1506000</v>
      </c>
      <c r="F46" s="68">
        <f>'2市町製造品付加価値'!F44</f>
        <v>1745653</v>
      </c>
      <c r="G46" s="68">
        <f>'2市町製造品付加価値'!G44</f>
        <v>2068257</v>
      </c>
      <c r="H46" s="68">
        <f>'2市町製造品付加価値'!H44</f>
        <v>2466872</v>
      </c>
      <c r="I46" s="68">
        <f>'2市町製造品付加価値'!I44</f>
        <v>2922900</v>
      </c>
      <c r="J46" s="68">
        <f>'2市町製造品付加価値'!J44</f>
        <v>3264327</v>
      </c>
      <c r="K46" s="68">
        <f>'2市町製造品付加価値'!K44</f>
        <v>3534821</v>
      </c>
      <c r="L46" s="68">
        <f>'2市町製造品付加価値'!L44</f>
        <v>3936423</v>
      </c>
      <c r="M46" s="68">
        <f>'2市町製造品付加価値'!M44</f>
        <v>4297477</v>
      </c>
      <c r="N46" s="68">
        <f>'2市町製造品付加価値'!N44</f>
        <v>4385436</v>
      </c>
      <c r="O46" s="68">
        <f>'2市町製造品付加価値'!O44</f>
        <v>4161442</v>
      </c>
      <c r="P46" s="68">
        <f>'2市町製造品付加価値'!P44</f>
        <v>4686218</v>
      </c>
      <c r="Q46" s="68">
        <f>'2市町製造品付加価値'!Q44</f>
        <v>5303387</v>
      </c>
      <c r="R46" s="68">
        <f>'2市町製造品付加価値'!R44</f>
        <v>5947444</v>
      </c>
      <c r="S46" s="68">
        <f>'2市町製造品付加価値'!S44</f>
        <v>5924128</v>
      </c>
      <c r="T46" s="68">
        <f>'2市町製造品付加価値'!T44</f>
        <v>5932104</v>
      </c>
      <c r="U46" s="68">
        <f>'2市町製造品付加価値'!U44</f>
        <v>6500029</v>
      </c>
      <c r="V46" s="68">
        <f>'2市町製造品付加価値'!V44</f>
        <v>8017878</v>
      </c>
      <c r="W46" s="68">
        <f>'2市町製造品付加価値'!W44</f>
        <v>8605109</v>
      </c>
      <c r="X46" s="68">
        <f>'2市町製造品付加価値'!X44</f>
        <v>8936983</v>
      </c>
      <c r="Y46" s="68">
        <f>'2市町製造品付加価値'!Y44</f>
        <v>8409077</v>
      </c>
      <c r="Z46" s="68">
        <f>'2市町製造品付加価値'!Z44</f>
        <v>9019845</v>
      </c>
      <c r="AA46" s="68">
        <f>'2市町製造品付加価値'!AA44</f>
        <v>8911877</v>
      </c>
      <c r="AB46" s="68">
        <f>'2市町製造品付加価値'!AB44</f>
        <v>8445138</v>
      </c>
      <c r="AC46" s="68">
        <f>'2市町製造品付加価値'!AC44</f>
        <v>8548425</v>
      </c>
      <c r="AD46" s="68">
        <f>'2市町製造品付加価値'!AD44</f>
        <v>8418061</v>
      </c>
      <c r="AE46" s="68">
        <f>'2市町製造品付加価値'!AE44</f>
        <v>8190498</v>
      </c>
      <c r="AF46" s="68">
        <f>'2市町製造品付加価値'!AF44</f>
        <v>7919974</v>
      </c>
      <c r="AG46" s="68">
        <f>'2市町製造品付加価値'!AG44</f>
        <v>7978734</v>
      </c>
      <c r="AH46" s="68">
        <f>'2市町製造品付加価値'!AI44</f>
        <v>7848510</v>
      </c>
      <c r="AI46" s="68">
        <f>'2市町製造品付加価値'!AJ44</f>
        <v>7518185</v>
      </c>
      <c r="AJ46" s="68">
        <f>'2市町製造品付加価値'!AK44</f>
        <v>8041817</v>
      </c>
      <c r="AK46" s="68">
        <f>'2市町製造品付加価値'!AM44</f>
        <v>7851809</v>
      </c>
      <c r="AL46" s="68">
        <f>'2市町製造品付加価値'!AO44</f>
        <v>9240902</v>
      </c>
      <c r="AM46" s="68">
        <f>'2市町製造品付加価値'!AP44</f>
        <v>9153699</v>
      </c>
      <c r="AN46" s="68">
        <f>'2市町製造品付加価値'!AQ44</f>
        <v>9117171</v>
      </c>
      <c r="AO46" s="68">
        <f>'2市町製造品付加価値'!AR44</f>
        <v>9068464</v>
      </c>
      <c r="AP46" s="68">
        <f>'2市町製造品付加価値'!AS44</f>
        <v>8064062</v>
      </c>
      <c r="AQ46" s="68">
        <f>'2市町製造品付加価値'!AT44</f>
        <v>8608681</v>
      </c>
      <c r="AR46" s="68">
        <f>'2市町製造品付加価値'!AU44</f>
        <v>8642066</v>
      </c>
      <c r="AS46" s="68">
        <f>'2市町製造品付加価値'!AV44</f>
        <v>8659329</v>
      </c>
      <c r="AT46" s="68">
        <f>'2市町製造品付加価値'!AW44</f>
        <v>9580128</v>
      </c>
      <c r="AU46" s="68">
        <f>'2市町製造品付加価値'!AX44</f>
        <v>8253982</v>
      </c>
      <c r="AV46" s="68">
        <f>'2市町製造品付加価値'!AY44</f>
        <v>7505261</v>
      </c>
      <c r="AW46" s="68">
        <f>'2市町製造品付加価値'!AZ44</f>
        <v>9190551</v>
      </c>
      <c r="AX46" s="68">
        <f>'2市町製造品付加価値'!BA44</f>
        <v>10716227</v>
      </c>
      <c r="AY46" s="68">
        <f>'2市町製造品付加価値'!BB44</f>
        <v>11754071</v>
      </c>
      <c r="AZ46" s="68">
        <f>'2市町製造品付加価値'!BC44</f>
        <v>12015660</v>
      </c>
      <c r="BA46" s="68">
        <f>'2市町製造品付加価値'!BD44</f>
        <v>9843234</v>
      </c>
      <c r="BB46" s="68">
        <f>'2市町製造品付加価値'!BE44</f>
        <v>11726362</v>
      </c>
      <c r="BC46" s="68">
        <f>'2市町製造品付加価値'!BF44</f>
        <v>0</v>
      </c>
    </row>
    <row r="47" spans="1:55">
      <c r="A47" s="329">
        <v>228</v>
      </c>
      <c r="B47" s="332" t="s">
        <v>541</v>
      </c>
      <c r="C47" s="68">
        <f>'2市町製造品付加価値'!C52</f>
        <v>326654</v>
      </c>
      <c r="D47" s="68">
        <f>'2市町製造品付加価値'!D52</f>
        <v>390292</v>
      </c>
      <c r="E47" s="68">
        <f>'2市町製造品付加価値'!E52</f>
        <v>374947</v>
      </c>
      <c r="F47" s="68">
        <f>'2市町製造品付加価値'!F52</f>
        <v>602028</v>
      </c>
      <c r="G47" s="68">
        <f>'2市町製造品付加価値'!G52</f>
        <v>596743</v>
      </c>
      <c r="H47" s="68">
        <f>'2市町製造品付加価値'!H52</f>
        <v>1217411</v>
      </c>
      <c r="I47" s="68">
        <f>'2市町製造品付加価値'!I52</f>
        <v>1370038</v>
      </c>
      <c r="J47" s="68">
        <f>'2市町製造品付加価値'!J52</f>
        <v>1414346</v>
      </c>
      <c r="K47" s="68">
        <f>'2市町製造品付加価値'!K52</f>
        <v>1669061</v>
      </c>
      <c r="L47" s="68">
        <f>'2市町製造品付加価値'!L52</f>
        <v>1935305</v>
      </c>
      <c r="M47" s="68">
        <f>'2市町製造品付加価値'!M52</f>
        <v>2409420</v>
      </c>
      <c r="N47" s="68">
        <f>'2市町製造品付加価値'!N52</f>
        <v>2883289</v>
      </c>
      <c r="O47" s="68">
        <f>'2市町製造品付加価値'!O52</f>
        <v>2919043</v>
      </c>
      <c r="P47" s="68">
        <f>'2市町製造品付加価値'!P52</f>
        <v>2715296</v>
      </c>
      <c r="Q47" s="68">
        <f>'2市町製造品付加価値'!Q52</f>
        <v>2878424</v>
      </c>
      <c r="R47" s="68">
        <f>'2市町製造品付加価値'!R52</f>
        <v>3134253</v>
      </c>
      <c r="S47" s="68">
        <f>'2市町製造品付加価値'!S52</f>
        <v>3741018</v>
      </c>
      <c r="T47" s="68">
        <f>'2市町製造品付加価値'!T52</f>
        <v>4129619</v>
      </c>
      <c r="U47" s="68">
        <f>'2市町製造品付加価値'!U52</f>
        <v>4672806</v>
      </c>
      <c r="V47" s="68">
        <f>'2市町製造品付加価値'!V52</f>
        <v>4934067</v>
      </c>
      <c r="W47" s="68">
        <f>'2市町製造品付加価値'!W52</f>
        <v>7889929</v>
      </c>
      <c r="X47" s="68">
        <f>'2市町製造品付加価値'!X52</f>
        <v>11317489</v>
      </c>
      <c r="Y47" s="68">
        <f>'2市町製造品付加価値'!Y52</f>
        <v>10998477</v>
      </c>
      <c r="Z47" s="68">
        <f>'2市町製造品付加価値'!Z52</f>
        <v>11331930</v>
      </c>
      <c r="AA47" s="68">
        <f>'2市町製造品付加価値'!AA52</f>
        <v>10684327</v>
      </c>
      <c r="AB47" s="68">
        <f>'2市町製造品付加価値'!AB52</f>
        <v>11557998</v>
      </c>
      <c r="AC47" s="68">
        <f>'2市町製造品付加価値'!AC52</f>
        <v>11790635</v>
      </c>
      <c r="AD47" s="68">
        <f>'2市町製造品付加価値'!AD52</f>
        <v>11493640</v>
      </c>
      <c r="AE47" s="68">
        <f>'2市町製造品付加価値'!AE52</f>
        <v>11414863</v>
      </c>
      <c r="AF47" s="68">
        <f>'2市町製造品付加価値'!AF52</f>
        <v>10207790</v>
      </c>
      <c r="AG47" s="68">
        <f>'2市町製造品付加価値'!AG52</f>
        <v>11685698</v>
      </c>
      <c r="AH47" s="68">
        <f>'2市町製造品付加価値'!AI52</f>
        <v>11963482</v>
      </c>
      <c r="AI47" s="68">
        <f>'2市町製造品付加価値'!AJ52</f>
        <v>11307692</v>
      </c>
      <c r="AJ47" s="68">
        <f>'2市町製造品付加価値'!AK52</f>
        <v>10474377</v>
      </c>
      <c r="AK47" s="68">
        <f>'2市町製造品付加価値'!AM52</f>
        <v>11527814</v>
      </c>
      <c r="AL47" s="68">
        <f>'2市町製造品付加価値'!AO52</f>
        <v>10670903</v>
      </c>
      <c r="AM47" s="68">
        <f>'2市町製造品付加価値'!AP52</f>
        <v>13326775</v>
      </c>
      <c r="AN47" s="68">
        <f>'2市町製造品付加価値'!AQ52</f>
        <v>12541970</v>
      </c>
      <c r="AO47" s="68">
        <f>'2市町製造品付加価値'!AR52</f>
        <v>12038337</v>
      </c>
      <c r="AP47" s="68">
        <f>'2市町製造品付加価値'!AS52</f>
        <v>12069737</v>
      </c>
      <c r="AQ47" s="68">
        <f>'2市町製造品付加価値'!AT52</f>
        <v>13163454</v>
      </c>
      <c r="AR47" s="68">
        <f>'2市町製造品付加価値'!AU52</f>
        <v>12227014</v>
      </c>
      <c r="AS47" s="68">
        <f>'2市町製造品付加価値'!AV52</f>
        <v>11020348</v>
      </c>
      <c r="AT47" s="68">
        <f>'2市町製造品付加価値'!AW52</f>
        <v>9365224</v>
      </c>
      <c r="AU47" s="68">
        <f>'2市町製造品付加価値'!AX52</f>
        <v>12055823</v>
      </c>
      <c r="AV47" s="68">
        <f>'2市町製造品付加価値'!AY52</f>
        <v>8294016</v>
      </c>
      <c r="AW47" s="68">
        <f>'2市町製造品付加価値'!AZ52</f>
        <v>11852100</v>
      </c>
      <c r="AX47" s="68">
        <f>'2市町製造品付加価値'!BA52</f>
        <v>11468300</v>
      </c>
      <c r="AY47" s="68">
        <f>'2市町製造品付加価値'!BB52</f>
        <v>10477008</v>
      </c>
      <c r="AZ47" s="68">
        <f>'2市町製造品付加価値'!BC52</f>
        <v>12195970</v>
      </c>
      <c r="BA47" s="68">
        <f>'2市町製造品付加価値'!BD52</f>
        <v>14416859</v>
      </c>
      <c r="BB47" s="68">
        <f>'2市町製造品付加価値'!BE52</f>
        <v>13095611</v>
      </c>
      <c r="BC47" s="68">
        <f>'2市町製造品付加価値'!BF52</f>
        <v>0</v>
      </c>
    </row>
    <row r="48" spans="1:55">
      <c r="A48" s="329">
        <v>365</v>
      </c>
      <c r="B48" s="332" t="s">
        <v>542</v>
      </c>
      <c r="C48" s="68">
        <f>'2市町製造品付加価値'!C55</f>
        <v>239223</v>
      </c>
      <c r="D48" s="68">
        <f>'2市町製造品付加価値'!D55</f>
        <v>244413</v>
      </c>
      <c r="E48" s="68">
        <f>'2市町製造品付加価値'!E55</f>
        <v>310610</v>
      </c>
      <c r="F48" s="68">
        <f>'2市町製造品付加価値'!F55</f>
        <v>450176</v>
      </c>
      <c r="G48" s="68">
        <f>'2市町製造品付加価値'!G55</f>
        <v>508259</v>
      </c>
      <c r="H48" s="68">
        <f>'2市町製造品付加価値'!H55</f>
        <v>817887</v>
      </c>
      <c r="I48" s="68">
        <f>'2市町製造品付加価値'!I55</f>
        <v>1071157</v>
      </c>
      <c r="J48" s="68">
        <f>'2市町製造品付加価値'!J55</f>
        <v>1177125</v>
      </c>
      <c r="K48" s="68">
        <f>'2市町製造品付加価値'!K55</f>
        <v>1397488</v>
      </c>
      <c r="L48" s="68">
        <f>'2市町製造品付加価値'!L55</f>
        <v>1457748</v>
      </c>
      <c r="M48" s="68">
        <f>'2市町製造品付加価値'!M55</f>
        <v>1696126</v>
      </c>
      <c r="N48" s="68">
        <f>'2市町製造品付加価値'!N55</f>
        <v>1699605</v>
      </c>
      <c r="O48" s="68">
        <f>'2市町製造品付加価値'!O55</f>
        <v>1815750</v>
      </c>
      <c r="P48" s="68">
        <f>'2市町製造品付加価値'!P55</f>
        <v>1962618</v>
      </c>
      <c r="Q48" s="68">
        <f>'2市町製造品付加価値'!Q55</f>
        <v>2195716</v>
      </c>
      <c r="R48" s="68">
        <f>'2市町製造品付加価値'!R55</f>
        <v>2148446</v>
      </c>
      <c r="S48" s="68">
        <f>'2市町製造品付加価値'!S55</f>
        <v>2387937</v>
      </c>
      <c r="T48" s="68">
        <f>'2市町製造品付加価値'!T55</f>
        <v>2255012</v>
      </c>
      <c r="U48" s="68">
        <f>'2市町製造品付加価値'!U55</f>
        <v>2215220</v>
      </c>
      <c r="V48" s="68">
        <f>'2市町製造品付加価値'!V55</f>
        <v>2093955</v>
      </c>
      <c r="W48" s="68">
        <f>'2市町製造品付加価値'!W55</f>
        <v>2216850</v>
      </c>
      <c r="X48" s="68">
        <f>'2市町製造品付加価値'!X55</f>
        <v>2467939</v>
      </c>
      <c r="Y48" s="68">
        <f>'2市町製造品付加価値'!Y55</f>
        <v>2954685</v>
      </c>
      <c r="Z48" s="68">
        <f>'2市町製造品付加価値'!Z55</f>
        <v>2316849</v>
      </c>
      <c r="AA48" s="68">
        <f>'2市町製造品付加価値'!AA55</f>
        <v>2345100</v>
      </c>
      <c r="AB48" s="68">
        <f>'2市町製造品付加価値'!AB55</f>
        <v>2422120</v>
      </c>
      <c r="AC48" s="68">
        <f>'2市町製造品付加価値'!AC55</f>
        <v>2132204</v>
      </c>
      <c r="AD48" s="68">
        <f>'2市町製造品付加価値'!AD55</f>
        <v>2201373</v>
      </c>
      <c r="AE48" s="68">
        <f>'2市町製造品付加価値'!AE55</f>
        <v>2280265</v>
      </c>
      <c r="AF48" s="68">
        <f>'2市町製造品付加価値'!AF55</f>
        <v>3808413</v>
      </c>
      <c r="AG48" s="68">
        <f>'2市町製造品付加価値'!AG55</f>
        <v>3724574</v>
      </c>
      <c r="AH48" s="68">
        <f>'2市町製造品付加価値'!AI55</f>
        <v>1903496</v>
      </c>
      <c r="AI48" s="68">
        <f>'2市町製造品付加価値'!AJ55</f>
        <v>1883381</v>
      </c>
      <c r="AJ48" s="68">
        <f>'2市町製造品付加価値'!AK55</f>
        <v>2078591</v>
      </c>
      <c r="AK48" s="68">
        <f>'2市町製造品付加価値'!AM55</f>
        <v>1961197</v>
      </c>
      <c r="AL48" s="68">
        <f>'2市町製造品付加価値'!AO55</f>
        <v>2347719</v>
      </c>
      <c r="AM48" s="68">
        <f>'2市町製造品付加価値'!AP55</f>
        <v>2122511</v>
      </c>
      <c r="AN48" s="68">
        <f>'2市町製造品付加価値'!AQ55</f>
        <v>2237811</v>
      </c>
      <c r="AO48" s="68">
        <f>'2市町製造品付加価値'!AR55</f>
        <v>2296702</v>
      </c>
      <c r="AP48" s="68">
        <f>'2市町製造品付加価値'!AS55</f>
        <v>1649653</v>
      </c>
      <c r="AQ48" s="68">
        <f>'2市町製造品付加価値'!AT55</f>
        <v>1548931</v>
      </c>
      <c r="AR48" s="68">
        <f>'2市町製造品付加価値'!AU55</f>
        <v>1995443</v>
      </c>
      <c r="AS48" s="68">
        <f>'2市町製造品付加価値'!AV55</f>
        <v>1793798</v>
      </c>
      <c r="AT48" s="68">
        <f>'2市町製造品付加価値'!AW55</f>
        <v>1535420</v>
      </c>
      <c r="AU48" s="68">
        <f>'2市町製造品付加価値'!AX55</f>
        <v>1534899</v>
      </c>
      <c r="AV48" s="68">
        <f>'2市町製造品付加価値'!AY55</f>
        <v>1624724</v>
      </c>
      <c r="AW48" s="68">
        <f>'2市町製造品付加価値'!AZ55</f>
        <v>1578723</v>
      </c>
      <c r="AX48" s="68">
        <f>'2市町製造品付加価値'!BA55</f>
        <v>1814151</v>
      </c>
      <c r="AY48" s="68">
        <f>'2市町製造品付加価値'!BB55</f>
        <v>1841617</v>
      </c>
      <c r="AZ48" s="68">
        <f>'2市町製造品付加価値'!BC55</f>
        <v>1802082</v>
      </c>
      <c r="BA48" s="68">
        <f>'2市町製造品付加価値'!BD55</f>
        <v>2100812</v>
      </c>
      <c r="BB48" s="68">
        <f>'2市町製造品付加価値'!BE55</f>
        <v>2125223</v>
      </c>
      <c r="BC48" s="68">
        <f>'2市町製造品付加価値'!BF55</f>
        <v>0</v>
      </c>
    </row>
    <row r="49" spans="1:55">
      <c r="A49" s="338"/>
      <c r="B49" s="343" t="s">
        <v>40</v>
      </c>
      <c r="C49" s="359">
        <f t="shared" ref="C49:G49" si="118">SUM(C50:C53)</f>
        <v>14579747</v>
      </c>
      <c r="D49" s="359">
        <f t="shared" si="118"/>
        <v>14515401</v>
      </c>
      <c r="E49" s="359">
        <f t="shared" si="118"/>
        <v>17352841</v>
      </c>
      <c r="F49" s="359">
        <f t="shared" si="118"/>
        <v>21671150</v>
      </c>
      <c r="G49" s="359">
        <f t="shared" si="118"/>
        <v>26618355</v>
      </c>
      <c r="H49" s="359">
        <f t="shared" ref="H49:L49" si="119">SUM(H50:H53)</f>
        <v>28517942</v>
      </c>
      <c r="I49" s="359">
        <f t="shared" si="119"/>
        <v>33557261</v>
      </c>
      <c r="J49" s="359">
        <f t="shared" si="119"/>
        <v>37278139</v>
      </c>
      <c r="K49" s="359">
        <f t="shared" si="119"/>
        <v>39623750</v>
      </c>
      <c r="L49" s="359">
        <f t="shared" si="119"/>
        <v>45276441</v>
      </c>
      <c r="M49" s="359">
        <f>SUM(M50:M53)</f>
        <v>51209341</v>
      </c>
      <c r="N49" s="359">
        <f t="shared" ref="N49:AU49" si="120">SUM(N50:N53)</f>
        <v>53021937</v>
      </c>
      <c r="O49" s="359">
        <f t="shared" si="120"/>
        <v>55925669</v>
      </c>
      <c r="P49" s="359">
        <f t="shared" si="120"/>
        <v>55769196</v>
      </c>
      <c r="Q49" s="359">
        <f t="shared" si="120"/>
        <v>60169849</v>
      </c>
      <c r="R49" s="359">
        <f t="shared" si="120"/>
        <v>63194030</v>
      </c>
      <c r="S49" s="359">
        <f t="shared" si="120"/>
        <v>63731673</v>
      </c>
      <c r="T49" s="359">
        <f t="shared" si="120"/>
        <v>64487067</v>
      </c>
      <c r="U49" s="359">
        <f t="shared" si="120"/>
        <v>68454757</v>
      </c>
      <c r="V49" s="359">
        <f t="shared" si="120"/>
        <v>78559853</v>
      </c>
      <c r="W49" s="359">
        <f t="shared" si="120"/>
        <v>85033168</v>
      </c>
      <c r="X49" s="359">
        <f t="shared" si="120"/>
        <v>95168677</v>
      </c>
      <c r="Y49" s="359">
        <f t="shared" si="120"/>
        <v>95291589</v>
      </c>
      <c r="Z49" s="359">
        <f t="shared" si="120"/>
        <v>90922067</v>
      </c>
      <c r="AA49" s="359">
        <f t="shared" si="120"/>
        <v>89035771</v>
      </c>
      <c r="AB49" s="359">
        <f t="shared" si="120"/>
        <v>91276983</v>
      </c>
      <c r="AC49" s="359">
        <f t="shared" si="120"/>
        <v>95871963</v>
      </c>
      <c r="AD49" s="359">
        <f t="shared" si="120"/>
        <v>92680614</v>
      </c>
      <c r="AE49" s="359">
        <f t="shared" si="120"/>
        <v>86190698</v>
      </c>
      <c r="AF49" s="359">
        <f t="shared" si="120"/>
        <v>89702255</v>
      </c>
      <c r="AG49" s="359">
        <f t="shared" si="120"/>
        <v>90227660</v>
      </c>
      <c r="AH49" s="359">
        <f t="shared" si="120"/>
        <v>75329621</v>
      </c>
      <c r="AI49" s="359">
        <f t="shared" si="120"/>
        <v>73929636</v>
      </c>
      <c r="AJ49" s="359">
        <f t="shared" si="120"/>
        <v>71446976</v>
      </c>
      <c r="AK49" s="359">
        <f t="shared" si="120"/>
        <v>75077111</v>
      </c>
      <c r="AL49" s="359">
        <f t="shared" si="120"/>
        <v>80062850</v>
      </c>
      <c r="AM49" s="359">
        <f t="shared" si="120"/>
        <v>79837229</v>
      </c>
      <c r="AN49" s="359">
        <f t="shared" si="120"/>
        <v>76579476</v>
      </c>
      <c r="AO49" s="359">
        <f t="shared" si="120"/>
        <v>85086789</v>
      </c>
      <c r="AP49" s="359">
        <f t="shared" si="120"/>
        <v>60314588</v>
      </c>
      <c r="AQ49" s="359">
        <f t="shared" si="120"/>
        <v>69580431</v>
      </c>
      <c r="AR49" s="359">
        <f t="shared" si="120"/>
        <v>72278256</v>
      </c>
      <c r="AS49" s="359">
        <f t="shared" si="120"/>
        <v>63147961</v>
      </c>
      <c r="AT49" s="359">
        <f t="shared" si="120"/>
        <v>71936089</v>
      </c>
      <c r="AU49" s="359">
        <f t="shared" si="120"/>
        <v>69584080</v>
      </c>
      <c r="AV49" s="359">
        <f t="shared" ref="AV49" si="121">SUM(AV50:AV53)</f>
        <v>68029457</v>
      </c>
      <c r="AW49" s="359">
        <f t="shared" ref="AW49" si="122">SUM(AW50:AW53)</f>
        <v>70505914</v>
      </c>
      <c r="AX49" s="359">
        <f t="shared" ref="AX49:AY49" si="123">SUM(AX50:AX53)</f>
        <v>72659997</v>
      </c>
      <c r="AY49" s="359">
        <f t="shared" si="123"/>
        <v>71243959</v>
      </c>
      <c r="AZ49" s="359">
        <f t="shared" ref="AZ49:BA49" si="124">SUM(AZ50:AZ53)</f>
        <v>74683564</v>
      </c>
      <c r="BA49" s="359">
        <f t="shared" si="124"/>
        <v>71004446</v>
      </c>
      <c r="BB49" s="359">
        <f t="shared" ref="BB49:BC49" si="125">SUM(BB50:BB53)</f>
        <v>78387116</v>
      </c>
      <c r="BC49" s="359">
        <f t="shared" si="125"/>
        <v>0</v>
      </c>
    </row>
    <row r="50" spans="1:55">
      <c r="A50" s="333">
        <v>201</v>
      </c>
      <c r="B50" s="334" t="s">
        <v>543</v>
      </c>
      <c r="C50" s="68">
        <f>'2市町製造品付加価値'!C26</f>
        <v>14357441</v>
      </c>
      <c r="D50" s="68">
        <f>'2市町製造品付加価値'!D26</f>
        <v>14267717</v>
      </c>
      <c r="E50" s="68">
        <f>'2市町製造品付加価値'!E26</f>
        <v>17018545</v>
      </c>
      <c r="F50" s="68">
        <f>'2市町製造品付加価値'!F26</f>
        <v>21305516</v>
      </c>
      <c r="G50" s="68">
        <f>'2市町製造品付加価値'!G26</f>
        <v>26003090</v>
      </c>
      <c r="H50" s="68">
        <f>'2市町製造品付加価値'!H26</f>
        <v>27293225</v>
      </c>
      <c r="I50" s="68">
        <f>'2市町製造品付加価値'!I26</f>
        <v>32118344</v>
      </c>
      <c r="J50" s="68">
        <f>'2市町製造品付加価値'!J26</f>
        <v>35028397</v>
      </c>
      <c r="K50" s="68">
        <f>'2市町製造品付加価値'!K26</f>
        <v>37279528</v>
      </c>
      <c r="L50" s="68">
        <f>'2市町製造品付加価値'!L26</f>
        <v>42742923</v>
      </c>
      <c r="M50" s="68">
        <f>'2市町製造品付加価値'!M26</f>
        <v>48039953</v>
      </c>
      <c r="N50" s="68">
        <f>'2市町製造品付加価値'!N26</f>
        <v>49279674</v>
      </c>
      <c r="O50" s="68">
        <f>'2市町製造品付加価値'!O26</f>
        <v>52106287</v>
      </c>
      <c r="P50" s="68">
        <f>'2市町製造品付加価値'!P26</f>
        <v>51497367</v>
      </c>
      <c r="Q50" s="68">
        <f>'2市町製造品付加価値'!Q26</f>
        <v>55825285</v>
      </c>
      <c r="R50" s="68">
        <f>'2市町製造品付加価値'!R26</f>
        <v>57915459</v>
      </c>
      <c r="S50" s="68">
        <f>'2市町製造品付加価値'!S26</f>
        <v>58324929</v>
      </c>
      <c r="T50" s="68">
        <f>'2市町製造品付加価値'!T26</f>
        <v>58541458</v>
      </c>
      <c r="U50" s="68">
        <f>'2市町製造品付加価値'!U26</f>
        <v>62235909</v>
      </c>
      <c r="V50" s="68">
        <f>'2市町製造品付加価値'!V26</f>
        <v>71079622</v>
      </c>
      <c r="W50" s="68">
        <f>'2市町製造品付加価値'!W26</f>
        <v>76469722</v>
      </c>
      <c r="X50" s="68">
        <f>'2市町製造品付加価値'!X26</f>
        <v>86374340</v>
      </c>
      <c r="Y50" s="68">
        <f>'2市町製造品付加価値'!Y26</f>
        <v>86063270</v>
      </c>
      <c r="Z50" s="68">
        <f>'2市町製造品付加価値'!Z26</f>
        <v>81343432</v>
      </c>
      <c r="AA50" s="68">
        <f>'2市町製造品付加価値'!AA26</f>
        <v>81361731</v>
      </c>
      <c r="AB50" s="68">
        <f>'2市町製造品付加価値'!AB26</f>
        <v>80856845</v>
      </c>
      <c r="AC50" s="68">
        <f>'2市町製造品付加価値'!AC26</f>
        <v>85485588</v>
      </c>
      <c r="AD50" s="68">
        <f>'2市町製造品付加価値'!AD26</f>
        <v>81978417</v>
      </c>
      <c r="AE50" s="68">
        <f>'2市町製造品付加価値'!AE26</f>
        <v>75236613</v>
      </c>
      <c r="AF50" s="68">
        <f>'2市町製造品付加価値'!AF26</f>
        <v>84965772</v>
      </c>
      <c r="AG50" s="68">
        <f>'2市町製造品付加価値'!AG26</f>
        <v>85322685</v>
      </c>
      <c r="AH50" s="68">
        <f>'2市町製造品付加価値'!AI26</f>
        <v>65251911</v>
      </c>
      <c r="AI50" s="68">
        <f>'2市町製造品付加価値'!AJ26</f>
        <v>64301523</v>
      </c>
      <c r="AJ50" s="68">
        <f>'2市町製造品付加価値'!AK26</f>
        <v>60975754</v>
      </c>
      <c r="AK50" s="68">
        <f>'2市町製造品付加価値'!AM26</f>
        <v>64148856</v>
      </c>
      <c r="AL50" s="68">
        <f>'2市町製造品付加価値'!AO26</f>
        <v>69032251</v>
      </c>
      <c r="AM50" s="68">
        <f>'2市町製造品付加価値'!AP26</f>
        <v>68825429</v>
      </c>
      <c r="AN50" s="68">
        <f>'2市町製造品付加価値'!AQ26</f>
        <v>65367806</v>
      </c>
      <c r="AO50" s="68">
        <f>'2市町製造品付加価値'!AR26</f>
        <v>74058422</v>
      </c>
      <c r="AP50" s="68">
        <f>'2市町製造品付加価値'!AS26</f>
        <v>50947922</v>
      </c>
      <c r="AQ50" s="68">
        <f>'2市町製造品付加価値'!AT26</f>
        <v>59190207</v>
      </c>
      <c r="AR50" s="68">
        <f>'2市町製造品付加価値'!AU26</f>
        <v>60710264</v>
      </c>
      <c r="AS50" s="68">
        <f>'2市町製造品付加価値'!AV26</f>
        <v>53758075</v>
      </c>
      <c r="AT50" s="68">
        <f>'2市町製造品付加価値'!AW26</f>
        <v>61671458</v>
      </c>
      <c r="AU50" s="68">
        <f>'2市町製造品付加価値'!AX26</f>
        <v>59217193</v>
      </c>
      <c r="AV50" s="68">
        <f>'2市町製造品付加価値'!AY26</f>
        <v>58134163</v>
      </c>
      <c r="AW50" s="68">
        <f>'2市町製造品付加価値'!AZ26</f>
        <v>58661837</v>
      </c>
      <c r="AX50" s="68">
        <f>'2市町製造品付加価値'!BA26</f>
        <v>60353443</v>
      </c>
      <c r="AY50" s="68">
        <f>'2市町製造品付加価値'!BB26</f>
        <v>58239064</v>
      </c>
      <c r="AZ50" s="68">
        <f>'2市町製造品付加価値'!BC26</f>
        <v>62185997</v>
      </c>
      <c r="BA50" s="68">
        <f>'2市町製造品付加価値'!BD26</f>
        <v>58710186</v>
      </c>
      <c r="BB50" s="68">
        <f>'2市町製造品付加価値'!BE26</f>
        <v>66431627</v>
      </c>
      <c r="BC50" s="68">
        <f>'2市町製造品付加価値'!BF26</f>
        <v>0</v>
      </c>
    </row>
    <row r="51" spans="1:55">
      <c r="A51" s="329">
        <v>442</v>
      </c>
      <c r="B51" s="332" t="s">
        <v>87</v>
      </c>
      <c r="C51" s="68">
        <f>'2市町製造品付加価値'!C58</f>
        <v>33124</v>
      </c>
      <c r="D51" s="68">
        <f>'2市町製造品付加価値'!D58</f>
        <v>44359</v>
      </c>
      <c r="E51" s="68">
        <f>'2市町製造品付加価値'!E58</f>
        <v>31777</v>
      </c>
      <c r="F51" s="68">
        <f>'2市町製造品付加価値'!F58</f>
        <v>20660</v>
      </c>
      <c r="G51" s="68">
        <f>'2市町製造品付加価値'!G58</f>
        <v>188534</v>
      </c>
      <c r="H51" s="68">
        <f>'2市町製造品付加価値'!H58</f>
        <v>314990</v>
      </c>
      <c r="I51" s="68">
        <f>'2市町製造品付加価値'!I58</f>
        <v>503042</v>
      </c>
      <c r="J51" s="68">
        <f>'2市町製造品付加価値'!J58</f>
        <v>519326</v>
      </c>
      <c r="K51" s="68">
        <f>'2市町製造品付加価値'!K58</f>
        <v>617696</v>
      </c>
      <c r="L51" s="68">
        <f>'2市町製造品付加価値'!L58</f>
        <v>673468</v>
      </c>
      <c r="M51" s="68">
        <f>'2市町製造品付加価値'!M58</f>
        <v>785873</v>
      </c>
      <c r="N51" s="68">
        <f>'2市町製造品付加価値'!N58</f>
        <v>910207</v>
      </c>
      <c r="O51" s="68">
        <f>'2市町製造品付加価値'!O58</f>
        <v>893814</v>
      </c>
      <c r="P51" s="68">
        <f>'2市町製造品付加価値'!P58</f>
        <v>872101</v>
      </c>
      <c r="Q51" s="68">
        <f>'2市町製造品付加価値'!Q58</f>
        <v>853850</v>
      </c>
      <c r="R51" s="68">
        <f>'2市町製造品付加価値'!R58</f>
        <v>1149654</v>
      </c>
      <c r="S51" s="68">
        <f>'2市町製造品付加価値'!S58</f>
        <v>938794</v>
      </c>
      <c r="T51" s="68">
        <f>'2市町製造品付加価値'!T58</f>
        <v>1075606</v>
      </c>
      <c r="U51" s="68">
        <f>'2市町製造品付加価値'!U58</f>
        <v>1268346</v>
      </c>
      <c r="V51" s="68">
        <f>'2市町製造品付加価値'!V58</f>
        <v>1450181</v>
      </c>
      <c r="W51" s="68">
        <f>'2市町製造品付加価値'!W58</f>
        <v>1569486</v>
      </c>
      <c r="X51" s="68">
        <f>'2市町製造品付加価値'!X58</f>
        <v>1616860</v>
      </c>
      <c r="Y51" s="68">
        <f>'2市町製造品付加価値'!Y58</f>
        <v>1363140</v>
      </c>
      <c r="Z51" s="68">
        <f>'2市町製造品付加価値'!Z58</f>
        <v>1176000</v>
      </c>
      <c r="AA51" s="68">
        <f>'2市町製造品付加価値'!AA58</f>
        <v>1130523</v>
      </c>
      <c r="AB51" s="68">
        <f>'2市町製造品付加価値'!AB58</f>
        <v>1266148</v>
      </c>
      <c r="AC51" s="68">
        <f>'2市町製造品付加価値'!AC58</f>
        <v>1367227</v>
      </c>
      <c r="AD51" s="68">
        <f>'2市町製造品付加価値'!AD58</f>
        <v>1471534</v>
      </c>
      <c r="AE51" s="68">
        <f>'2市町製造品付加価値'!AE58</f>
        <v>1393887</v>
      </c>
      <c r="AF51" s="68">
        <f>'2市町製造品付加価値'!AF58</f>
        <v>388770</v>
      </c>
      <c r="AG51" s="68">
        <f>'2市町製造品付加価値'!AG58</f>
        <v>382582</v>
      </c>
      <c r="AH51" s="68">
        <f>'2市町製造品付加価値'!AI58</f>
        <v>1115753</v>
      </c>
      <c r="AI51" s="68">
        <f>'2市町製造品付加価値'!AJ58</f>
        <v>1147153</v>
      </c>
      <c r="AJ51" s="68">
        <f>'2市町製造品付加価値'!AK58</f>
        <v>1255711</v>
      </c>
      <c r="AK51" s="68">
        <f>'2市町製造品付加価値'!AM58</f>
        <v>1548777</v>
      </c>
      <c r="AL51" s="68">
        <f>'2市町製造品付加価値'!AO58</f>
        <v>1764045</v>
      </c>
      <c r="AM51" s="68">
        <f>'2市町製造品付加価値'!AP58</f>
        <v>1811257</v>
      </c>
      <c r="AN51" s="68">
        <f>'2市町製造品付加価値'!AQ58</f>
        <v>1844155</v>
      </c>
      <c r="AO51" s="68">
        <f>'2市町製造品付加価値'!AR58</f>
        <v>1688042</v>
      </c>
      <c r="AP51" s="68">
        <f>'2市町製造品付加価値'!AS58</f>
        <v>1508686</v>
      </c>
      <c r="AQ51" s="68">
        <f>'2市町製造品付加価値'!AT58</f>
        <v>1269708</v>
      </c>
      <c r="AR51" s="68">
        <f>'2市町製造品付加価値'!AU58</f>
        <v>1123607</v>
      </c>
      <c r="AS51" s="68">
        <f>'2市町製造品付加価値'!AV58</f>
        <v>1252830</v>
      </c>
      <c r="AT51" s="68">
        <f>'2市町製造品付加価値'!AW58</f>
        <v>1324076</v>
      </c>
      <c r="AU51" s="68">
        <f>'2市町製造品付加価値'!AX58</f>
        <v>1157689</v>
      </c>
      <c r="AV51" s="68">
        <f>'2市町製造品付加価値'!AY58</f>
        <v>936328</v>
      </c>
      <c r="AW51" s="68">
        <f>'2市町製造品付加価値'!AZ58</f>
        <v>1190374</v>
      </c>
      <c r="AX51" s="68">
        <f>'2市町製造品付加価値'!BA58</f>
        <v>1199740</v>
      </c>
      <c r="AY51" s="68">
        <f>'2市町製造品付加価値'!BB58</f>
        <v>1290941</v>
      </c>
      <c r="AZ51" s="68">
        <f>'2市町製造品付加価値'!BC58</f>
        <v>1512522</v>
      </c>
      <c r="BA51" s="68">
        <f>'2市町製造品付加価値'!BD58</f>
        <v>1307840</v>
      </c>
      <c r="BB51" s="68">
        <f>'2市町製造品付加価値'!BE58</f>
        <v>1641950</v>
      </c>
      <c r="BC51" s="68">
        <f>'2市町製造品付加価値'!BF58</f>
        <v>0</v>
      </c>
    </row>
    <row r="52" spans="1:55">
      <c r="A52" s="329">
        <v>443</v>
      </c>
      <c r="B52" s="332" t="s">
        <v>88</v>
      </c>
      <c r="C52" s="68">
        <f>'2市町製造品付加価値'!C59</f>
        <v>106746</v>
      </c>
      <c r="D52" s="68">
        <f>'2市町製造品付加価値'!D59</f>
        <v>120017</v>
      </c>
      <c r="E52" s="68">
        <f>'2市町製造品付加価値'!E59</f>
        <v>170230</v>
      </c>
      <c r="F52" s="68">
        <f>'2市町製造品付加価値'!F59</f>
        <v>253414</v>
      </c>
      <c r="G52" s="68">
        <f>'2市町製造品付加価値'!G59</f>
        <v>281978</v>
      </c>
      <c r="H52" s="68">
        <f>'2市町製造品付加価値'!H59</f>
        <v>629989</v>
      </c>
      <c r="I52" s="68">
        <f>'2市町製造品付加価値'!I59</f>
        <v>615983</v>
      </c>
      <c r="J52" s="68">
        <f>'2市町製造品付加価値'!J59</f>
        <v>1275810</v>
      </c>
      <c r="K52" s="68">
        <f>'2市町製造品付加価値'!K59</f>
        <v>1422546</v>
      </c>
      <c r="L52" s="68">
        <f>'2市町製造品付加価値'!L59</f>
        <v>1507536</v>
      </c>
      <c r="M52" s="68">
        <f>'2市町製造品付加価値'!M59</f>
        <v>2003892</v>
      </c>
      <c r="N52" s="68">
        <f>'2市町製造品付加価値'!N59</f>
        <v>2412197</v>
      </c>
      <c r="O52" s="68">
        <f>'2市町製造品付加価値'!O59</f>
        <v>2470251</v>
      </c>
      <c r="P52" s="68">
        <f>'2市町製造品付加価値'!P59</f>
        <v>2934557</v>
      </c>
      <c r="Q52" s="68">
        <f>'2市町製造品付加価値'!Q59</f>
        <v>3022265</v>
      </c>
      <c r="R52" s="68">
        <f>'2市町製造品付加価値'!R59</f>
        <v>3624169</v>
      </c>
      <c r="S52" s="68">
        <f>'2市町製造品付加価値'!S59</f>
        <v>3874466</v>
      </c>
      <c r="T52" s="68">
        <f>'2市町製造品付加価値'!T59</f>
        <v>4446992</v>
      </c>
      <c r="U52" s="68">
        <f>'2市町製造品付加価値'!U59</f>
        <v>4462852</v>
      </c>
      <c r="V52" s="68">
        <f>'2市町製造品付加価値'!V59</f>
        <v>5463867</v>
      </c>
      <c r="W52" s="68">
        <f>'2市町製造品付加価値'!W59</f>
        <v>6410740</v>
      </c>
      <c r="X52" s="68">
        <f>'2市町製造品付加価値'!X59</f>
        <v>6612409</v>
      </c>
      <c r="Y52" s="68">
        <f>'2市町製造品付加価値'!Y59</f>
        <v>7223741</v>
      </c>
      <c r="Z52" s="68">
        <f>'2市町製造品付加価値'!Z59</f>
        <v>7674251</v>
      </c>
      <c r="AA52" s="68">
        <f>'2市町製造品付加価値'!AA59</f>
        <v>5987350</v>
      </c>
      <c r="AB52" s="68">
        <f>'2市町製造品付加価値'!AB59</f>
        <v>8504628</v>
      </c>
      <c r="AC52" s="68">
        <f>'2市町製造品付加価値'!AC59</f>
        <v>8348054</v>
      </c>
      <c r="AD52" s="68">
        <f>'2市町製造品付加価値'!AD59</f>
        <v>8594296</v>
      </c>
      <c r="AE52" s="68">
        <f>'2市町製造品付加価値'!AE59</f>
        <v>8946029</v>
      </c>
      <c r="AF52" s="68">
        <f>'2市町製造品付加価値'!AF59</f>
        <v>1293519</v>
      </c>
      <c r="AG52" s="68">
        <f>'2市町製造品付加価値'!AG59</f>
        <v>1349940</v>
      </c>
      <c r="AH52" s="68">
        <f>'2市町製造品付加価値'!AI59</f>
        <v>8411607</v>
      </c>
      <c r="AI52" s="68">
        <f>'2市町製造品付加価値'!AJ59</f>
        <v>8017244</v>
      </c>
      <c r="AJ52" s="68">
        <f>'2市町製造品付加価値'!AK59</f>
        <v>8638854</v>
      </c>
      <c r="AK52" s="68">
        <f>'2市町製造品付加価値'!AM59</f>
        <v>8798511</v>
      </c>
      <c r="AL52" s="68">
        <f>'2市町製造品付加価値'!AO59</f>
        <v>8633126</v>
      </c>
      <c r="AM52" s="68">
        <f>'2市町製造品付加価値'!AP59</f>
        <v>8661187</v>
      </c>
      <c r="AN52" s="68">
        <f>'2市町製造品付加価値'!AQ59</f>
        <v>8843965</v>
      </c>
      <c r="AO52" s="68">
        <f>'2市町製造品付加価値'!AR59</f>
        <v>8756682</v>
      </c>
      <c r="AP52" s="68">
        <f>'2市町製造品付加価値'!AS59</f>
        <v>7266262</v>
      </c>
      <c r="AQ52" s="68">
        <f>'2市町製造品付加価値'!AT59</f>
        <v>8571388</v>
      </c>
      <c r="AR52" s="68">
        <f>'2市町製造品付加価値'!AU59</f>
        <v>9806688</v>
      </c>
      <c r="AS52" s="68">
        <f>'2市町製造品付加価値'!AV59</f>
        <v>7637492</v>
      </c>
      <c r="AT52" s="68">
        <f>'2市町製造品付加価値'!AW59</f>
        <v>8453891</v>
      </c>
      <c r="AU52" s="68">
        <f>'2市町製造品付加価値'!AX59</f>
        <v>8772547</v>
      </c>
      <c r="AV52" s="68">
        <f>'2市町製造品付加価値'!AY59</f>
        <v>8396830</v>
      </c>
      <c r="AW52" s="68">
        <f>'2市町製造品付加価値'!AZ59</f>
        <v>10161584</v>
      </c>
      <c r="AX52" s="68">
        <f>'2市町製造品付加価値'!BA59</f>
        <v>10592687</v>
      </c>
      <c r="AY52" s="68">
        <f>'2市町製造品付加価値'!BB59</f>
        <v>11175311</v>
      </c>
      <c r="AZ52" s="68">
        <f>'2市町製造品付加価値'!BC59</f>
        <v>10278874</v>
      </c>
      <c r="BA52" s="68">
        <f>'2市町製造品付加価値'!BD59</f>
        <v>10257003</v>
      </c>
      <c r="BB52" s="68">
        <f>'2市町製造品付加価値'!BE59</f>
        <v>9807255</v>
      </c>
      <c r="BC52" s="68">
        <f>'2市町製造品付加価値'!BF59</f>
        <v>0</v>
      </c>
    </row>
    <row r="53" spans="1:55">
      <c r="A53" s="329">
        <v>446</v>
      </c>
      <c r="B53" s="332" t="s">
        <v>544</v>
      </c>
      <c r="C53" s="68">
        <f>'2市町製造品付加価値'!C60</f>
        <v>82436</v>
      </c>
      <c r="D53" s="68">
        <f>'2市町製造品付加価値'!D60</f>
        <v>83308</v>
      </c>
      <c r="E53" s="68">
        <f>'2市町製造品付加価値'!E60</f>
        <v>132289</v>
      </c>
      <c r="F53" s="68">
        <f>'2市町製造品付加価値'!F60</f>
        <v>91560</v>
      </c>
      <c r="G53" s="68">
        <f>'2市町製造品付加価値'!G60</f>
        <v>144753</v>
      </c>
      <c r="H53" s="68">
        <f>'2市町製造品付加価値'!H60</f>
        <v>279738</v>
      </c>
      <c r="I53" s="68">
        <f>'2市町製造品付加価値'!I60</f>
        <v>319892</v>
      </c>
      <c r="J53" s="68">
        <f>'2市町製造品付加価値'!J60</f>
        <v>454606</v>
      </c>
      <c r="K53" s="68">
        <f>'2市町製造品付加価値'!K60</f>
        <v>303980</v>
      </c>
      <c r="L53" s="68">
        <f>'2市町製造品付加価値'!L60</f>
        <v>352514</v>
      </c>
      <c r="M53" s="68">
        <f>'2市町製造品付加価値'!M60</f>
        <v>379623</v>
      </c>
      <c r="N53" s="68">
        <f>'2市町製造品付加価値'!N60</f>
        <v>419859</v>
      </c>
      <c r="O53" s="68">
        <f>'2市町製造品付加価値'!O60</f>
        <v>455317</v>
      </c>
      <c r="P53" s="68">
        <f>'2市町製造品付加価値'!P60</f>
        <v>465171</v>
      </c>
      <c r="Q53" s="68">
        <f>'2市町製造品付加価値'!Q60</f>
        <v>468449</v>
      </c>
      <c r="R53" s="68">
        <f>'2市町製造品付加価値'!R60</f>
        <v>504748</v>
      </c>
      <c r="S53" s="68">
        <f>'2市町製造品付加価値'!S60</f>
        <v>593484</v>
      </c>
      <c r="T53" s="68">
        <f>'2市町製造品付加価値'!T60</f>
        <v>423011</v>
      </c>
      <c r="U53" s="68">
        <f>'2市町製造品付加価値'!U60</f>
        <v>487650</v>
      </c>
      <c r="V53" s="68">
        <f>'2市町製造品付加価値'!V60</f>
        <v>566183</v>
      </c>
      <c r="W53" s="68">
        <f>'2市町製造品付加価値'!W60</f>
        <v>583220</v>
      </c>
      <c r="X53" s="68">
        <f>'2市町製造品付加価値'!X60</f>
        <v>565068</v>
      </c>
      <c r="Y53" s="68">
        <f>'2市町製造品付加価値'!Y60</f>
        <v>641438</v>
      </c>
      <c r="Z53" s="68">
        <f>'2市町製造品付加価値'!Z60</f>
        <v>728384</v>
      </c>
      <c r="AA53" s="68">
        <f>'2市町製造品付加価値'!AA60</f>
        <v>556167</v>
      </c>
      <c r="AB53" s="68">
        <f>'2市町製造品付加価値'!AB60</f>
        <v>649362</v>
      </c>
      <c r="AC53" s="68">
        <f>'2市町製造品付加価値'!AC60</f>
        <v>671094</v>
      </c>
      <c r="AD53" s="68">
        <f>'2市町製造品付加価値'!AD60</f>
        <v>636367</v>
      </c>
      <c r="AE53" s="68">
        <f>'2市町製造品付加価値'!AE60</f>
        <v>614169</v>
      </c>
      <c r="AF53" s="68">
        <f>'2市町製造品付加価値'!AF60</f>
        <v>3054194</v>
      </c>
      <c r="AG53" s="68">
        <f>'2市町製造品付加価値'!AG60</f>
        <v>3172453</v>
      </c>
      <c r="AH53" s="68">
        <f>'2市町製造品付加価値'!AI60</f>
        <v>550350</v>
      </c>
      <c r="AI53" s="68">
        <f>'2市町製造品付加価値'!AJ60</f>
        <v>463716</v>
      </c>
      <c r="AJ53" s="68">
        <f>'2市町製造品付加価値'!AK60</f>
        <v>576657</v>
      </c>
      <c r="AK53" s="68">
        <f>'2市町製造品付加価値'!AM60</f>
        <v>580967</v>
      </c>
      <c r="AL53" s="68">
        <f>'2市町製造品付加価値'!AO60</f>
        <v>633428</v>
      </c>
      <c r="AM53" s="68">
        <f>'2市町製造品付加価値'!AP60</f>
        <v>539356</v>
      </c>
      <c r="AN53" s="68">
        <f>'2市町製造品付加価値'!AQ60</f>
        <v>523550</v>
      </c>
      <c r="AO53" s="68">
        <f>'2市町製造品付加価値'!AR60</f>
        <v>583643</v>
      </c>
      <c r="AP53" s="68">
        <f>'2市町製造品付加価値'!AS60</f>
        <v>591718</v>
      </c>
      <c r="AQ53" s="68">
        <f>'2市町製造品付加価値'!AT60</f>
        <v>549128</v>
      </c>
      <c r="AR53" s="68">
        <f>'2市町製造品付加価値'!AU60</f>
        <v>637697</v>
      </c>
      <c r="AS53" s="68">
        <f>'2市町製造品付加価値'!AV60</f>
        <v>499564</v>
      </c>
      <c r="AT53" s="68">
        <f>'2市町製造品付加価値'!AW60</f>
        <v>486664</v>
      </c>
      <c r="AU53" s="68">
        <f>'2市町製造品付加価値'!AX60</f>
        <v>436651</v>
      </c>
      <c r="AV53" s="68">
        <f>'2市町製造品付加価値'!AY60</f>
        <v>562136</v>
      </c>
      <c r="AW53" s="68">
        <f>'2市町製造品付加価値'!AZ60</f>
        <v>492119</v>
      </c>
      <c r="AX53" s="68">
        <f>'2市町製造品付加価値'!BA60</f>
        <v>514127</v>
      </c>
      <c r="AY53" s="68">
        <f>'2市町製造品付加価値'!BB60</f>
        <v>538643</v>
      </c>
      <c r="AZ53" s="68">
        <f>'2市町製造品付加価値'!BC60</f>
        <v>706171</v>
      </c>
      <c r="BA53" s="68">
        <f>'2市町製造品付加価値'!BD60</f>
        <v>729417</v>
      </c>
      <c r="BB53" s="68">
        <f>'2市町製造品付加価値'!BE60</f>
        <v>506284</v>
      </c>
      <c r="BC53" s="68">
        <f>'2市町製造品付加価値'!BF60</f>
        <v>0</v>
      </c>
    </row>
    <row r="54" spans="1:55">
      <c r="A54" s="338"/>
      <c r="B54" s="343" t="s">
        <v>41</v>
      </c>
      <c r="C54" s="359">
        <f t="shared" ref="C54:G54" si="126">SUM(C55:C61)</f>
        <v>8231670</v>
      </c>
      <c r="D54" s="359">
        <f t="shared" si="126"/>
        <v>9725527</v>
      </c>
      <c r="E54" s="359">
        <f t="shared" si="126"/>
        <v>7405174</v>
      </c>
      <c r="F54" s="359">
        <f t="shared" si="126"/>
        <v>11508770</v>
      </c>
      <c r="G54" s="359">
        <f t="shared" si="126"/>
        <v>14673598</v>
      </c>
      <c r="H54" s="359">
        <f t="shared" ref="H54:L54" si="127">SUM(H55:H61)</f>
        <v>10133698</v>
      </c>
      <c r="I54" s="359">
        <f t="shared" si="127"/>
        <v>20308672</v>
      </c>
      <c r="J54" s="359">
        <f t="shared" si="127"/>
        <v>18397875</v>
      </c>
      <c r="K54" s="359">
        <f t="shared" si="127"/>
        <v>18821260</v>
      </c>
      <c r="L54" s="359">
        <f t="shared" si="127"/>
        <v>19479060</v>
      </c>
      <c r="M54" s="359">
        <f>SUM(M55:M61)</f>
        <v>19987561</v>
      </c>
      <c r="N54" s="359">
        <f t="shared" ref="N54:AU54" si="128">SUM(N55:N61)</f>
        <v>23368572</v>
      </c>
      <c r="O54" s="359">
        <f t="shared" si="128"/>
        <v>24532568</v>
      </c>
      <c r="P54" s="359">
        <f t="shared" si="128"/>
        <v>28677884</v>
      </c>
      <c r="Q54" s="359">
        <f t="shared" si="128"/>
        <v>27148398</v>
      </c>
      <c r="R54" s="359">
        <f t="shared" si="128"/>
        <v>28652120</v>
      </c>
      <c r="S54" s="359">
        <f t="shared" si="128"/>
        <v>29393370</v>
      </c>
      <c r="T54" s="359">
        <f t="shared" si="128"/>
        <v>35176932</v>
      </c>
      <c r="U54" s="359">
        <f t="shared" si="128"/>
        <v>34788675</v>
      </c>
      <c r="V54" s="359">
        <f t="shared" si="128"/>
        <v>34641764</v>
      </c>
      <c r="W54" s="359">
        <f t="shared" si="128"/>
        <v>33038963</v>
      </c>
      <c r="X54" s="359">
        <f t="shared" si="128"/>
        <v>37241309</v>
      </c>
      <c r="Y54" s="359">
        <f t="shared" si="128"/>
        <v>36830385</v>
      </c>
      <c r="Z54" s="359">
        <f t="shared" si="128"/>
        <v>38683973</v>
      </c>
      <c r="AA54" s="359">
        <f t="shared" si="128"/>
        <v>40145035</v>
      </c>
      <c r="AB54" s="359">
        <f t="shared" si="128"/>
        <v>44161802</v>
      </c>
      <c r="AC54" s="359">
        <f t="shared" si="128"/>
        <v>41435916</v>
      </c>
      <c r="AD54" s="359">
        <f t="shared" si="128"/>
        <v>44525609</v>
      </c>
      <c r="AE54" s="359">
        <f t="shared" si="128"/>
        <v>40747111</v>
      </c>
      <c r="AF54" s="359">
        <f t="shared" si="128"/>
        <v>46671019</v>
      </c>
      <c r="AG54" s="359">
        <f t="shared" si="128"/>
        <v>44901269</v>
      </c>
      <c r="AH54" s="359">
        <f t="shared" si="128"/>
        <v>37921969</v>
      </c>
      <c r="AI54" s="359">
        <f t="shared" si="128"/>
        <v>38124502</v>
      </c>
      <c r="AJ54" s="359">
        <f t="shared" si="128"/>
        <v>37762736</v>
      </c>
      <c r="AK54" s="359">
        <f t="shared" si="128"/>
        <v>36208414</v>
      </c>
      <c r="AL54" s="359">
        <f t="shared" si="128"/>
        <v>34417284</v>
      </c>
      <c r="AM54" s="359">
        <f t="shared" si="128"/>
        <v>34763556</v>
      </c>
      <c r="AN54" s="359">
        <f t="shared" si="128"/>
        <v>36286525</v>
      </c>
      <c r="AO54" s="359">
        <f t="shared" si="128"/>
        <v>34236059</v>
      </c>
      <c r="AP54" s="359">
        <f t="shared" si="128"/>
        <v>31793134</v>
      </c>
      <c r="AQ54" s="359">
        <f t="shared" si="128"/>
        <v>33162416</v>
      </c>
      <c r="AR54" s="359">
        <f t="shared" si="128"/>
        <v>33542450</v>
      </c>
      <c r="AS54" s="359">
        <f t="shared" si="128"/>
        <v>33946793</v>
      </c>
      <c r="AT54" s="359">
        <f t="shared" si="128"/>
        <v>30494657</v>
      </c>
      <c r="AU54" s="359">
        <f t="shared" si="128"/>
        <v>31100159</v>
      </c>
      <c r="AV54" s="359">
        <f t="shared" ref="AV54" si="129">SUM(AV55:AV61)</f>
        <v>29212384</v>
      </c>
      <c r="AW54" s="359">
        <f t="shared" ref="AW54" si="130">SUM(AW55:AW61)</f>
        <v>30188921</v>
      </c>
      <c r="AX54" s="359">
        <f t="shared" ref="AX54:AY54" si="131">SUM(AX55:AX61)</f>
        <v>33981939</v>
      </c>
      <c r="AY54" s="359">
        <f t="shared" si="131"/>
        <v>36695046</v>
      </c>
      <c r="AZ54" s="359">
        <f t="shared" ref="AZ54:BA54" si="132">SUM(AZ55:AZ61)</f>
        <v>38067333</v>
      </c>
      <c r="BA54" s="359">
        <f t="shared" si="132"/>
        <v>43278246</v>
      </c>
      <c r="BB54" s="359">
        <f t="shared" ref="BB54:BC54" si="133">SUM(BB55:BB61)</f>
        <v>43020257</v>
      </c>
      <c r="BC54" s="359">
        <f t="shared" si="133"/>
        <v>0</v>
      </c>
    </row>
    <row r="55" spans="1:55">
      <c r="A55" s="329">
        <v>208</v>
      </c>
      <c r="B55" s="332" t="s">
        <v>62</v>
      </c>
      <c r="C55" s="68">
        <f>'2市町製造品付加価値'!C33</f>
        <v>3728327</v>
      </c>
      <c r="D55" s="68">
        <f>'2市町製造品付加価値'!D33</f>
        <v>4966600</v>
      </c>
      <c r="E55" s="68">
        <f>'2市町製造品付加価値'!E33</f>
        <v>1229058</v>
      </c>
      <c r="F55" s="68">
        <f>'2市町製造品付加価値'!F33</f>
        <v>3697157</v>
      </c>
      <c r="G55" s="68">
        <f>'2市町製造品付加価値'!G33</f>
        <v>4603284</v>
      </c>
      <c r="H55" s="68">
        <f>'2市町製造品付加価値'!H33</f>
        <v>-2453068</v>
      </c>
      <c r="I55" s="68">
        <f>'2市町製造品付加価値'!I33</f>
        <v>7227170</v>
      </c>
      <c r="J55" s="68">
        <f>'2市町製造品付加価値'!J33</f>
        <v>4071703</v>
      </c>
      <c r="K55" s="68">
        <f>'2市町製造品付加価値'!K33</f>
        <v>2335556</v>
      </c>
      <c r="L55" s="68">
        <f>'2市町製造品付加価値'!L33</f>
        <v>2679473</v>
      </c>
      <c r="M55" s="68">
        <f>'2市町製造品付加価値'!M33</f>
        <v>1723662</v>
      </c>
      <c r="N55" s="68">
        <f>'2市町製造品付加価値'!N33</f>
        <v>3447052</v>
      </c>
      <c r="O55" s="68">
        <f>'2市町製造品付加価値'!O33</f>
        <v>3952971</v>
      </c>
      <c r="P55" s="68">
        <f>'2市町製造品付加価値'!P33</f>
        <v>8955834</v>
      </c>
      <c r="Q55" s="68">
        <f>'2市町製造品付加価値'!Q33</f>
        <v>5493119</v>
      </c>
      <c r="R55" s="68">
        <f>'2市町製造品付加価値'!R33</f>
        <v>4441161</v>
      </c>
      <c r="S55" s="68">
        <f>'2市町製造品付加価値'!S33</f>
        <v>3973283</v>
      </c>
      <c r="T55" s="68">
        <f>'2市町製造品付加価値'!T33</f>
        <v>7826299</v>
      </c>
      <c r="U55" s="68">
        <f>'2市町製造品付加価値'!U33</f>
        <v>3022029</v>
      </c>
      <c r="V55" s="68">
        <f>'2市町製造品付加価値'!V33</f>
        <v>2353988</v>
      </c>
      <c r="W55" s="68">
        <f>'2市町製造品付加価値'!W33</f>
        <v>2744709</v>
      </c>
      <c r="X55" s="68">
        <f>'2市町製造品付加価値'!X33</f>
        <v>4206548</v>
      </c>
      <c r="Y55" s="68">
        <f>'2市町製造品付加価値'!Y33</f>
        <v>4437389</v>
      </c>
      <c r="Z55" s="68">
        <f>'2市町製造品付加価値'!Z33</f>
        <v>4981281</v>
      </c>
      <c r="AA55" s="68">
        <f>'2市町製造品付加価値'!AA33</f>
        <v>6106406</v>
      </c>
      <c r="AB55" s="68">
        <f>'2市町製造品付加価値'!AB33</f>
        <v>7929000</v>
      </c>
      <c r="AC55" s="68">
        <f>'2市町製造品付加価値'!AC33</f>
        <v>5937402</v>
      </c>
      <c r="AD55" s="68">
        <f>'2市町製造品付加価値'!AD33</f>
        <v>7458110</v>
      </c>
      <c r="AE55" s="68">
        <f>'2市町製造品付加価値'!AE33</f>
        <v>4053385</v>
      </c>
      <c r="AF55" s="68">
        <f>'2市町製造品付加価値'!AF33</f>
        <v>11949199</v>
      </c>
      <c r="AG55" s="68">
        <f>'2市町製造品付加価値'!AG33</f>
        <v>7847645</v>
      </c>
      <c r="AH55" s="68">
        <f>'2市町製造品付加価値'!AI33</f>
        <v>5298244</v>
      </c>
      <c r="AI55" s="68">
        <f>'2市町製造品付加価値'!AJ33</f>
        <v>3679961</v>
      </c>
      <c r="AJ55" s="68">
        <f>'2市町製造品付加価値'!AK33</f>
        <v>2588137</v>
      </c>
      <c r="AK55" s="68">
        <f>'2市町製造品付加価値'!AM33</f>
        <v>3098518</v>
      </c>
      <c r="AL55" s="68">
        <f>'2市町製造品付加価値'!AO33</f>
        <v>3029785</v>
      </c>
      <c r="AM55" s="68">
        <f>'2市町製造品付加価値'!AP33</f>
        <v>3175679</v>
      </c>
      <c r="AN55" s="68">
        <f>'2市町製造品付加価値'!AQ33</f>
        <v>3848825</v>
      </c>
      <c r="AO55" s="68">
        <f>'2市町製造品付加価値'!AR33</f>
        <v>3569843</v>
      </c>
      <c r="AP55" s="68">
        <f>'2市町製造品付加価値'!AS33</f>
        <v>4052887</v>
      </c>
      <c r="AQ55" s="68">
        <f>'2市町製造品付加価値'!AT33</f>
        <v>3075746</v>
      </c>
      <c r="AR55" s="68">
        <f>'2市町製造品付加価値'!AU33</f>
        <v>2400459</v>
      </c>
      <c r="AS55" s="68">
        <f>'2市町製造品付加価値'!AV33</f>
        <v>3092705</v>
      </c>
      <c r="AT55" s="68">
        <f>'2市町製造品付加価値'!AW33</f>
        <v>2184839</v>
      </c>
      <c r="AU55" s="68">
        <f>'2市町製造品付加価値'!AX33</f>
        <v>1903998</v>
      </c>
      <c r="AV55" s="68">
        <f>'2市町製造品付加価値'!AY33</f>
        <v>6046589</v>
      </c>
      <c r="AW55" s="68">
        <f>'2市町製造品付加価値'!AZ33</f>
        <v>1939131</v>
      </c>
      <c r="AX55" s="68">
        <f>'2市町製造品付加価値'!BA33</f>
        <v>2478820</v>
      </c>
      <c r="AY55" s="68">
        <f>'2市町製造品付加価値'!BB33</f>
        <v>4866669</v>
      </c>
      <c r="AZ55" s="68">
        <f>'2市町製造品付加価値'!BC33</f>
        <v>5059115</v>
      </c>
      <c r="BA55" s="68">
        <f>'2市町製造品付加価値'!BD33</f>
        <v>8118886</v>
      </c>
      <c r="BB55" s="68">
        <f>'2市町製造品付加価値'!BE33</f>
        <v>8627670</v>
      </c>
      <c r="BC55" s="68">
        <f>'2市町製造品付加価値'!BF33</f>
        <v>0</v>
      </c>
    </row>
    <row r="56" spans="1:55">
      <c r="A56" s="329">
        <v>212</v>
      </c>
      <c r="B56" s="332" t="s">
        <v>65</v>
      </c>
      <c r="C56" s="68">
        <f>'2市町製造品付加価値'!C36</f>
        <v>1431885</v>
      </c>
      <c r="D56" s="68">
        <f>'2市町製造品付加価値'!D36</f>
        <v>1527366</v>
      </c>
      <c r="E56" s="68">
        <f>'2市町製造品付加価値'!E36</f>
        <v>2095760</v>
      </c>
      <c r="F56" s="68">
        <f>'2市町製造品付加価値'!F36</f>
        <v>2639534</v>
      </c>
      <c r="G56" s="68">
        <f>'2市町製造品付加価値'!G36</f>
        <v>3641483</v>
      </c>
      <c r="H56" s="68">
        <f>'2市町製造品付加価値'!H36</f>
        <v>4109843</v>
      </c>
      <c r="I56" s="68">
        <f>'2市町製造品付加価値'!I36</f>
        <v>4046506</v>
      </c>
      <c r="J56" s="68">
        <f>'2市町製造品付加価値'!J36</f>
        <v>5054026</v>
      </c>
      <c r="K56" s="68">
        <f>'2市町製造品付加価値'!K36</f>
        <v>5918194</v>
      </c>
      <c r="L56" s="68">
        <f>'2市町製造品付加価値'!L36</f>
        <v>6528756</v>
      </c>
      <c r="M56" s="68">
        <f>'2市町製造品付加価値'!M36</f>
        <v>6164325</v>
      </c>
      <c r="N56" s="68">
        <f>'2市町製造品付加価値'!N36</f>
        <v>6058750</v>
      </c>
      <c r="O56" s="68">
        <f>'2市町製造品付加価値'!O36</f>
        <v>6592830</v>
      </c>
      <c r="P56" s="68">
        <f>'2市町製造品付加価値'!P36</f>
        <v>6201494</v>
      </c>
      <c r="Q56" s="68">
        <f>'2市町製造品付加価値'!Q36</f>
        <v>5927095</v>
      </c>
      <c r="R56" s="68">
        <f>'2市町製造品付加価値'!R36</f>
        <v>6208974</v>
      </c>
      <c r="S56" s="68">
        <f>'2市町製造品付加価値'!S36</f>
        <v>7018461</v>
      </c>
      <c r="T56" s="68">
        <f>'2市町製造品付加価値'!T36</f>
        <v>7429403</v>
      </c>
      <c r="U56" s="68">
        <f>'2市町製造品付加価値'!U36</f>
        <v>9453334</v>
      </c>
      <c r="V56" s="68">
        <f>'2市町製造品付加価値'!V36</f>
        <v>7440551</v>
      </c>
      <c r="W56" s="68">
        <f>'2市町製造品付加価値'!W36</f>
        <v>8406021</v>
      </c>
      <c r="X56" s="68">
        <f>'2市町製造品付加価値'!X36</f>
        <v>9632223</v>
      </c>
      <c r="Y56" s="68">
        <f>'2市町製造品付加価値'!Y36</f>
        <v>9145375</v>
      </c>
      <c r="Z56" s="68">
        <f>'2市町製造品付加価値'!Z36</f>
        <v>9011612</v>
      </c>
      <c r="AA56" s="68">
        <f>'2市町製造品付加価値'!AA36</f>
        <v>7910170</v>
      </c>
      <c r="AB56" s="68">
        <f>'2市町製造品付加価値'!AB36</f>
        <v>9530455</v>
      </c>
      <c r="AC56" s="68">
        <f>'2市町製造品付加価値'!AC36</f>
        <v>9258096</v>
      </c>
      <c r="AD56" s="68">
        <f>'2市町製造品付加価値'!AD36</f>
        <v>9568999</v>
      </c>
      <c r="AE56" s="68">
        <f>'2市町製造品付加価値'!AE36</f>
        <v>10099578</v>
      </c>
      <c r="AF56" s="68">
        <f>'2市町製造品付加価値'!AF36</f>
        <v>9763611</v>
      </c>
      <c r="AG56" s="68">
        <f>'2市町製造品付加価値'!AG36</f>
        <v>11596124</v>
      </c>
      <c r="AH56" s="68">
        <f>'2市町製造品付加価値'!AI36</f>
        <v>9858994</v>
      </c>
      <c r="AI56" s="68">
        <f>'2市町製造品付加価値'!AJ36</f>
        <v>9950275</v>
      </c>
      <c r="AJ56" s="68">
        <f>'2市町製造品付加価値'!AK36</f>
        <v>10448340</v>
      </c>
      <c r="AK56" s="68">
        <f>'2市町製造品付加価値'!AM36</f>
        <v>9922594</v>
      </c>
      <c r="AL56" s="68">
        <f>'2市町製造品付加価値'!AO36</f>
        <v>8855745</v>
      </c>
      <c r="AM56" s="68">
        <f>'2市町製造品付加価値'!AP36</f>
        <v>8091337</v>
      </c>
      <c r="AN56" s="68">
        <f>'2市町製造品付加価値'!AQ36</f>
        <v>8329170</v>
      </c>
      <c r="AO56" s="68">
        <f>'2市町製造品付加価値'!AR36</f>
        <v>7132952</v>
      </c>
      <c r="AP56" s="68">
        <f>'2市町製造品付加価値'!AS36</f>
        <v>8067998</v>
      </c>
      <c r="AQ56" s="68">
        <f>'2市町製造品付加価値'!AT36</f>
        <v>9261588</v>
      </c>
      <c r="AR56" s="68">
        <f>'2市町製造品付加価値'!AU36</f>
        <v>9323268</v>
      </c>
      <c r="AS56" s="68">
        <f>'2市町製造品付加価値'!AV36</f>
        <v>10265706</v>
      </c>
      <c r="AT56" s="68">
        <f>'2市町製造品付加価値'!AW36</f>
        <v>10216930</v>
      </c>
      <c r="AU56" s="68">
        <f>'2市町製造品付加価値'!AX36</f>
        <v>9371534</v>
      </c>
      <c r="AV56" s="68">
        <f>'2市町製造品付加価値'!AY36</f>
        <v>7998676</v>
      </c>
      <c r="AW56" s="68">
        <f>'2市町製造品付加価値'!AZ36</f>
        <v>9188828</v>
      </c>
      <c r="AX56" s="68">
        <f>'2市町製造品付加価値'!BA36</f>
        <v>10493643</v>
      </c>
      <c r="AY56" s="68">
        <f>'2市町製造品付加価値'!BB36</f>
        <v>9958260</v>
      </c>
      <c r="AZ56" s="68">
        <f>'2市町製造品付加価値'!BC36</f>
        <v>11153300</v>
      </c>
      <c r="BA56" s="68">
        <f>'2市町製造品付加価値'!BD36</f>
        <v>12522609</v>
      </c>
      <c r="BB56" s="68">
        <f>'2市町製造品付加価値'!BE36</f>
        <v>10119617</v>
      </c>
      <c r="BC56" s="68">
        <f>'2市町製造品付加価値'!BF36</f>
        <v>0</v>
      </c>
    </row>
    <row r="57" spans="1:55">
      <c r="A57" s="329">
        <v>227</v>
      </c>
      <c r="B57" s="332" t="s">
        <v>545</v>
      </c>
      <c r="C57" s="68">
        <f>'2市町製造品付加価値'!C51</f>
        <v>433181</v>
      </c>
      <c r="D57" s="68">
        <f>'2市町製造品付加価値'!D51</f>
        <v>508076</v>
      </c>
      <c r="E57" s="68">
        <f>'2市町製造品付加価値'!E51</f>
        <v>586820</v>
      </c>
      <c r="F57" s="68">
        <f>'2市町製造品付加価値'!F51</f>
        <v>910123</v>
      </c>
      <c r="G57" s="68">
        <f>'2市町製造品付加価値'!G51</f>
        <v>868369</v>
      </c>
      <c r="H57" s="68">
        <f>'2市町製造品付加価値'!H51</f>
        <v>1169121</v>
      </c>
      <c r="I57" s="68">
        <f>'2市町製造品付加価値'!I51</f>
        <v>1310955</v>
      </c>
      <c r="J57" s="68">
        <f>'2市町製造品付加価値'!J51</f>
        <v>1416063</v>
      </c>
      <c r="K57" s="68">
        <f>'2市町製造品付加価値'!K51</f>
        <v>1619394</v>
      </c>
      <c r="L57" s="68">
        <f>'2市町製造品付加価値'!L51</f>
        <v>1850142</v>
      </c>
      <c r="M57" s="68">
        <f>'2市町製造品付加価値'!M51</f>
        <v>1949381</v>
      </c>
      <c r="N57" s="68">
        <f>'2市町製造品付加価値'!N51</f>
        <v>2165692</v>
      </c>
      <c r="O57" s="68">
        <f>'2市町製造品付加価値'!O51</f>
        <v>2105223</v>
      </c>
      <c r="P57" s="68">
        <f>'2市町製造品付加価値'!P51</f>
        <v>2103531</v>
      </c>
      <c r="Q57" s="68">
        <f>'2市町製造品付加価値'!Q51</f>
        <v>2479753</v>
      </c>
      <c r="R57" s="68">
        <f>'2市町製造品付加価値'!R51</f>
        <v>2496447</v>
      </c>
      <c r="S57" s="68">
        <f>'2市町製造品付加価値'!S51</f>
        <v>2659699</v>
      </c>
      <c r="T57" s="68">
        <f>'2市町製造品付加価値'!T51</f>
        <v>2668134</v>
      </c>
      <c r="U57" s="68">
        <f>'2市町製造品付加価値'!U51</f>
        <v>3046830</v>
      </c>
      <c r="V57" s="68">
        <f>'2市町製造品付加価値'!V51</f>
        <v>3325764</v>
      </c>
      <c r="W57" s="68">
        <f>'2市町製造品付加価値'!W51</f>
        <v>3554446</v>
      </c>
      <c r="X57" s="68">
        <f>'2市町製造品付加価値'!X51</f>
        <v>3787120</v>
      </c>
      <c r="Y57" s="68">
        <f>'2市町製造品付加価値'!Y51</f>
        <v>3868008</v>
      </c>
      <c r="Z57" s="68">
        <f>'2市町製造品付加価値'!Z51</f>
        <v>3838160</v>
      </c>
      <c r="AA57" s="68">
        <f>'2市町製造品付加価値'!AA51</f>
        <v>3620335</v>
      </c>
      <c r="AB57" s="68">
        <f>'2市町製造品付加価値'!AB51</f>
        <v>4128023</v>
      </c>
      <c r="AC57" s="68">
        <f>'2市町製造品付加価値'!AC51</f>
        <v>3802099</v>
      </c>
      <c r="AD57" s="68">
        <f>'2市町製造品付加価値'!AD51</f>
        <v>4252592</v>
      </c>
      <c r="AE57" s="68">
        <f>'2市町製造品付加価値'!AE51</f>
        <v>3831506</v>
      </c>
      <c r="AF57" s="68">
        <f>'2市町製造品付加価値'!AF51</f>
        <v>2017792</v>
      </c>
      <c r="AG57" s="68">
        <f>'2市町製造品付加価値'!AG51</f>
        <v>1992110</v>
      </c>
      <c r="AH57" s="68">
        <f>'2市町製造品付加価値'!AI51</f>
        <v>3410669</v>
      </c>
      <c r="AI57" s="68">
        <f>'2市町製造品付加価値'!AJ51</f>
        <v>3308187</v>
      </c>
      <c r="AJ57" s="68">
        <f>'2市町製造品付加価値'!AK51</f>
        <v>3304993</v>
      </c>
      <c r="AK57" s="68">
        <f>'2市町製造品付加価値'!AM51</f>
        <v>3303386</v>
      </c>
      <c r="AL57" s="68">
        <f>'2市町製造品付加価値'!AO51</f>
        <v>3284916</v>
      </c>
      <c r="AM57" s="68">
        <f>'2市町製造品付加価値'!AP51</f>
        <v>3327258</v>
      </c>
      <c r="AN57" s="68">
        <f>'2市町製造品付加価値'!AQ51</f>
        <v>3489548</v>
      </c>
      <c r="AO57" s="68">
        <f>'2市町製造品付加価値'!AR51</f>
        <v>3119358</v>
      </c>
      <c r="AP57" s="68">
        <f>'2市町製造品付加価値'!AS51</f>
        <v>2676697</v>
      </c>
      <c r="AQ57" s="68">
        <f>'2市町製造品付加価値'!AT51</f>
        <v>2626372</v>
      </c>
      <c r="AR57" s="68">
        <f>'2市町製造品付加価値'!AU51</f>
        <v>2670735</v>
      </c>
      <c r="AS57" s="68">
        <f>'2市町製造品付加価値'!AV51</f>
        <v>2692461</v>
      </c>
      <c r="AT57" s="68">
        <f>'2市町製造品付加価値'!AW51</f>
        <v>2659149</v>
      </c>
      <c r="AU57" s="68">
        <f>'2市町製造品付加価値'!AX51</f>
        <v>2528311</v>
      </c>
      <c r="AV57" s="68">
        <f>'2市町製造品付加価値'!AY51</f>
        <v>2328782</v>
      </c>
      <c r="AW57" s="68">
        <f>'2市町製造品付加価値'!AZ51</f>
        <v>2314061</v>
      </c>
      <c r="AX57" s="68">
        <f>'2市町製造品付加価値'!BA51</f>
        <v>2245429</v>
      </c>
      <c r="AY57" s="68">
        <f>'2市町製造品付加価値'!BB51</f>
        <v>2443692</v>
      </c>
      <c r="AZ57" s="68">
        <f>'2市町製造品付加価値'!BC51</f>
        <v>2580639</v>
      </c>
      <c r="BA57" s="68">
        <f>'2市町製造品付加価値'!BD51</f>
        <v>2095277</v>
      </c>
      <c r="BB57" s="68">
        <f>'2市町製造品付加価値'!BE51</f>
        <v>2344047</v>
      </c>
      <c r="BC57" s="68">
        <f>'2市町製造品付加価値'!BF51</f>
        <v>0</v>
      </c>
    </row>
    <row r="58" spans="1:55">
      <c r="A58" s="329">
        <v>229</v>
      </c>
      <c r="B58" s="332" t="s">
        <v>546</v>
      </c>
      <c r="C58" s="68">
        <f>'2市町製造品付加価値'!C53</f>
        <v>1342735</v>
      </c>
      <c r="D58" s="68">
        <f>'2市町製造品付加価値'!D53</f>
        <v>1729731</v>
      </c>
      <c r="E58" s="68">
        <f>'2市町製造品付加価値'!E53</f>
        <v>1811857</v>
      </c>
      <c r="F58" s="68">
        <f>'2市町製造品付加価値'!F53</f>
        <v>2300399</v>
      </c>
      <c r="G58" s="68">
        <f>'2市町製造品付加価値'!G53</f>
        <v>3691374</v>
      </c>
      <c r="H58" s="68">
        <f>'2市町製造品付加価値'!H53</f>
        <v>4432979</v>
      </c>
      <c r="I58" s="68">
        <f>'2市町製造品付加価値'!I53</f>
        <v>4793791</v>
      </c>
      <c r="J58" s="68">
        <f>'2市町製造品付加価値'!J53</f>
        <v>5137563</v>
      </c>
      <c r="K58" s="68">
        <f>'2市町製造品付加価値'!K53</f>
        <v>5728139</v>
      </c>
      <c r="L58" s="68">
        <f>'2市町製造品付加価値'!L53</f>
        <v>5623191</v>
      </c>
      <c r="M58" s="68">
        <f>'2市町製造品付加価値'!M53</f>
        <v>6558483</v>
      </c>
      <c r="N58" s="68">
        <f>'2市町製造品付加価値'!N53</f>
        <v>7540047</v>
      </c>
      <c r="O58" s="68">
        <f>'2市町製造品付加価値'!O53</f>
        <v>7220247</v>
      </c>
      <c r="P58" s="68">
        <f>'2市町製造品付加価値'!P53</f>
        <v>7266683</v>
      </c>
      <c r="Q58" s="68">
        <f>'2市町製造品付加価値'!Q53</f>
        <v>8160632</v>
      </c>
      <c r="R58" s="68">
        <f>'2市町製造品付加価値'!R53</f>
        <v>9353647</v>
      </c>
      <c r="S58" s="68">
        <f>'2市町製造品付加価値'!S53</f>
        <v>9264168</v>
      </c>
      <c r="T58" s="68">
        <f>'2市町製造品付加価値'!T53</f>
        <v>9312048</v>
      </c>
      <c r="U58" s="68">
        <f>'2市町製造品付加価値'!U53</f>
        <v>10211281</v>
      </c>
      <c r="V58" s="68">
        <f>'2市町製造品付加価値'!V53</f>
        <v>10572774</v>
      </c>
      <c r="W58" s="68">
        <f>'2市町製造品付加価値'!W53</f>
        <v>11239498</v>
      </c>
      <c r="X58" s="68">
        <f>'2市町製造品付加価値'!X53</f>
        <v>12609673</v>
      </c>
      <c r="Y58" s="68">
        <f>'2市町製造品付加価値'!Y53</f>
        <v>13607453</v>
      </c>
      <c r="Z58" s="68">
        <f>'2市町製造品付加価値'!Z53</f>
        <v>13809635</v>
      </c>
      <c r="AA58" s="68">
        <f>'2市町製造品付加価値'!AA53</f>
        <v>13773181</v>
      </c>
      <c r="AB58" s="68">
        <f>'2市町製造品付加価値'!AB53</f>
        <v>14378233</v>
      </c>
      <c r="AC58" s="68">
        <f>'2市町製造品付加価値'!AC53</f>
        <v>13299510</v>
      </c>
      <c r="AD58" s="68">
        <f>'2市町製造品付加価値'!AD53</f>
        <v>13419184</v>
      </c>
      <c r="AE58" s="68">
        <f>'2市町製造品付加価値'!AE53</f>
        <v>13117524</v>
      </c>
      <c r="AF58" s="68">
        <f>'2市町製造品付加価値'!AF53</f>
        <v>12399807</v>
      </c>
      <c r="AG58" s="68">
        <f>'2市町製造品付加価値'!AG53</f>
        <v>12324330</v>
      </c>
      <c r="AH58" s="68">
        <f>'2市町製造品付加価値'!AI53</f>
        <v>11269685</v>
      </c>
      <c r="AI58" s="68">
        <f>'2市町製造品付加価値'!AJ53</f>
        <v>12348521</v>
      </c>
      <c r="AJ58" s="68">
        <f>'2市町製造品付加価値'!AK53</f>
        <v>13430325</v>
      </c>
      <c r="AK58" s="68">
        <f>'2市町製造品付加価値'!AM53</f>
        <v>12358652</v>
      </c>
      <c r="AL58" s="68">
        <f>'2市町製造品付加価値'!AO53</f>
        <v>12559986</v>
      </c>
      <c r="AM58" s="68">
        <f>'2市町製造品付加価値'!AP53</f>
        <v>13248419</v>
      </c>
      <c r="AN58" s="68">
        <f>'2市町製造品付加価値'!AQ53</f>
        <v>13836832</v>
      </c>
      <c r="AO58" s="68">
        <f>'2市町製造品付加価値'!AR53</f>
        <v>14505447</v>
      </c>
      <c r="AP58" s="68">
        <f>'2市町製造品付加価値'!AS53</f>
        <v>12394392</v>
      </c>
      <c r="AQ58" s="68">
        <f>'2市町製造品付加価値'!AT53</f>
        <v>12823673</v>
      </c>
      <c r="AR58" s="68">
        <f>'2市町製造品付加価値'!AU53</f>
        <v>13765886</v>
      </c>
      <c r="AS58" s="68">
        <f>'2市町製造品付加価値'!AV53</f>
        <v>13336615</v>
      </c>
      <c r="AT58" s="68">
        <f>'2市町製造品付加価値'!AW53</f>
        <v>13120682</v>
      </c>
      <c r="AU58" s="68">
        <f>'2市町製造品付加価値'!AX53</f>
        <v>11958195</v>
      </c>
      <c r="AV58" s="68">
        <f>'2市町製造品付加価値'!AY53</f>
        <v>13240037</v>
      </c>
      <c r="AW58" s="68">
        <f>'2市町製造品付加価値'!AZ53</f>
        <v>14599029</v>
      </c>
      <c r="AX58" s="68">
        <f>'2市町製造品付加価値'!BA53</f>
        <v>14728193</v>
      </c>
      <c r="AY58" s="68">
        <f>'2市町製造品付加価値'!BB53</f>
        <v>14854621</v>
      </c>
      <c r="AZ58" s="68">
        <f>'2市町製造品付加価値'!BC53</f>
        <v>15196901</v>
      </c>
      <c r="BA58" s="68">
        <f>'2市町製造品付加価値'!BD53</f>
        <v>15990985</v>
      </c>
      <c r="BB58" s="68">
        <f>'2市町製造品付加価値'!BE53</f>
        <v>14360347</v>
      </c>
      <c r="BC58" s="68">
        <f>'2市町製造品付加価値'!BF53</f>
        <v>0</v>
      </c>
    </row>
    <row r="59" spans="1:55">
      <c r="A59" s="329">
        <v>464</v>
      </c>
      <c r="B59" s="332" t="s">
        <v>90</v>
      </c>
      <c r="C59" s="68">
        <f>'2市町製造品付加価値'!C61</f>
        <v>1116616</v>
      </c>
      <c r="D59" s="68">
        <f>'2市町製造品付加価値'!D61</f>
        <v>745458</v>
      </c>
      <c r="E59" s="68">
        <f>'2市町製造品付加価値'!E61</f>
        <v>1403276</v>
      </c>
      <c r="F59" s="68">
        <f>'2市町製造品付加価値'!F61</f>
        <v>1564601</v>
      </c>
      <c r="G59" s="68">
        <f>'2市町製造品付加価値'!G61</f>
        <v>1314698</v>
      </c>
      <c r="H59" s="68">
        <f>'2市町製造品付加価値'!H61</f>
        <v>2304773</v>
      </c>
      <c r="I59" s="68">
        <f>'2市町製造品付加価値'!I61</f>
        <v>2218433</v>
      </c>
      <c r="J59" s="68">
        <f>'2市町製造品付加価値'!J61</f>
        <v>1772247</v>
      </c>
      <c r="K59" s="68">
        <f>'2市町製造品付加価値'!K61</f>
        <v>2196043</v>
      </c>
      <c r="L59" s="68">
        <f>'2市町製造品付加価値'!L61</f>
        <v>1734781</v>
      </c>
      <c r="M59" s="68">
        <f>'2市町製造品付加価値'!M61</f>
        <v>2241612</v>
      </c>
      <c r="N59" s="68">
        <f>'2市町製造品付加価値'!N61</f>
        <v>2943512</v>
      </c>
      <c r="O59" s="68">
        <f>'2市町製造品付加価値'!O61</f>
        <v>3462603</v>
      </c>
      <c r="P59" s="68">
        <f>'2市町製造品付加価値'!P61</f>
        <v>2978986</v>
      </c>
      <c r="Q59" s="68">
        <f>'2市町製造品付加価値'!Q61</f>
        <v>3555719</v>
      </c>
      <c r="R59" s="68">
        <f>'2市町製造品付加価値'!R61</f>
        <v>4737215</v>
      </c>
      <c r="S59" s="68">
        <f>'2市町製造品付加価値'!S61</f>
        <v>4809452</v>
      </c>
      <c r="T59" s="68">
        <f>'2市町製造品付加価値'!T61</f>
        <v>6202113</v>
      </c>
      <c r="U59" s="68">
        <f>'2市町製造品付加価値'!U61</f>
        <v>6993715</v>
      </c>
      <c r="V59" s="68">
        <f>'2市町製造品付加価値'!V61</f>
        <v>8682714</v>
      </c>
      <c r="W59" s="68">
        <f>'2市町製造品付加価値'!W61</f>
        <v>5003412</v>
      </c>
      <c r="X59" s="68">
        <f>'2市町製造品付加価値'!X61</f>
        <v>4430929</v>
      </c>
      <c r="Y59" s="68">
        <f>'2市町製造品付加価値'!Y61</f>
        <v>3464229</v>
      </c>
      <c r="Z59" s="68">
        <f>'2市町製造品付加価値'!Z61</f>
        <v>4662765</v>
      </c>
      <c r="AA59" s="68">
        <f>'2市町製造品付加価値'!AA61</f>
        <v>6189035</v>
      </c>
      <c r="AB59" s="68">
        <f>'2市町製造品付加価値'!AB61</f>
        <v>5651404</v>
      </c>
      <c r="AC59" s="68">
        <f>'2市町製造品付加価値'!AC61</f>
        <v>6435384</v>
      </c>
      <c r="AD59" s="68">
        <f>'2市町製造品付加価値'!AD61</f>
        <v>7206240</v>
      </c>
      <c r="AE59" s="68">
        <f>'2市町製造品付加価値'!AE61</f>
        <v>7212694</v>
      </c>
      <c r="AF59" s="68">
        <f>'2市町製造品付加価値'!AF61</f>
        <v>567889</v>
      </c>
      <c r="AG59" s="68">
        <f>'2市町製造品付加価値'!AG61</f>
        <v>612274</v>
      </c>
      <c r="AH59" s="68">
        <f>'2市町製造品付加価値'!AI61</f>
        <v>5771126</v>
      </c>
      <c r="AI59" s="68">
        <f>'2市町製造品付加価値'!AJ61</f>
        <v>6539518</v>
      </c>
      <c r="AJ59" s="68">
        <f>'2市町製造品付加価値'!AK61</f>
        <v>5792892</v>
      </c>
      <c r="AK59" s="68">
        <f>'2市町製造品付加価値'!AM61</f>
        <v>4904054</v>
      </c>
      <c r="AL59" s="68">
        <f>'2市町製造品付加価値'!AO61</f>
        <v>4572559</v>
      </c>
      <c r="AM59" s="68">
        <f>'2市町製造品付加価値'!AP61</f>
        <v>4912008</v>
      </c>
      <c r="AN59" s="68">
        <f>'2市町製造品付加価値'!AQ61</f>
        <v>4811937</v>
      </c>
      <c r="AO59" s="68">
        <f>'2市町製造品付加価値'!AR61</f>
        <v>3785386</v>
      </c>
      <c r="AP59" s="68">
        <f>'2市町製造品付加価値'!AS61</f>
        <v>2607176</v>
      </c>
      <c r="AQ59" s="68">
        <f>'2市町製造品付加価値'!AT61</f>
        <v>3118296</v>
      </c>
      <c r="AR59" s="68">
        <f>'2市町製造品付加価値'!AU61</f>
        <v>3676728</v>
      </c>
      <c r="AS59" s="68">
        <f>'2市町製造品付加価値'!AV61</f>
        <v>2887666</v>
      </c>
      <c r="AT59" s="68">
        <f>'2市町製造品付加価値'!AW61</f>
        <v>624529</v>
      </c>
      <c r="AU59" s="68">
        <f>'2市町製造品付加価値'!AX61</f>
        <v>3209702</v>
      </c>
      <c r="AV59" s="68">
        <f>'2市町製造品付加価値'!AY61</f>
        <v>-2464828</v>
      </c>
      <c r="AW59" s="68">
        <f>'2市町製造品付加価値'!AZ61</f>
        <v>-283235</v>
      </c>
      <c r="AX59" s="68">
        <f>'2市町製造品付加価値'!BA61</f>
        <v>1677351</v>
      </c>
      <c r="AY59" s="68">
        <f>'2市町製造品付加価値'!BB61</f>
        <v>1948749</v>
      </c>
      <c r="AZ59" s="68">
        <f>'2市町製造品付加価値'!BC61</f>
        <v>1359685</v>
      </c>
      <c r="BA59" s="68">
        <f>'2市町製造品付加価値'!BD61</f>
        <v>2355166</v>
      </c>
      <c r="BB59" s="68">
        <f>'2市町製造品付加価値'!BE61</f>
        <v>5034300</v>
      </c>
      <c r="BC59" s="68">
        <f>'2市町製造品付加価値'!BF61</f>
        <v>0</v>
      </c>
    </row>
    <row r="60" spans="1:55">
      <c r="A60" s="329">
        <v>481</v>
      </c>
      <c r="B60" s="332" t="s">
        <v>91</v>
      </c>
      <c r="C60" s="68">
        <f>'2市町製造品付加価値'!C62</f>
        <v>81612</v>
      </c>
      <c r="D60" s="68">
        <f>'2市町製造品付加価値'!D62</f>
        <v>100183</v>
      </c>
      <c r="E60" s="68">
        <f>'2市町製造品付加価値'!E62</f>
        <v>116521</v>
      </c>
      <c r="F60" s="68">
        <f>'2市町製造品付加価値'!F62</f>
        <v>202260</v>
      </c>
      <c r="G60" s="68">
        <f>'2市町製造品付加価値'!G62</f>
        <v>262986</v>
      </c>
      <c r="H60" s="68">
        <f>'2市町製造品付加価値'!H62</f>
        <v>285580</v>
      </c>
      <c r="I60" s="68">
        <f>'2市町製造品付加価値'!I62</f>
        <v>304088</v>
      </c>
      <c r="J60" s="68">
        <f>'2市町製造品付加価値'!J62</f>
        <v>404895</v>
      </c>
      <c r="K60" s="68">
        <f>'2市町製造品付加価値'!K62</f>
        <v>459879</v>
      </c>
      <c r="L60" s="68">
        <f>'2市町製造品付加価値'!L62</f>
        <v>443831</v>
      </c>
      <c r="M60" s="68">
        <f>'2市町製造品付加価値'!M62</f>
        <v>485239</v>
      </c>
      <c r="N60" s="68">
        <f>'2市町製造品付加価値'!N62</f>
        <v>574412</v>
      </c>
      <c r="O60" s="68">
        <f>'2市町製造品付加価値'!O62</f>
        <v>526639</v>
      </c>
      <c r="P60" s="68">
        <f>'2市町製造品付加価値'!P62</f>
        <v>552173</v>
      </c>
      <c r="Q60" s="68">
        <f>'2市町製造品付加価値'!Q62</f>
        <v>627679</v>
      </c>
      <c r="R60" s="68">
        <f>'2市町製造品付加価値'!R62</f>
        <v>618236</v>
      </c>
      <c r="S60" s="68">
        <f>'2市町製造品付加価値'!S62</f>
        <v>619569</v>
      </c>
      <c r="T60" s="68">
        <f>'2市町製造品付加価値'!T62</f>
        <v>732325</v>
      </c>
      <c r="U60" s="68">
        <f>'2市町製造品付加価値'!U62</f>
        <v>807484</v>
      </c>
      <c r="V60" s="68">
        <f>'2市町製造品付加価値'!V62</f>
        <v>881697</v>
      </c>
      <c r="W60" s="68">
        <f>'2市町製造品付加価値'!W62</f>
        <v>947995</v>
      </c>
      <c r="X60" s="68">
        <f>'2市町製造品付加価値'!X62</f>
        <v>907128</v>
      </c>
      <c r="Y60" s="68">
        <f>'2市町製造品付加価値'!Y62</f>
        <v>916500</v>
      </c>
      <c r="Z60" s="68">
        <f>'2市町製造品付加価値'!Z62</f>
        <v>936991</v>
      </c>
      <c r="AA60" s="68">
        <f>'2市町製造品付加価値'!AA62</f>
        <v>863103</v>
      </c>
      <c r="AB60" s="68">
        <f>'2市町製造品付加価値'!AB62</f>
        <v>959891</v>
      </c>
      <c r="AC60" s="68">
        <f>'2市町製造品付加価値'!AC62</f>
        <v>1028518</v>
      </c>
      <c r="AD60" s="68">
        <f>'2市町製造品付加価値'!AD62</f>
        <v>955160</v>
      </c>
      <c r="AE60" s="68">
        <f>'2市町製造品付加価値'!AE62</f>
        <v>844234</v>
      </c>
      <c r="AF60" s="68">
        <f>'2市町製造品付加価値'!AF62</f>
        <v>7793088</v>
      </c>
      <c r="AG60" s="68">
        <f>'2市町製造品付加価値'!AG62</f>
        <v>8311116</v>
      </c>
      <c r="AH60" s="68">
        <f>'2市町製造品付加価値'!AI62</f>
        <v>786740</v>
      </c>
      <c r="AI60" s="68">
        <f>'2市町製造品付加価値'!AJ62</f>
        <v>768470</v>
      </c>
      <c r="AJ60" s="68">
        <f>'2市町製造品付加価値'!AK62</f>
        <v>661436</v>
      </c>
      <c r="AK60" s="68">
        <f>'2市町製造品付加価値'!AM62</f>
        <v>861433</v>
      </c>
      <c r="AL60" s="68">
        <f>'2市町製造品付加価値'!AO62</f>
        <v>841505</v>
      </c>
      <c r="AM60" s="68">
        <f>'2市町製造品付加価値'!AP62</f>
        <v>673743</v>
      </c>
      <c r="AN60" s="68">
        <f>'2市町製造品付加価値'!AQ62</f>
        <v>680072</v>
      </c>
      <c r="AO60" s="68">
        <f>'2市町製造品付加価値'!AR62</f>
        <v>813278</v>
      </c>
      <c r="AP60" s="68">
        <f>'2市町製造品付加価値'!AS62</f>
        <v>891609</v>
      </c>
      <c r="AQ60" s="68">
        <f>'2市町製造品付加価値'!AT62</f>
        <v>910921</v>
      </c>
      <c r="AR60" s="68">
        <f>'2市町製造品付加価値'!AU62</f>
        <v>594980</v>
      </c>
      <c r="AS60" s="68">
        <f>'2市町製造品付加価値'!AV62</f>
        <v>653804</v>
      </c>
      <c r="AT60" s="68">
        <f>'2市町製造品付加価値'!AW62</f>
        <v>646514</v>
      </c>
      <c r="AU60" s="68">
        <f>'2市町製造品付加価値'!AX62</f>
        <v>1023750</v>
      </c>
      <c r="AV60" s="68">
        <f>'2市町製造品付加価値'!AY62</f>
        <v>880806</v>
      </c>
      <c r="AW60" s="68">
        <f>'2市町製造品付加価値'!AZ62</f>
        <v>1259849</v>
      </c>
      <c r="AX60" s="68">
        <f>'2市町製造品付加価値'!BA62</f>
        <v>1105767</v>
      </c>
      <c r="AY60" s="68">
        <f>'2市町製造品付加価値'!BB62</f>
        <v>1209305</v>
      </c>
      <c r="AZ60" s="68">
        <f>'2市町製造品付加価値'!BC62</f>
        <v>1312778</v>
      </c>
      <c r="BA60" s="68">
        <f>'2市町製造品付加価値'!BD62</f>
        <v>1148645</v>
      </c>
      <c r="BB60" s="68">
        <f>'2市町製造品付加価値'!BE62</f>
        <v>1499819</v>
      </c>
      <c r="BC60" s="68">
        <f>'2市町製造品付加価値'!BF62</f>
        <v>0</v>
      </c>
    </row>
    <row r="61" spans="1:55">
      <c r="A61" s="329">
        <v>501</v>
      </c>
      <c r="B61" s="332" t="s">
        <v>547</v>
      </c>
      <c r="C61" s="68">
        <f>'2市町製造品付加価値'!C63</f>
        <v>97314</v>
      </c>
      <c r="D61" s="68">
        <f>'2市町製造品付加価値'!D63</f>
        <v>148113</v>
      </c>
      <c r="E61" s="68">
        <f>'2市町製造品付加価値'!E63</f>
        <v>161882</v>
      </c>
      <c r="F61" s="68">
        <f>'2市町製造品付加価値'!F63</f>
        <v>194696</v>
      </c>
      <c r="G61" s="68">
        <f>'2市町製造品付加価値'!G63</f>
        <v>291404</v>
      </c>
      <c r="H61" s="68">
        <f>'2市町製造品付加価値'!H63</f>
        <v>284470</v>
      </c>
      <c r="I61" s="68">
        <f>'2市町製造品付加価値'!I63</f>
        <v>407729</v>
      </c>
      <c r="J61" s="68">
        <f>'2市町製造品付加価値'!J63</f>
        <v>541378</v>
      </c>
      <c r="K61" s="68">
        <f>'2市町製造品付加価値'!K63</f>
        <v>564055</v>
      </c>
      <c r="L61" s="68">
        <f>'2市町製造品付加価値'!L63</f>
        <v>618886</v>
      </c>
      <c r="M61" s="68">
        <f>'2市町製造品付加価値'!M63</f>
        <v>864859</v>
      </c>
      <c r="N61" s="68">
        <f>'2市町製造品付加価値'!N63</f>
        <v>639107</v>
      </c>
      <c r="O61" s="68">
        <f>'2市町製造品付加価値'!O63</f>
        <v>672055</v>
      </c>
      <c r="P61" s="68">
        <f>'2市町製造品付加価値'!P63</f>
        <v>619183</v>
      </c>
      <c r="Q61" s="68">
        <f>'2市町製造品付加価値'!Q63</f>
        <v>904401</v>
      </c>
      <c r="R61" s="68">
        <f>'2市町製造品付加価値'!R63</f>
        <v>796440</v>
      </c>
      <c r="S61" s="68">
        <f>'2市町製造品付加価値'!S63</f>
        <v>1048738</v>
      </c>
      <c r="T61" s="68">
        <f>'2市町製造品付加価値'!T63</f>
        <v>1006610</v>
      </c>
      <c r="U61" s="68">
        <f>'2市町製造品付加価値'!U63</f>
        <v>1254002</v>
      </c>
      <c r="V61" s="68">
        <f>'2市町製造品付加価値'!V63</f>
        <v>1384276</v>
      </c>
      <c r="W61" s="68">
        <f>'2市町製造品付加価値'!W63</f>
        <v>1142882</v>
      </c>
      <c r="X61" s="68">
        <f>'2市町製造品付加価値'!X63</f>
        <v>1667688</v>
      </c>
      <c r="Y61" s="68">
        <f>'2市町製造品付加価値'!Y63</f>
        <v>1391431</v>
      </c>
      <c r="Z61" s="68">
        <f>'2市町製造品付加価値'!Z63</f>
        <v>1443529</v>
      </c>
      <c r="AA61" s="68">
        <f>'2市町製造品付加価値'!AA63</f>
        <v>1682805</v>
      </c>
      <c r="AB61" s="68">
        <f>'2市町製造品付加価値'!AB63</f>
        <v>1584796</v>
      </c>
      <c r="AC61" s="68">
        <f>'2市町製造品付加価値'!AC63</f>
        <v>1674907</v>
      </c>
      <c r="AD61" s="68">
        <f>'2市町製造品付加価値'!AD63</f>
        <v>1665324</v>
      </c>
      <c r="AE61" s="68">
        <f>'2市町製造品付加価値'!AE63</f>
        <v>1588190</v>
      </c>
      <c r="AF61" s="68">
        <f>'2市町製造品付加価値'!AF63</f>
        <v>2179633</v>
      </c>
      <c r="AG61" s="68">
        <f>'2市町製造品付加価値'!AG63</f>
        <v>2217670</v>
      </c>
      <c r="AH61" s="68">
        <f>'2市町製造品付加価値'!AI63</f>
        <v>1526511</v>
      </c>
      <c r="AI61" s="68">
        <f>'2市町製造品付加価値'!AJ63</f>
        <v>1529570</v>
      </c>
      <c r="AJ61" s="68">
        <f>'2市町製造品付加価値'!AK63</f>
        <v>1536613</v>
      </c>
      <c r="AK61" s="68">
        <f>'2市町製造品付加価値'!AM63</f>
        <v>1759777</v>
      </c>
      <c r="AL61" s="68">
        <f>'2市町製造品付加価値'!AO63</f>
        <v>1272788</v>
      </c>
      <c r="AM61" s="68">
        <f>'2市町製造品付加価値'!AP63</f>
        <v>1335112</v>
      </c>
      <c r="AN61" s="68">
        <f>'2市町製造品付加価値'!AQ63</f>
        <v>1290141</v>
      </c>
      <c r="AO61" s="68">
        <f>'2市町製造品付加価値'!AR63</f>
        <v>1309795</v>
      </c>
      <c r="AP61" s="68">
        <f>'2市町製造品付加価値'!AS63</f>
        <v>1102375</v>
      </c>
      <c r="AQ61" s="68">
        <f>'2市町製造品付加価値'!AT63</f>
        <v>1345820</v>
      </c>
      <c r="AR61" s="68">
        <f>'2市町製造品付加価値'!AU63</f>
        <v>1110394</v>
      </c>
      <c r="AS61" s="68">
        <f>'2市町製造品付加価値'!AV63</f>
        <v>1017836</v>
      </c>
      <c r="AT61" s="68">
        <f>'2市町製造品付加価値'!AW63</f>
        <v>1042014</v>
      </c>
      <c r="AU61" s="68">
        <f>'2市町製造品付加価値'!AX63</f>
        <v>1104669</v>
      </c>
      <c r="AV61" s="68">
        <f>'2市町製造品付加価値'!AY63</f>
        <v>1182322</v>
      </c>
      <c r="AW61" s="68">
        <f>'2市町製造品付加価値'!AZ63</f>
        <v>1171258</v>
      </c>
      <c r="AX61" s="68">
        <f>'2市町製造品付加価値'!BA63</f>
        <v>1252736</v>
      </c>
      <c r="AY61" s="68">
        <f>'2市町製造品付加価値'!BB63</f>
        <v>1413750</v>
      </c>
      <c r="AZ61" s="68">
        <f>'2市町製造品付加価値'!BC63</f>
        <v>1404915</v>
      </c>
      <c r="BA61" s="68">
        <f>'2市町製造品付加価値'!BD63</f>
        <v>1046678</v>
      </c>
      <c r="BB61" s="68">
        <f>'2市町製造品付加価値'!BE63</f>
        <v>1034457</v>
      </c>
      <c r="BC61" s="68">
        <f>'2市町製造品付加価値'!BF63</f>
        <v>0</v>
      </c>
    </row>
    <row r="62" spans="1:55">
      <c r="A62" s="338"/>
      <c r="B62" s="344" t="s">
        <v>42</v>
      </c>
      <c r="C62" s="359">
        <f t="shared" ref="C62:G62" si="134">SUM(C63:C67)</f>
        <v>1548829</v>
      </c>
      <c r="D62" s="359">
        <f t="shared" si="134"/>
        <v>1823752</v>
      </c>
      <c r="E62" s="359">
        <f t="shared" si="134"/>
        <v>1946566</v>
      </c>
      <c r="F62" s="359">
        <f t="shared" si="134"/>
        <v>2704756</v>
      </c>
      <c r="G62" s="359">
        <f t="shared" si="134"/>
        <v>3369728</v>
      </c>
      <c r="H62" s="359">
        <f t="shared" ref="H62:L62" si="135">SUM(H63:H67)</f>
        <v>5212594</v>
      </c>
      <c r="I62" s="359">
        <f t="shared" si="135"/>
        <v>5714067</v>
      </c>
      <c r="J62" s="359">
        <f t="shared" si="135"/>
        <v>5464329</v>
      </c>
      <c r="K62" s="359">
        <f t="shared" si="135"/>
        <v>6279034</v>
      </c>
      <c r="L62" s="359">
        <f t="shared" si="135"/>
        <v>7030754</v>
      </c>
      <c r="M62" s="359">
        <f>SUM(M63:M67)</f>
        <v>7787454</v>
      </c>
      <c r="N62" s="359">
        <f t="shared" ref="N62:AU62" si="136">SUM(N63:N67)</f>
        <v>8542559</v>
      </c>
      <c r="O62" s="359">
        <f t="shared" si="136"/>
        <v>8211878</v>
      </c>
      <c r="P62" s="359">
        <f t="shared" si="136"/>
        <v>8551263</v>
      </c>
      <c r="Q62" s="359">
        <f t="shared" si="136"/>
        <v>9498548</v>
      </c>
      <c r="R62" s="359">
        <f t="shared" si="136"/>
        <v>10009151</v>
      </c>
      <c r="S62" s="359">
        <f t="shared" si="136"/>
        <v>11093014</v>
      </c>
      <c r="T62" s="359">
        <f t="shared" si="136"/>
        <v>10881008</v>
      </c>
      <c r="U62" s="359">
        <f t="shared" si="136"/>
        <v>12258469</v>
      </c>
      <c r="V62" s="359">
        <f t="shared" si="136"/>
        <v>12683580</v>
      </c>
      <c r="W62" s="359">
        <f t="shared" si="136"/>
        <v>14354641</v>
      </c>
      <c r="X62" s="359">
        <f t="shared" si="136"/>
        <v>16025443</v>
      </c>
      <c r="Y62" s="359">
        <f t="shared" si="136"/>
        <v>16119910</v>
      </c>
      <c r="Z62" s="359">
        <f t="shared" si="136"/>
        <v>15387535</v>
      </c>
      <c r="AA62" s="359">
        <f t="shared" si="136"/>
        <v>15296362</v>
      </c>
      <c r="AB62" s="359">
        <f t="shared" si="136"/>
        <v>15931830</v>
      </c>
      <c r="AC62" s="359">
        <f t="shared" si="136"/>
        <v>16611987</v>
      </c>
      <c r="AD62" s="359">
        <f t="shared" si="136"/>
        <v>17356635</v>
      </c>
      <c r="AE62" s="359">
        <f t="shared" si="136"/>
        <v>16148437</v>
      </c>
      <c r="AF62" s="359">
        <f t="shared" si="136"/>
        <v>15886482</v>
      </c>
      <c r="AG62" s="359">
        <f t="shared" si="136"/>
        <v>15381435</v>
      </c>
      <c r="AH62" s="359">
        <f t="shared" si="136"/>
        <v>13758439</v>
      </c>
      <c r="AI62" s="359">
        <f t="shared" si="136"/>
        <v>12370860</v>
      </c>
      <c r="AJ62" s="359">
        <f t="shared" si="136"/>
        <v>11549410</v>
      </c>
      <c r="AK62" s="359">
        <f t="shared" si="136"/>
        <v>11872854</v>
      </c>
      <c r="AL62" s="359">
        <f t="shared" si="136"/>
        <v>11601991</v>
      </c>
      <c r="AM62" s="359">
        <f t="shared" si="136"/>
        <v>11068408</v>
      </c>
      <c r="AN62" s="359">
        <f t="shared" si="136"/>
        <v>11421454</v>
      </c>
      <c r="AO62" s="359">
        <f t="shared" si="136"/>
        <v>11473445</v>
      </c>
      <c r="AP62" s="359">
        <f t="shared" si="136"/>
        <v>9602919</v>
      </c>
      <c r="AQ62" s="359">
        <f t="shared" si="136"/>
        <v>9676156</v>
      </c>
      <c r="AR62" s="359">
        <f t="shared" si="136"/>
        <v>9730916</v>
      </c>
      <c r="AS62" s="359">
        <f t="shared" si="136"/>
        <v>11920454</v>
      </c>
      <c r="AT62" s="359">
        <f t="shared" si="136"/>
        <v>10958663</v>
      </c>
      <c r="AU62" s="359">
        <f t="shared" si="136"/>
        <v>11290710</v>
      </c>
      <c r="AV62" s="359">
        <f t="shared" ref="AV62" si="137">SUM(AV63:AV67)</f>
        <v>12354788</v>
      </c>
      <c r="AW62" s="359">
        <f t="shared" ref="AW62" si="138">SUM(AW63:AW67)</f>
        <v>10979814</v>
      </c>
      <c r="AX62" s="359">
        <f t="shared" ref="AX62:AY62" si="139">SUM(AX63:AX67)</f>
        <v>12113050</v>
      </c>
      <c r="AY62" s="359">
        <f t="shared" si="139"/>
        <v>11650617</v>
      </c>
      <c r="AZ62" s="359">
        <f t="shared" ref="AZ62:BA62" si="140">SUM(AZ63:AZ67)</f>
        <v>12095986</v>
      </c>
      <c r="BA62" s="359">
        <f t="shared" si="140"/>
        <v>16464072</v>
      </c>
      <c r="BB62" s="359">
        <f t="shared" ref="BB62:BC62" si="141">SUM(BB63:BB67)</f>
        <v>11835792</v>
      </c>
      <c r="BC62" s="359">
        <f t="shared" si="141"/>
        <v>0</v>
      </c>
    </row>
    <row r="63" spans="1:55">
      <c r="A63" s="333">
        <v>209</v>
      </c>
      <c r="B63" s="335" t="s">
        <v>548</v>
      </c>
      <c r="C63" s="68">
        <f>'2市町製造品付加価値'!C34</f>
        <v>744781</v>
      </c>
      <c r="D63" s="68">
        <f>'2市町製造品付加価値'!D34</f>
        <v>824766</v>
      </c>
      <c r="E63" s="68">
        <f>'2市町製造品付加価値'!E34</f>
        <v>812584</v>
      </c>
      <c r="F63" s="68">
        <f>'2市町製造品付加価値'!F34</f>
        <v>1113899</v>
      </c>
      <c r="G63" s="68">
        <f>'2市町製造品付加価値'!G34</f>
        <v>1281191</v>
      </c>
      <c r="H63" s="68">
        <f>'2市町製造品付加価値'!H34</f>
        <v>2183808</v>
      </c>
      <c r="I63" s="68">
        <f>'2市町製造品付加価値'!I34</f>
        <v>2497180</v>
      </c>
      <c r="J63" s="68">
        <f>'2市町製造品付加価値'!J34</f>
        <v>2280035</v>
      </c>
      <c r="K63" s="68">
        <f>'2市町製造品付加価値'!K34</f>
        <v>2446355</v>
      </c>
      <c r="L63" s="68">
        <f>'2市町製造品付加価値'!L34</f>
        <v>2980560</v>
      </c>
      <c r="M63" s="68">
        <f>'2市町製造品付加価値'!M34</f>
        <v>3255986</v>
      </c>
      <c r="N63" s="68">
        <f>'2市町製造品付加価値'!N34</f>
        <v>3714819</v>
      </c>
      <c r="O63" s="68">
        <f>'2市町製造品付加価値'!O34</f>
        <v>3295162</v>
      </c>
      <c r="P63" s="68">
        <f>'2市町製造品付加価値'!P34</f>
        <v>3510220</v>
      </c>
      <c r="Q63" s="68">
        <f>'2市町製造品付加価値'!Q34</f>
        <v>3931368</v>
      </c>
      <c r="R63" s="68">
        <f>'2市町製造品付加価値'!R34</f>
        <v>4363969</v>
      </c>
      <c r="S63" s="68">
        <f>'2市町製造品付加価値'!S34</f>
        <v>4285623</v>
      </c>
      <c r="T63" s="68">
        <f>'2市町製造品付加価値'!T34</f>
        <v>4342240</v>
      </c>
      <c r="U63" s="68">
        <f>'2市町製造品付加価値'!U34</f>
        <v>4747791</v>
      </c>
      <c r="V63" s="68">
        <f>'2市町製造品付加価値'!V34</f>
        <v>5300435</v>
      </c>
      <c r="W63" s="68">
        <f>'2市町製造品付加価値'!W34</f>
        <v>5932961</v>
      </c>
      <c r="X63" s="68">
        <f>'2市町製造品付加価値'!X34</f>
        <v>6787471</v>
      </c>
      <c r="Y63" s="68">
        <f>'2市町製造品付加価値'!Y34</f>
        <v>6871394</v>
      </c>
      <c r="Z63" s="68">
        <f>'2市町製造品付加価値'!Z34</f>
        <v>6633485</v>
      </c>
      <c r="AA63" s="68">
        <f>'2市町製造品付加価値'!AA34</f>
        <v>6555890</v>
      </c>
      <c r="AB63" s="68">
        <f>'2市町製造品付加価値'!AB34</f>
        <v>6277613</v>
      </c>
      <c r="AC63" s="68">
        <f>'2市町製造品付加価値'!AC34</f>
        <v>6515589</v>
      </c>
      <c r="AD63" s="68">
        <f>'2市町製造品付加価値'!AD34</f>
        <v>6429806</v>
      </c>
      <c r="AE63" s="68">
        <f>'2市町製造品付加価値'!AE34</f>
        <v>6168491</v>
      </c>
      <c r="AF63" s="68">
        <f>'2市町製造品付加価値'!AF34</f>
        <v>7168404</v>
      </c>
      <c r="AG63" s="68">
        <f>'2市町製造品付加価値'!AG34</f>
        <v>7042998</v>
      </c>
      <c r="AH63" s="68">
        <f>'2市町製造品付加価値'!AI34</f>
        <v>5428182</v>
      </c>
      <c r="AI63" s="68">
        <f>'2市町製造品付加価値'!AJ34</f>
        <v>5034221</v>
      </c>
      <c r="AJ63" s="68">
        <f>'2市町製造品付加価値'!AK34</f>
        <v>4918053</v>
      </c>
      <c r="AK63" s="68">
        <f>'2市町製造品付加価値'!AM34</f>
        <v>5019694</v>
      </c>
      <c r="AL63" s="68">
        <f>'2市町製造品付加価値'!AO34</f>
        <v>4805758</v>
      </c>
      <c r="AM63" s="68">
        <f>'2市町製造品付加価値'!AP34</f>
        <v>4617120</v>
      </c>
      <c r="AN63" s="68">
        <f>'2市町製造品付加価値'!AQ34</f>
        <v>4529417</v>
      </c>
      <c r="AO63" s="68">
        <f>'2市町製造品付加価値'!AR34</f>
        <v>4935042</v>
      </c>
      <c r="AP63" s="68">
        <f>'2市町製造品付加価値'!AS34</f>
        <v>4284964</v>
      </c>
      <c r="AQ63" s="68">
        <f>'2市町製造品付加価値'!AT34</f>
        <v>4555326</v>
      </c>
      <c r="AR63" s="68">
        <f>'2市町製造品付加価値'!AU34</f>
        <v>4291362</v>
      </c>
      <c r="AS63" s="68">
        <f>'2市町製造品付加価値'!AV34</f>
        <v>5553858</v>
      </c>
      <c r="AT63" s="68">
        <f>'2市町製造品付加価値'!AW34</f>
        <v>5433229</v>
      </c>
      <c r="AU63" s="68">
        <f>'2市町製造品付加価値'!AX34</f>
        <v>5187916</v>
      </c>
      <c r="AV63" s="68">
        <f>'2市町製造品付加価値'!AY34</f>
        <v>5759910</v>
      </c>
      <c r="AW63" s="68">
        <f>'2市町製造品付加価値'!AZ34</f>
        <v>5558983</v>
      </c>
      <c r="AX63" s="68">
        <f>'2市町製造品付加価値'!BA34</f>
        <v>5475763</v>
      </c>
      <c r="AY63" s="68">
        <f>'2市町製造品付加価値'!BB34</f>
        <v>5417631</v>
      </c>
      <c r="AZ63" s="68">
        <f>'2市町製造品付加価値'!BC34</f>
        <v>5570657</v>
      </c>
      <c r="BA63" s="68">
        <f>'2市町製造品付加価値'!BD34</f>
        <v>5446229</v>
      </c>
      <c r="BB63" s="68">
        <f>'2市町製造品付加価値'!BE34</f>
        <v>4940218</v>
      </c>
      <c r="BC63" s="68">
        <f>'2市町製造品付加価値'!BF34</f>
        <v>0</v>
      </c>
    </row>
    <row r="64" spans="1:55">
      <c r="A64" s="329">
        <v>222</v>
      </c>
      <c r="B64" s="332" t="s">
        <v>549</v>
      </c>
      <c r="C64" s="68">
        <f>'2市町製造品付加価値'!C46</f>
        <v>130713</v>
      </c>
      <c r="D64" s="68">
        <f>'2市町製造品付加価値'!D46</f>
        <v>177168</v>
      </c>
      <c r="E64" s="68">
        <f>'2市町製造品付加価値'!E46</f>
        <v>271262</v>
      </c>
      <c r="F64" s="68">
        <f>'2市町製造品付加価値'!F46</f>
        <v>470365</v>
      </c>
      <c r="G64" s="68">
        <f>'2市町製造品付加価値'!G46</f>
        <v>460558</v>
      </c>
      <c r="H64" s="68">
        <f>'2市町製造品付加価値'!H46</f>
        <v>780634</v>
      </c>
      <c r="I64" s="68">
        <f>'2市町製造品付加価値'!I46</f>
        <v>907998</v>
      </c>
      <c r="J64" s="68">
        <f>'2市町製造品付加価値'!J46</f>
        <v>1004941</v>
      </c>
      <c r="K64" s="68">
        <f>'2市町製造品付加価値'!K46</f>
        <v>1141461</v>
      </c>
      <c r="L64" s="68">
        <f>'2市町製造品付加価値'!L46</f>
        <v>1048897</v>
      </c>
      <c r="M64" s="68">
        <f>'2市町製造品付加価値'!M46</f>
        <v>1167829</v>
      </c>
      <c r="N64" s="68">
        <f>'2市町製造品付加価値'!N46</f>
        <v>1182372</v>
      </c>
      <c r="O64" s="68">
        <f>'2市町製造品付加価値'!O46</f>
        <v>1121018</v>
      </c>
      <c r="P64" s="68">
        <f>'2市町製造品付加価値'!P46</f>
        <v>1406903</v>
      </c>
      <c r="Q64" s="68">
        <f>'2市町製造品付加価値'!Q46</f>
        <v>1649721</v>
      </c>
      <c r="R64" s="68">
        <f>'2市町製造品付加価値'!R46</f>
        <v>1578951</v>
      </c>
      <c r="S64" s="68">
        <f>'2市町製造品付加価値'!S46</f>
        <v>1516536</v>
      </c>
      <c r="T64" s="68">
        <f>'2市町製造品付加価値'!T46</f>
        <v>1916706</v>
      </c>
      <c r="U64" s="68">
        <f>'2市町製造品付加価値'!U46</f>
        <v>2010257</v>
      </c>
      <c r="V64" s="68">
        <f>'2市町製造品付加価値'!V46</f>
        <v>2048285</v>
      </c>
      <c r="W64" s="68">
        <f>'2市町製造品付加価値'!W46</f>
        <v>2130087</v>
      </c>
      <c r="X64" s="68">
        <f>'2市町製造品付加価値'!X46</f>
        <v>2452167</v>
      </c>
      <c r="Y64" s="68">
        <f>'2市町製造品付加価値'!Y46</f>
        <v>2725961</v>
      </c>
      <c r="Z64" s="68">
        <f>'2市町製造品付加価値'!Z46</f>
        <v>2091626</v>
      </c>
      <c r="AA64" s="68">
        <f>'2市町製造品付加価値'!AA46</f>
        <v>2298813</v>
      </c>
      <c r="AB64" s="68">
        <f>'2市町製造品付加価値'!AB46</f>
        <v>2410443</v>
      </c>
      <c r="AC64" s="68">
        <f>'2市町製造品付加価値'!AC46</f>
        <v>2815565</v>
      </c>
      <c r="AD64" s="68">
        <f>'2市町製造品付加価値'!AD46</f>
        <v>3089532</v>
      </c>
      <c r="AE64" s="68">
        <f>'2市町製造品付加価値'!AE46</f>
        <v>2878657</v>
      </c>
      <c r="AF64" s="68">
        <f>'2市町製造品付加価値'!AF46</f>
        <v>2895896</v>
      </c>
      <c r="AG64" s="68">
        <f>'2市町製造品付加価値'!AG46</f>
        <v>2182570</v>
      </c>
      <c r="AH64" s="68">
        <f>'2市町製造品付加価値'!AI46</f>
        <v>1777487</v>
      </c>
      <c r="AI64" s="68">
        <f>'2市町製造品付加価値'!AJ46</f>
        <v>1743750</v>
      </c>
      <c r="AJ64" s="68">
        <f>'2市町製造品付加価値'!AK46</f>
        <v>1368033</v>
      </c>
      <c r="AK64" s="68">
        <f>'2市町製造品付加価値'!AM46</f>
        <v>1409138</v>
      </c>
      <c r="AL64" s="68">
        <f>'2市町製造品付加価値'!AO46</f>
        <v>1555672</v>
      </c>
      <c r="AM64" s="68">
        <f>'2市町製造品付加価値'!AP46</f>
        <v>1847512</v>
      </c>
      <c r="AN64" s="68">
        <f>'2市町製造品付加価値'!AQ46</f>
        <v>1454457</v>
      </c>
      <c r="AO64" s="68">
        <f>'2市町製造品付加価値'!AR46</f>
        <v>1920923</v>
      </c>
      <c r="AP64" s="68">
        <f>'2市町製造品付加価値'!AS46</f>
        <v>966489</v>
      </c>
      <c r="AQ64" s="68">
        <f>'2市町製造品付加価値'!AT46</f>
        <v>1124170</v>
      </c>
      <c r="AR64" s="68">
        <f>'2市町製造品付加価値'!AU46</f>
        <v>1617826</v>
      </c>
      <c r="AS64" s="68">
        <f>'2市町製造品付加価値'!AV46</f>
        <v>2304308</v>
      </c>
      <c r="AT64" s="68">
        <f>'2市町製造品付加価値'!AW46</f>
        <v>1548114</v>
      </c>
      <c r="AU64" s="68">
        <f>'2市町製造品付加価値'!AX46</f>
        <v>2185049</v>
      </c>
      <c r="AV64" s="68">
        <f>'2市町製造品付加価値'!AY46</f>
        <v>1421334</v>
      </c>
      <c r="AW64" s="68">
        <f>'2市町製造品付加価値'!AZ46</f>
        <v>1151055</v>
      </c>
      <c r="AX64" s="68">
        <f>'2市町製造品付加価値'!BA46</f>
        <v>1450811</v>
      </c>
      <c r="AY64" s="68">
        <f>'2市町製造品付加価値'!BB46</f>
        <v>1310376</v>
      </c>
      <c r="AZ64" s="68">
        <f>'2市町製造品付加価値'!BC46</f>
        <v>1318173</v>
      </c>
      <c r="BA64" s="68">
        <f>'2市町製造品付加価値'!BD46</f>
        <v>1083165</v>
      </c>
      <c r="BB64" s="68">
        <f>'2市町製造品付加価値'!BE46</f>
        <v>1515372</v>
      </c>
      <c r="BC64" s="68">
        <f>'2市町製造品付加価値'!BF46</f>
        <v>0</v>
      </c>
    </row>
    <row r="65" spans="1:55">
      <c r="A65" s="329">
        <v>225</v>
      </c>
      <c r="B65" s="332" t="s">
        <v>550</v>
      </c>
      <c r="C65" s="68">
        <f>'2市町製造品付加価値'!C49</f>
        <v>554440</v>
      </c>
      <c r="D65" s="68">
        <f>'2市町製造品付加価値'!D49</f>
        <v>665659</v>
      </c>
      <c r="E65" s="68">
        <f>'2市町製造品付加価値'!E49</f>
        <v>671885</v>
      </c>
      <c r="F65" s="68">
        <f>'2市町製造品付加価値'!F49</f>
        <v>847689</v>
      </c>
      <c r="G65" s="68">
        <f>'2市町製造品付加価値'!G49</f>
        <v>1287348</v>
      </c>
      <c r="H65" s="68">
        <f>'2市町製造品付加価値'!H49</f>
        <v>1456024</v>
      </c>
      <c r="I65" s="68">
        <f>'2市町製造品付加価値'!I49</f>
        <v>1495060</v>
      </c>
      <c r="J65" s="68">
        <f>'2市町製造品付加価値'!J49</f>
        <v>1202269</v>
      </c>
      <c r="K65" s="68">
        <f>'2市町製造品付加価値'!K49</f>
        <v>1700952</v>
      </c>
      <c r="L65" s="68">
        <f>'2市町製造品付加価値'!L49</f>
        <v>1952665</v>
      </c>
      <c r="M65" s="68">
        <f>'2市町製造品付加価値'!M49</f>
        <v>2181285</v>
      </c>
      <c r="N65" s="68">
        <f>'2市町製造品付加価値'!N49</f>
        <v>2341420</v>
      </c>
      <c r="O65" s="68">
        <f>'2市町製造品付加価値'!O49</f>
        <v>2330355</v>
      </c>
      <c r="P65" s="68">
        <f>'2市町製造品付加価値'!P49</f>
        <v>2189627</v>
      </c>
      <c r="Q65" s="68">
        <f>'2市町製造品付加価値'!Q49</f>
        <v>2309681</v>
      </c>
      <c r="R65" s="68">
        <f>'2市町製造品付加価値'!R49</f>
        <v>2357007</v>
      </c>
      <c r="S65" s="68">
        <f>'2市町製造品付加価値'!S49</f>
        <v>3236166</v>
      </c>
      <c r="T65" s="68">
        <f>'2市町製造品付加価値'!T49</f>
        <v>2926439</v>
      </c>
      <c r="U65" s="68">
        <f>'2市町製造品付加価値'!U49</f>
        <v>3617565</v>
      </c>
      <c r="V65" s="68">
        <f>'2市町製造品付加価値'!V49</f>
        <v>3502022</v>
      </c>
      <c r="W65" s="68">
        <f>'2市町製造品付加価値'!W49</f>
        <v>4263140</v>
      </c>
      <c r="X65" s="68">
        <f>'2市町製造品付加価値'!X49</f>
        <v>4735237</v>
      </c>
      <c r="Y65" s="68">
        <f>'2市町製造品付加価値'!Y49</f>
        <v>4397967</v>
      </c>
      <c r="Z65" s="68">
        <f>'2市町製造品付加価値'!Z49</f>
        <v>4431676</v>
      </c>
      <c r="AA65" s="68">
        <f>'2市町製造品付加価値'!AA49</f>
        <v>4477170</v>
      </c>
      <c r="AB65" s="68">
        <f>'2市町製造品付加価値'!AB49</f>
        <v>5150260</v>
      </c>
      <c r="AC65" s="68">
        <f>'2市町製造品付加価値'!AC49</f>
        <v>5383925</v>
      </c>
      <c r="AD65" s="68">
        <f>'2市町製造品付加価値'!AD49</f>
        <v>5943628</v>
      </c>
      <c r="AE65" s="68">
        <f>'2市町製造品付加価値'!AE49</f>
        <v>5274110</v>
      </c>
      <c r="AF65" s="68">
        <f>'2市町製造品付加価値'!AF49</f>
        <v>4908234</v>
      </c>
      <c r="AG65" s="68">
        <f>'2市町製造品付加価値'!AG49</f>
        <v>5221798</v>
      </c>
      <c r="AH65" s="68">
        <f>'2市町製造品付加価値'!AI49</f>
        <v>5019382</v>
      </c>
      <c r="AI65" s="68">
        <f>'2市町製造品付加価値'!AJ49</f>
        <v>4118329</v>
      </c>
      <c r="AJ65" s="68">
        <f>'2市町製造品付加価値'!AK49</f>
        <v>3910954</v>
      </c>
      <c r="AK65" s="68">
        <f>'2市町製造品付加価値'!AM49</f>
        <v>4067556</v>
      </c>
      <c r="AL65" s="68">
        <f>'2市町製造品付加価値'!AO49</f>
        <v>3871287</v>
      </c>
      <c r="AM65" s="68">
        <f>'2市町製造品付加価値'!AP49</f>
        <v>3280113</v>
      </c>
      <c r="AN65" s="68">
        <f>'2市町製造品付加価値'!AQ49</f>
        <v>4127543</v>
      </c>
      <c r="AO65" s="68">
        <f>'2市町製造品付加価値'!AR49</f>
        <v>3362810</v>
      </c>
      <c r="AP65" s="68">
        <f>'2市町製造品付加価値'!AS49</f>
        <v>3159270</v>
      </c>
      <c r="AQ65" s="68">
        <f>'2市町製造品付加価値'!AT49</f>
        <v>2812705</v>
      </c>
      <c r="AR65" s="68">
        <f>'2市町製造品付加価値'!AU49</f>
        <v>2904047</v>
      </c>
      <c r="AS65" s="68">
        <f>'2市町製造品付加価値'!AV49</f>
        <v>2935370</v>
      </c>
      <c r="AT65" s="68">
        <f>'2市町製造品付加価値'!AW49</f>
        <v>2929366</v>
      </c>
      <c r="AU65" s="68">
        <f>'2市町製造品付加価値'!AX49</f>
        <v>2843799</v>
      </c>
      <c r="AV65" s="68">
        <f>'2市町製造品付加価値'!AY49</f>
        <v>3278490</v>
      </c>
      <c r="AW65" s="68">
        <f>'2市町製造品付加価値'!AZ49</f>
        <v>3326730</v>
      </c>
      <c r="AX65" s="68">
        <f>'2市町製造品付加価値'!BA49</f>
        <v>3838912</v>
      </c>
      <c r="AY65" s="68">
        <f>'2市町製造品付加価値'!BB49</f>
        <v>3634291</v>
      </c>
      <c r="AZ65" s="68">
        <f>'2市町製造品付加価値'!BC49</f>
        <v>3774721</v>
      </c>
      <c r="BA65" s="68">
        <f>'2市町製造品付加価値'!BD49</f>
        <v>8616064</v>
      </c>
      <c r="BB65" s="68">
        <f>'2市町製造品付加価値'!BE49</f>
        <v>4144243</v>
      </c>
      <c r="BC65" s="68">
        <f>'2市町製造品付加価値'!BF49</f>
        <v>0</v>
      </c>
    </row>
    <row r="66" spans="1:55">
      <c r="A66" s="329">
        <v>585</v>
      </c>
      <c r="B66" s="332" t="s">
        <v>551</v>
      </c>
      <c r="C66" s="68">
        <f>'2市町製造品付加価値'!C64</f>
        <v>68024</v>
      </c>
      <c r="D66" s="68">
        <f>'2市町製造品付加価値'!D64</f>
        <v>108410</v>
      </c>
      <c r="E66" s="68">
        <f>'2市町製造品付加価値'!E64</f>
        <v>125579</v>
      </c>
      <c r="F66" s="68">
        <f>'2市町製造品付加価値'!F64</f>
        <v>187057</v>
      </c>
      <c r="G66" s="68">
        <f>'2市町製造品付加価値'!G64</f>
        <v>215267</v>
      </c>
      <c r="H66" s="68">
        <f>'2市町製造品付加価値'!H64</f>
        <v>558363</v>
      </c>
      <c r="I66" s="68">
        <f>'2市町製造品付加価値'!I64</f>
        <v>536588</v>
      </c>
      <c r="J66" s="68">
        <f>'2市町製造品付加価値'!J64</f>
        <v>697591</v>
      </c>
      <c r="K66" s="68">
        <f>'2市町製造品付加価値'!K64</f>
        <v>675288</v>
      </c>
      <c r="L66" s="68">
        <f>'2市町製造品付加価値'!L64</f>
        <v>717817</v>
      </c>
      <c r="M66" s="68">
        <f>'2市町製造品付加価値'!M64</f>
        <v>829570</v>
      </c>
      <c r="N66" s="68">
        <f>'2市町製造品付加価値'!N64</f>
        <v>898774</v>
      </c>
      <c r="O66" s="68">
        <f>'2市町製造品付加価値'!O64</f>
        <v>967270</v>
      </c>
      <c r="P66" s="68">
        <f>'2市町製造品付加価値'!P64</f>
        <v>1009342</v>
      </c>
      <c r="Q66" s="68">
        <f>'2市町製造品付加価値'!Q64</f>
        <v>1141028</v>
      </c>
      <c r="R66" s="68">
        <f>'2市町製造品付加価値'!R64</f>
        <v>1161922</v>
      </c>
      <c r="S66" s="68">
        <f>'2市町製造品付加価値'!S64</f>
        <v>1529223</v>
      </c>
      <c r="T66" s="68">
        <f>'2市町製造品付加価値'!T64</f>
        <v>1190945</v>
      </c>
      <c r="U66" s="68">
        <f>'2市町製造品付加価値'!U64</f>
        <v>1321429</v>
      </c>
      <c r="V66" s="68">
        <f>'2市町製造品付加価値'!V64</f>
        <v>1297336</v>
      </c>
      <c r="W66" s="68">
        <f>'2市町製造品付加価値'!W64</f>
        <v>1396317</v>
      </c>
      <c r="X66" s="68">
        <f>'2市町製造品付加価値'!X64</f>
        <v>1410984</v>
      </c>
      <c r="Y66" s="68">
        <f>'2市町製造品付加価値'!Y64</f>
        <v>1440353</v>
      </c>
      <c r="Z66" s="68">
        <f>'2市町製造品付加価値'!Z64</f>
        <v>1566944</v>
      </c>
      <c r="AA66" s="68">
        <f>'2市町製造品付加価値'!AA64</f>
        <v>1346831</v>
      </c>
      <c r="AB66" s="68">
        <f>'2市町製造品付加価値'!AB64</f>
        <v>1500005</v>
      </c>
      <c r="AC66" s="68">
        <f>'2市町製造品付加価値'!AC64</f>
        <v>1299833</v>
      </c>
      <c r="AD66" s="68">
        <f>'2市町製造品付加価値'!AD64</f>
        <v>1315404</v>
      </c>
      <c r="AE66" s="68">
        <f>'2市町製造品付加価値'!AE64</f>
        <v>1270911</v>
      </c>
      <c r="AF66" s="68">
        <f>'2市町製造品付加価値'!AF64</f>
        <v>689448</v>
      </c>
      <c r="AG66" s="68">
        <f>'2市町製造品付加価値'!AG64</f>
        <v>711389</v>
      </c>
      <c r="AH66" s="68">
        <f>'2市町製造品付加価値'!AI64</f>
        <v>1029392</v>
      </c>
      <c r="AI66" s="68">
        <f>'2市町製造品付加価値'!AJ64</f>
        <v>993207</v>
      </c>
      <c r="AJ66" s="68">
        <f>'2市町製造品付加価値'!AK64</f>
        <v>903576</v>
      </c>
      <c r="AK66" s="68">
        <f>'2市町製造品付加価値'!AM64</f>
        <v>943225</v>
      </c>
      <c r="AL66" s="68">
        <f>'2市町製造品付加価値'!AO64</f>
        <v>961203</v>
      </c>
      <c r="AM66" s="68">
        <f>'2市町製造品付加価値'!AP64</f>
        <v>902069</v>
      </c>
      <c r="AN66" s="68">
        <f>'2市町製造品付加価値'!AQ64</f>
        <v>875808</v>
      </c>
      <c r="AO66" s="68">
        <f>'2市町製造品付加価値'!AR64</f>
        <v>866365</v>
      </c>
      <c r="AP66" s="68">
        <f>'2市町製造品付加価値'!AS64</f>
        <v>807983</v>
      </c>
      <c r="AQ66" s="68">
        <f>'2市町製造品付加価値'!AT64</f>
        <v>789091</v>
      </c>
      <c r="AR66" s="68">
        <f>'2市町製造品付加価値'!AU64</f>
        <v>575916</v>
      </c>
      <c r="AS66" s="68">
        <f>'2市町製造品付加価値'!AV64</f>
        <v>807205</v>
      </c>
      <c r="AT66" s="68">
        <f>'2市町製造品付加価値'!AW64</f>
        <v>691393</v>
      </c>
      <c r="AU66" s="68">
        <f>'2市町製造品付加価値'!AX64</f>
        <v>733607</v>
      </c>
      <c r="AV66" s="68">
        <f>'2市町製造品付加価値'!AY64</f>
        <v>596039</v>
      </c>
      <c r="AW66" s="68">
        <f>'2市町製造品付加価値'!AZ64</f>
        <v>736318</v>
      </c>
      <c r="AX66" s="68">
        <f>'2市町製造品付加価値'!BA64</f>
        <v>850881</v>
      </c>
      <c r="AY66" s="68">
        <f>'2市町製造品付加価値'!BB64</f>
        <v>635997</v>
      </c>
      <c r="AZ66" s="68">
        <f>'2市町製造品付加価値'!BC64</f>
        <v>782466</v>
      </c>
      <c r="BA66" s="68">
        <f>'2市町製造品付加価値'!BD64</f>
        <v>760133</v>
      </c>
      <c r="BB66" s="68">
        <f>'2市町製造品付加価値'!BE64</f>
        <v>701867</v>
      </c>
      <c r="BC66" s="68">
        <f>'2市町製造品付加価値'!BF64</f>
        <v>0</v>
      </c>
    </row>
    <row r="67" spans="1:55">
      <c r="A67" s="329">
        <v>586</v>
      </c>
      <c r="B67" s="332" t="s">
        <v>552</v>
      </c>
      <c r="C67" s="68">
        <f>'2市町製造品付加価値'!C65</f>
        <v>50871</v>
      </c>
      <c r="D67" s="68">
        <f>'2市町製造品付加価値'!D65</f>
        <v>47749</v>
      </c>
      <c r="E67" s="68">
        <f>'2市町製造品付加価値'!E65</f>
        <v>65256</v>
      </c>
      <c r="F67" s="68">
        <f>'2市町製造品付加価値'!F65</f>
        <v>85746</v>
      </c>
      <c r="G67" s="68">
        <f>'2市町製造品付加価値'!G65</f>
        <v>125364</v>
      </c>
      <c r="H67" s="68">
        <f>'2市町製造品付加価値'!H65</f>
        <v>233765</v>
      </c>
      <c r="I67" s="68">
        <f>'2市町製造品付加価値'!I65</f>
        <v>277241</v>
      </c>
      <c r="J67" s="68">
        <f>'2市町製造品付加価値'!J65</f>
        <v>279493</v>
      </c>
      <c r="K67" s="68">
        <f>'2市町製造品付加価値'!K65</f>
        <v>314978</v>
      </c>
      <c r="L67" s="68">
        <f>'2市町製造品付加価値'!L65</f>
        <v>330815</v>
      </c>
      <c r="M67" s="68">
        <f>'2市町製造品付加価値'!M65</f>
        <v>352784</v>
      </c>
      <c r="N67" s="68">
        <f>'2市町製造品付加価値'!N65</f>
        <v>405174</v>
      </c>
      <c r="O67" s="68">
        <f>'2市町製造品付加価値'!O65</f>
        <v>498073</v>
      </c>
      <c r="P67" s="68">
        <f>'2市町製造品付加価値'!P65</f>
        <v>435171</v>
      </c>
      <c r="Q67" s="68">
        <f>'2市町製造品付加価値'!Q65</f>
        <v>466750</v>
      </c>
      <c r="R67" s="68">
        <f>'2市町製造品付加価値'!R65</f>
        <v>547302</v>
      </c>
      <c r="S67" s="68">
        <f>'2市町製造品付加価値'!S65</f>
        <v>525466</v>
      </c>
      <c r="T67" s="68">
        <f>'2市町製造品付加価値'!T65</f>
        <v>504678</v>
      </c>
      <c r="U67" s="68">
        <f>'2市町製造品付加価値'!U65</f>
        <v>561427</v>
      </c>
      <c r="V67" s="68">
        <f>'2市町製造品付加価値'!V65</f>
        <v>535502</v>
      </c>
      <c r="W67" s="68">
        <f>'2市町製造品付加価値'!W65</f>
        <v>632136</v>
      </c>
      <c r="X67" s="68">
        <f>'2市町製造品付加価値'!X65</f>
        <v>639584</v>
      </c>
      <c r="Y67" s="68">
        <f>'2市町製造品付加価値'!Y65</f>
        <v>684235</v>
      </c>
      <c r="Z67" s="68">
        <f>'2市町製造品付加価値'!Z65</f>
        <v>663804</v>
      </c>
      <c r="AA67" s="68">
        <f>'2市町製造品付加価値'!AA65</f>
        <v>617658</v>
      </c>
      <c r="AB67" s="68">
        <f>'2市町製造品付加価値'!AB65</f>
        <v>593509</v>
      </c>
      <c r="AC67" s="68">
        <f>'2市町製造品付加価値'!AC65</f>
        <v>597075</v>
      </c>
      <c r="AD67" s="68">
        <f>'2市町製造品付加価値'!AD65</f>
        <v>578265</v>
      </c>
      <c r="AE67" s="68">
        <f>'2市町製造品付加価値'!AE65</f>
        <v>556268</v>
      </c>
      <c r="AF67" s="68">
        <f>'2市町製造品付加価値'!AF65</f>
        <v>224500</v>
      </c>
      <c r="AG67" s="68">
        <f>'2市町製造品付加価値'!AG65</f>
        <v>222680</v>
      </c>
      <c r="AH67" s="68">
        <f>'2市町製造品付加価値'!AI65</f>
        <v>503996</v>
      </c>
      <c r="AI67" s="68">
        <f>'2市町製造品付加価値'!AJ65</f>
        <v>481353</v>
      </c>
      <c r="AJ67" s="68">
        <f>'2市町製造品付加価値'!AK65</f>
        <v>448794</v>
      </c>
      <c r="AK67" s="68">
        <f>'2市町製造品付加価値'!AM65</f>
        <v>433241</v>
      </c>
      <c r="AL67" s="68">
        <f>'2市町製造品付加価値'!AO65</f>
        <v>408071</v>
      </c>
      <c r="AM67" s="68">
        <f>'2市町製造品付加価値'!AP65</f>
        <v>421594</v>
      </c>
      <c r="AN67" s="68">
        <f>'2市町製造品付加価値'!AQ65</f>
        <v>434229</v>
      </c>
      <c r="AO67" s="68">
        <f>'2市町製造品付加価値'!AR65</f>
        <v>388305</v>
      </c>
      <c r="AP67" s="68">
        <f>'2市町製造品付加価値'!AS65</f>
        <v>384213</v>
      </c>
      <c r="AQ67" s="68">
        <f>'2市町製造品付加価値'!AT65</f>
        <v>394864</v>
      </c>
      <c r="AR67" s="68">
        <f>'2市町製造品付加価値'!AU65</f>
        <v>341765</v>
      </c>
      <c r="AS67" s="68">
        <f>'2市町製造品付加価値'!AV65</f>
        <v>319713</v>
      </c>
      <c r="AT67" s="68">
        <f>'2市町製造品付加価値'!AW65</f>
        <v>356561</v>
      </c>
      <c r="AU67" s="68">
        <f>'2市町製造品付加価値'!AX65</f>
        <v>340339</v>
      </c>
      <c r="AV67" s="68">
        <f>'2市町製造品付加価値'!AY65</f>
        <v>1299015</v>
      </c>
      <c r="AW67" s="68">
        <f>'2市町製造品付加価値'!AZ65</f>
        <v>206728</v>
      </c>
      <c r="AX67" s="68">
        <f>'2市町製造品付加価値'!BA65</f>
        <v>496683</v>
      </c>
      <c r="AY67" s="68">
        <f>'2市町製造品付加価値'!BB65</f>
        <v>652322</v>
      </c>
      <c r="AZ67" s="68">
        <f>'2市町製造品付加価値'!BC65</f>
        <v>649969</v>
      </c>
      <c r="BA67" s="68">
        <f>'2市町製造品付加価値'!BD65</f>
        <v>558481</v>
      </c>
      <c r="BB67" s="68">
        <f>'2市町製造品付加価値'!BE65</f>
        <v>534092</v>
      </c>
      <c r="BC67" s="68">
        <f>'2市町製造品付加価値'!BF65</f>
        <v>0</v>
      </c>
    </row>
    <row r="68" spans="1:55">
      <c r="A68" s="338"/>
      <c r="B68" s="345" t="s">
        <v>43</v>
      </c>
      <c r="C68" s="359">
        <f t="shared" ref="C68:G68" si="142">SUM(C69:C70)</f>
        <v>790398</v>
      </c>
      <c r="D68" s="359">
        <f t="shared" si="142"/>
        <v>785744</v>
      </c>
      <c r="E68" s="359">
        <f t="shared" si="142"/>
        <v>943188</v>
      </c>
      <c r="F68" s="359">
        <f t="shared" si="142"/>
        <v>1565907</v>
      </c>
      <c r="G68" s="359">
        <f t="shared" si="142"/>
        <v>1857089</v>
      </c>
      <c r="H68" s="359">
        <f t="shared" ref="H68:L68" si="143">SUM(H69:H70)</f>
        <v>3188936</v>
      </c>
      <c r="I68" s="359">
        <f t="shared" si="143"/>
        <v>3611032</v>
      </c>
      <c r="J68" s="359">
        <f t="shared" si="143"/>
        <v>3921595</v>
      </c>
      <c r="K68" s="359">
        <f t="shared" si="143"/>
        <v>4391180</v>
      </c>
      <c r="L68" s="359">
        <f t="shared" si="143"/>
        <v>5464837</v>
      </c>
      <c r="M68" s="359">
        <f>SUM(M69:M70)</f>
        <v>6135001</v>
      </c>
      <c r="N68" s="359">
        <f t="shared" ref="N68:AU68" si="144">SUM(N69:N70)</f>
        <v>7182975</v>
      </c>
      <c r="O68" s="359">
        <f t="shared" si="144"/>
        <v>6771305</v>
      </c>
      <c r="P68" s="359">
        <f t="shared" si="144"/>
        <v>6855972</v>
      </c>
      <c r="Q68" s="359">
        <f t="shared" si="144"/>
        <v>7292843</v>
      </c>
      <c r="R68" s="359">
        <f t="shared" si="144"/>
        <v>7569892</v>
      </c>
      <c r="S68" s="359">
        <f t="shared" si="144"/>
        <v>8595673</v>
      </c>
      <c r="T68" s="359">
        <f t="shared" si="144"/>
        <v>9018126</v>
      </c>
      <c r="U68" s="359">
        <f t="shared" si="144"/>
        <v>8836960</v>
      </c>
      <c r="V68" s="359">
        <f t="shared" si="144"/>
        <v>13349903</v>
      </c>
      <c r="W68" s="359">
        <f t="shared" si="144"/>
        <v>13154232</v>
      </c>
      <c r="X68" s="359">
        <f t="shared" si="144"/>
        <v>14970185</v>
      </c>
      <c r="Y68" s="359">
        <f t="shared" si="144"/>
        <v>15260061</v>
      </c>
      <c r="Z68" s="359">
        <f t="shared" si="144"/>
        <v>12837280</v>
      </c>
      <c r="AA68" s="359">
        <f t="shared" si="144"/>
        <v>12892626</v>
      </c>
      <c r="AB68" s="359">
        <f t="shared" si="144"/>
        <v>13489738</v>
      </c>
      <c r="AC68" s="359">
        <f t="shared" si="144"/>
        <v>16382866</v>
      </c>
      <c r="AD68" s="359">
        <f t="shared" si="144"/>
        <v>11932857</v>
      </c>
      <c r="AE68" s="359">
        <f t="shared" si="144"/>
        <v>10579554</v>
      </c>
      <c r="AF68" s="359">
        <f t="shared" si="144"/>
        <v>8305950</v>
      </c>
      <c r="AG68" s="359">
        <f t="shared" si="144"/>
        <v>8854334</v>
      </c>
      <c r="AH68" s="359">
        <f t="shared" si="144"/>
        <v>12623693</v>
      </c>
      <c r="AI68" s="359">
        <f t="shared" si="144"/>
        <v>12321186</v>
      </c>
      <c r="AJ68" s="359">
        <f t="shared" si="144"/>
        <v>13255846</v>
      </c>
      <c r="AK68" s="359">
        <f t="shared" si="144"/>
        <v>11959810</v>
      </c>
      <c r="AL68" s="359">
        <f t="shared" si="144"/>
        <v>12918245</v>
      </c>
      <c r="AM68" s="359">
        <f t="shared" si="144"/>
        <v>12436061</v>
      </c>
      <c r="AN68" s="359">
        <f t="shared" si="144"/>
        <v>14803068</v>
      </c>
      <c r="AO68" s="359">
        <f t="shared" si="144"/>
        <v>12491690</v>
      </c>
      <c r="AP68" s="359">
        <f t="shared" si="144"/>
        <v>10779511</v>
      </c>
      <c r="AQ68" s="359">
        <f t="shared" si="144"/>
        <v>10409977</v>
      </c>
      <c r="AR68" s="359">
        <f t="shared" si="144"/>
        <v>13480354</v>
      </c>
      <c r="AS68" s="359">
        <f t="shared" si="144"/>
        <v>2026935</v>
      </c>
      <c r="AT68" s="359">
        <f t="shared" si="144"/>
        <v>10112610</v>
      </c>
      <c r="AU68" s="359">
        <f t="shared" si="144"/>
        <v>10645479</v>
      </c>
      <c r="AV68" s="359">
        <f t="shared" ref="AV68" si="145">SUM(AV69:AV70)</f>
        <v>11729418</v>
      </c>
      <c r="AW68" s="359">
        <f t="shared" ref="AW68" si="146">SUM(AW69:AW70)</f>
        <v>11561678</v>
      </c>
      <c r="AX68" s="359">
        <f t="shared" ref="AX68:AY68" si="147">SUM(AX69:AX70)</f>
        <v>12397603</v>
      </c>
      <c r="AY68" s="359">
        <f t="shared" si="147"/>
        <v>13234223</v>
      </c>
      <c r="AZ68" s="359">
        <f t="shared" ref="AZ68:BA68" si="148">SUM(AZ69:AZ70)</f>
        <v>17612598</v>
      </c>
      <c r="BA68" s="359">
        <f t="shared" si="148"/>
        <v>18133597</v>
      </c>
      <c r="BB68" s="359">
        <f t="shared" ref="BB68:BC68" si="149">SUM(BB69:BB70)</f>
        <v>16995804</v>
      </c>
      <c r="BC68" s="359">
        <f t="shared" si="149"/>
        <v>0</v>
      </c>
    </row>
    <row r="69" spans="1:55">
      <c r="A69" s="329">
        <v>221</v>
      </c>
      <c r="B69" s="332" t="s">
        <v>553</v>
      </c>
      <c r="C69" s="68">
        <f>'2市町製造品付加価値'!C45</f>
        <v>226441</v>
      </c>
      <c r="D69" s="68">
        <f>'2市町製造品付加価値'!D45</f>
        <v>156889</v>
      </c>
      <c r="E69" s="68">
        <f>'2市町製造品付加価値'!E45</f>
        <v>184114</v>
      </c>
      <c r="F69" s="68">
        <f>'2市町製造品付加価値'!F45</f>
        <v>285351</v>
      </c>
      <c r="G69" s="68">
        <f>'2市町製造品付加価値'!G45</f>
        <v>328202</v>
      </c>
      <c r="H69" s="68">
        <f>'2市町製造品付加価値'!H45</f>
        <v>608770</v>
      </c>
      <c r="I69" s="68">
        <f>'2市町製造品付加価値'!I45</f>
        <v>810875</v>
      </c>
      <c r="J69" s="68">
        <f>'2市町製造品付加価値'!J45</f>
        <v>950533</v>
      </c>
      <c r="K69" s="68">
        <f>'2市町製造品付加価値'!K45</f>
        <v>1308652</v>
      </c>
      <c r="L69" s="68">
        <f>'2市町製造品付加価値'!L45</f>
        <v>1618198</v>
      </c>
      <c r="M69" s="68">
        <f>'2市町製造品付加価値'!M45</f>
        <v>1673573</v>
      </c>
      <c r="N69" s="68">
        <f>'2市町製造品付加価値'!N45</f>
        <v>2216331</v>
      </c>
      <c r="O69" s="68">
        <f>'2市町製造品付加価値'!O45</f>
        <v>2192716</v>
      </c>
      <c r="P69" s="68">
        <f>'2市町製造品付加価値'!P45</f>
        <v>2091141</v>
      </c>
      <c r="Q69" s="68">
        <f>'2市町製造品付加価値'!Q45</f>
        <v>2189033</v>
      </c>
      <c r="R69" s="68">
        <f>'2市町製造品付加価値'!R45</f>
        <v>2477318</v>
      </c>
      <c r="S69" s="68">
        <f>'2市町製造品付加価値'!S45</f>
        <v>2532392</v>
      </c>
      <c r="T69" s="68">
        <f>'2市町製造品付加価値'!T45</f>
        <v>2549217</v>
      </c>
      <c r="U69" s="68">
        <f>'2市町製造品付加価値'!U45</f>
        <v>2172488</v>
      </c>
      <c r="V69" s="68">
        <f>'2市町製造品付加価値'!V45</f>
        <v>5457631</v>
      </c>
      <c r="W69" s="68">
        <f>'2市町製造品付加価値'!W45</f>
        <v>5397604</v>
      </c>
      <c r="X69" s="68">
        <f>'2市町製造品付加価値'!X45</f>
        <v>5610381</v>
      </c>
      <c r="Y69" s="68">
        <f>'2市町製造品付加価値'!Y45</f>
        <v>6813912</v>
      </c>
      <c r="Z69" s="68">
        <f>'2市町製造品付加価値'!Z45</f>
        <v>5117065</v>
      </c>
      <c r="AA69" s="68">
        <f>'2市町製造品付加価値'!AA45</f>
        <v>5294178</v>
      </c>
      <c r="AB69" s="68">
        <f>'2市町製造品付加価値'!AB45</f>
        <v>5512376</v>
      </c>
      <c r="AC69" s="68">
        <f>'2市町製造品付加価値'!AC45</f>
        <v>7991439</v>
      </c>
      <c r="AD69" s="68">
        <f>'2市町製造品付加価値'!AD45</f>
        <v>3686337</v>
      </c>
      <c r="AE69" s="68">
        <f>'2市町製造品付加価値'!AE45</f>
        <v>2381956</v>
      </c>
      <c r="AF69" s="68">
        <f>'2市町製造品付加価値'!AF45</f>
        <v>1834154</v>
      </c>
      <c r="AG69" s="68">
        <f>'2市町製造品付加価値'!AG45</f>
        <v>1994062</v>
      </c>
      <c r="AH69" s="68">
        <f>'2市町製造品付加価値'!AI45</f>
        <v>4271684</v>
      </c>
      <c r="AI69" s="68">
        <f>'2市町製造品付加価値'!AJ45</f>
        <v>4044794</v>
      </c>
      <c r="AJ69" s="68">
        <f>'2市町製造品付加価値'!AK45</f>
        <v>5175896</v>
      </c>
      <c r="AK69" s="68">
        <f>'2市町製造品付加価値'!AM45</f>
        <v>3308015</v>
      </c>
      <c r="AL69" s="68">
        <f>'2市町製造品付加価値'!AO45</f>
        <v>4342887</v>
      </c>
      <c r="AM69" s="68">
        <f>'2市町製造品付加価値'!AP45</f>
        <v>4760316</v>
      </c>
      <c r="AN69" s="68">
        <f>'2市町製造品付加価値'!AQ45</f>
        <v>5167771</v>
      </c>
      <c r="AO69" s="68">
        <f>'2市町製造品付加価値'!AR45</f>
        <v>4617365</v>
      </c>
      <c r="AP69" s="68">
        <f>'2市町製造品付加価値'!AS45</f>
        <v>3880750</v>
      </c>
      <c r="AQ69" s="68">
        <f>'2市町製造品付加価値'!AT45</f>
        <v>3855423</v>
      </c>
      <c r="AR69" s="68">
        <f>'2市町製造品付加価値'!AU45</f>
        <v>4496743</v>
      </c>
      <c r="AS69" s="68">
        <f>'2市町製造品付加価値'!AV45</f>
        <v>-6591487</v>
      </c>
      <c r="AT69" s="68">
        <f>'2市町製造品付加価値'!AW45</f>
        <v>2661778</v>
      </c>
      <c r="AU69" s="68">
        <f>'2市町製造品付加価値'!AX45</f>
        <v>3688267</v>
      </c>
      <c r="AV69" s="68">
        <f>'2市町製造品付加価値'!AY45</f>
        <v>4186701</v>
      </c>
      <c r="AW69" s="68">
        <f>'2市町製造品付加価値'!AZ45</f>
        <v>4757987</v>
      </c>
      <c r="AX69" s="68">
        <f>'2市町製造品付加価値'!BA45</f>
        <v>4838899</v>
      </c>
      <c r="AY69" s="68">
        <f>'2市町製造品付加価値'!BB45</f>
        <v>5725292</v>
      </c>
      <c r="AZ69" s="68">
        <f>'2市町製造品付加価値'!BC45</f>
        <v>9205502</v>
      </c>
      <c r="BA69" s="68">
        <f>'2市町製造品付加価値'!BD45</f>
        <v>10121403</v>
      </c>
      <c r="BB69" s="68">
        <f>'2市町製造品付加価値'!BE45</f>
        <v>8485777</v>
      </c>
      <c r="BC69" s="68">
        <f>'2市町製造品付加価値'!BF45</f>
        <v>0</v>
      </c>
    </row>
    <row r="70" spans="1:55">
      <c r="A70" s="329">
        <v>223</v>
      </c>
      <c r="B70" s="332" t="s">
        <v>554</v>
      </c>
      <c r="C70" s="68">
        <f>'2市町製造品付加価値'!C47</f>
        <v>563957</v>
      </c>
      <c r="D70" s="68">
        <f>'2市町製造品付加価値'!D47</f>
        <v>628855</v>
      </c>
      <c r="E70" s="68">
        <f>'2市町製造品付加価値'!E47</f>
        <v>759074</v>
      </c>
      <c r="F70" s="68">
        <f>'2市町製造品付加価値'!F47</f>
        <v>1280556</v>
      </c>
      <c r="G70" s="68">
        <f>'2市町製造品付加価値'!G47</f>
        <v>1528887</v>
      </c>
      <c r="H70" s="68">
        <f>'2市町製造品付加価値'!H47</f>
        <v>2580166</v>
      </c>
      <c r="I70" s="68">
        <f>'2市町製造品付加価値'!I47</f>
        <v>2800157</v>
      </c>
      <c r="J70" s="68">
        <f>'2市町製造品付加価値'!J47</f>
        <v>2971062</v>
      </c>
      <c r="K70" s="68">
        <f>'2市町製造品付加価値'!K47</f>
        <v>3082528</v>
      </c>
      <c r="L70" s="68">
        <f>'2市町製造品付加価値'!L47</f>
        <v>3846639</v>
      </c>
      <c r="M70" s="68">
        <f>'2市町製造品付加価値'!M47</f>
        <v>4461428</v>
      </c>
      <c r="N70" s="68">
        <f>'2市町製造品付加価値'!N47</f>
        <v>4966644</v>
      </c>
      <c r="O70" s="68">
        <f>'2市町製造品付加価値'!O47</f>
        <v>4578589</v>
      </c>
      <c r="P70" s="68">
        <f>'2市町製造品付加価値'!P47</f>
        <v>4764831</v>
      </c>
      <c r="Q70" s="68">
        <f>'2市町製造品付加価値'!Q47</f>
        <v>5103810</v>
      </c>
      <c r="R70" s="68">
        <f>'2市町製造品付加価値'!R47</f>
        <v>5092574</v>
      </c>
      <c r="S70" s="68">
        <f>'2市町製造品付加価値'!S47</f>
        <v>6063281</v>
      </c>
      <c r="T70" s="68">
        <f>'2市町製造品付加価値'!T47</f>
        <v>6468909</v>
      </c>
      <c r="U70" s="68">
        <f>'2市町製造品付加価値'!U47</f>
        <v>6664472</v>
      </c>
      <c r="V70" s="68">
        <f>'2市町製造品付加価値'!V47</f>
        <v>7892272</v>
      </c>
      <c r="W70" s="68">
        <f>'2市町製造品付加価値'!W47</f>
        <v>7756628</v>
      </c>
      <c r="X70" s="68">
        <f>'2市町製造品付加価値'!X47</f>
        <v>9359804</v>
      </c>
      <c r="Y70" s="68">
        <f>'2市町製造品付加価値'!Y47</f>
        <v>8446149</v>
      </c>
      <c r="Z70" s="68">
        <f>'2市町製造品付加価値'!Z47</f>
        <v>7720215</v>
      </c>
      <c r="AA70" s="68">
        <f>'2市町製造品付加価値'!AA47</f>
        <v>7598448</v>
      </c>
      <c r="AB70" s="68">
        <f>'2市町製造品付加価値'!AB47</f>
        <v>7977362</v>
      </c>
      <c r="AC70" s="68">
        <f>'2市町製造品付加価値'!AC47</f>
        <v>8391427</v>
      </c>
      <c r="AD70" s="68">
        <f>'2市町製造品付加価値'!AD47</f>
        <v>8246520</v>
      </c>
      <c r="AE70" s="68">
        <f>'2市町製造品付加価値'!AE47</f>
        <v>8197598</v>
      </c>
      <c r="AF70" s="68">
        <f>'2市町製造品付加価値'!AF47</f>
        <v>6471796</v>
      </c>
      <c r="AG70" s="68">
        <f>'2市町製造品付加価値'!AG47</f>
        <v>6860272</v>
      </c>
      <c r="AH70" s="68">
        <f>'2市町製造品付加価値'!AI47</f>
        <v>8352009</v>
      </c>
      <c r="AI70" s="68">
        <f>'2市町製造品付加価値'!AJ47</f>
        <v>8276392</v>
      </c>
      <c r="AJ70" s="68">
        <f>'2市町製造品付加価値'!AK47</f>
        <v>8079950</v>
      </c>
      <c r="AK70" s="68">
        <f>'2市町製造品付加価値'!AM47</f>
        <v>8651795</v>
      </c>
      <c r="AL70" s="68">
        <f>'2市町製造品付加価値'!AO47</f>
        <v>8575358</v>
      </c>
      <c r="AM70" s="68">
        <f>'2市町製造品付加価値'!AP47</f>
        <v>7675745</v>
      </c>
      <c r="AN70" s="68">
        <f>'2市町製造品付加価値'!AQ47</f>
        <v>9635297</v>
      </c>
      <c r="AO70" s="68">
        <f>'2市町製造品付加価値'!AR47</f>
        <v>7874325</v>
      </c>
      <c r="AP70" s="68">
        <f>'2市町製造品付加価値'!AS47</f>
        <v>6898761</v>
      </c>
      <c r="AQ70" s="68">
        <f>'2市町製造品付加価値'!AT47</f>
        <v>6554554</v>
      </c>
      <c r="AR70" s="68">
        <f>'2市町製造品付加価値'!AU47</f>
        <v>8983611</v>
      </c>
      <c r="AS70" s="68">
        <f>'2市町製造品付加価値'!AV47</f>
        <v>8618422</v>
      </c>
      <c r="AT70" s="68">
        <f>'2市町製造品付加価値'!AW47</f>
        <v>7450832</v>
      </c>
      <c r="AU70" s="68">
        <f>'2市町製造品付加価値'!AX47</f>
        <v>6957212</v>
      </c>
      <c r="AV70" s="68">
        <f>'2市町製造品付加価値'!AY47</f>
        <v>7542717</v>
      </c>
      <c r="AW70" s="68">
        <f>'2市町製造品付加価値'!AZ47</f>
        <v>6803691</v>
      </c>
      <c r="AX70" s="68">
        <f>'2市町製造品付加価値'!BA47</f>
        <v>7558704</v>
      </c>
      <c r="AY70" s="68">
        <f>'2市町製造品付加価値'!BB47</f>
        <v>7508931</v>
      </c>
      <c r="AZ70" s="68">
        <f>'2市町製造品付加価値'!BC47</f>
        <v>8407096</v>
      </c>
      <c r="BA70" s="68">
        <f>'2市町製造品付加価値'!BD47</f>
        <v>8012194</v>
      </c>
      <c r="BB70" s="68">
        <f>'2市町製造品付加価値'!BE47</f>
        <v>8510027</v>
      </c>
      <c r="BC70" s="68">
        <f>'2市町製造品付加価値'!BF47</f>
        <v>0</v>
      </c>
    </row>
    <row r="71" spans="1:55">
      <c r="A71" s="338"/>
      <c r="B71" s="346" t="s">
        <v>44</v>
      </c>
      <c r="C71" s="359">
        <f t="shared" ref="C71:G71" si="150">SUM(C72:C74)</f>
        <v>2338658</v>
      </c>
      <c r="D71" s="359">
        <f t="shared" si="150"/>
        <v>1737228</v>
      </c>
      <c r="E71" s="359">
        <f t="shared" si="150"/>
        <v>1817607</v>
      </c>
      <c r="F71" s="359">
        <f t="shared" si="150"/>
        <v>2474455</v>
      </c>
      <c r="G71" s="359">
        <f t="shared" si="150"/>
        <v>3451407</v>
      </c>
      <c r="H71" s="359">
        <f t="shared" ref="H71:L71" si="151">SUM(H72:H74)</f>
        <v>4548342</v>
      </c>
      <c r="I71" s="359">
        <f t="shared" si="151"/>
        <v>5096934</v>
      </c>
      <c r="J71" s="359">
        <f t="shared" si="151"/>
        <v>5364278</v>
      </c>
      <c r="K71" s="359">
        <f t="shared" si="151"/>
        <v>5825197</v>
      </c>
      <c r="L71" s="359">
        <f t="shared" si="151"/>
        <v>6696449</v>
      </c>
      <c r="M71" s="359">
        <f>SUM(M72:M74)</f>
        <v>7208928</v>
      </c>
      <c r="N71" s="359">
        <f t="shared" ref="N71:AU71" si="152">SUM(N72:N74)</f>
        <v>7081853</v>
      </c>
      <c r="O71" s="359">
        <f t="shared" si="152"/>
        <v>8019183</v>
      </c>
      <c r="P71" s="359">
        <f t="shared" si="152"/>
        <v>8759001</v>
      </c>
      <c r="Q71" s="359">
        <f t="shared" si="152"/>
        <v>9351879</v>
      </c>
      <c r="R71" s="359">
        <f t="shared" si="152"/>
        <v>10016660</v>
      </c>
      <c r="S71" s="359">
        <f t="shared" si="152"/>
        <v>9139618</v>
      </c>
      <c r="T71" s="359">
        <f t="shared" si="152"/>
        <v>10380434</v>
      </c>
      <c r="U71" s="359">
        <f t="shared" si="152"/>
        <v>11874629</v>
      </c>
      <c r="V71" s="359">
        <f t="shared" si="152"/>
        <v>12760493</v>
      </c>
      <c r="W71" s="359">
        <f t="shared" si="152"/>
        <v>13044992</v>
      </c>
      <c r="X71" s="359">
        <f t="shared" si="152"/>
        <v>14851117</v>
      </c>
      <c r="Y71" s="359">
        <f t="shared" si="152"/>
        <v>15062337</v>
      </c>
      <c r="Z71" s="359">
        <f t="shared" si="152"/>
        <v>14809866</v>
      </c>
      <c r="AA71" s="359">
        <f t="shared" si="152"/>
        <v>15585207</v>
      </c>
      <c r="AB71" s="359">
        <f t="shared" si="152"/>
        <v>15936168</v>
      </c>
      <c r="AC71" s="359">
        <f t="shared" si="152"/>
        <v>15492817</v>
      </c>
      <c r="AD71" s="359">
        <f t="shared" si="152"/>
        <v>17437798</v>
      </c>
      <c r="AE71" s="359">
        <f t="shared" si="152"/>
        <v>16749765</v>
      </c>
      <c r="AF71" s="359">
        <f t="shared" si="152"/>
        <v>18099897</v>
      </c>
      <c r="AG71" s="359">
        <f t="shared" si="152"/>
        <v>18612731</v>
      </c>
      <c r="AH71" s="359">
        <f t="shared" si="152"/>
        <v>15727572</v>
      </c>
      <c r="AI71" s="359">
        <f t="shared" si="152"/>
        <v>14494933</v>
      </c>
      <c r="AJ71" s="359">
        <f t="shared" si="152"/>
        <v>11595604</v>
      </c>
      <c r="AK71" s="359">
        <f t="shared" si="152"/>
        <v>10576545</v>
      </c>
      <c r="AL71" s="359">
        <f t="shared" si="152"/>
        <v>10115786</v>
      </c>
      <c r="AM71" s="359">
        <f t="shared" si="152"/>
        <v>10114296</v>
      </c>
      <c r="AN71" s="359">
        <f t="shared" si="152"/>
        <v>9614580</v>
      </c>
      <c r="AO71" s="359">
        <f t="shared" si="152"/>
        <v>9382494</v>
      </c>
      <c r="AP71" s="359">
        <f t="shared" si="152"/>
        <v>7802051</v>
      </c>
      <c r="AQ71" s="359">
        <f t="shared" si="152"/>
        <v>8616542</v>
      </c>
      <c r="AR71" s="359">
        <f t="shared" si="152"/>
        <v>8276050</v>
      </c>
      <c r="AS71" s="359">
        <f t="shared" si="152"/>
        <v>7708435</v>
      </c>
      <c r="AT71" s="359">
        <f t="shared" si="152"/>
        <v>7410209</v>
      </c>
      <c r="AU71" s="359">
        <f t="shared" si="152"/>
        <v>6667750</v>
      </c>
      <c r="AV71" s="359">
        <f t="shared" ref="AV71" si="153">SUM(AV72:AV74)</f>
        <v>15821186</v>
      </c>
      <c r="AW71" s="359">
        <f t="shared" ref="AW71" si="154">SUM(AW72:AW74)</f>
        <v>6747155</v>
      </c>
      <c r="AX71" s="359">
        <f t="shared" ref="AX71:AY71" si="155">SUM(AX72:AX74)</f>
        <v>6749025</v>
      </c>
      <c r="AY71" s="359">
        <f t="shared" si="155"/>
        <v>6925838</v>
      </c>
      <c r="AZ71" s="359">
        <f t="shared" ref="AZ71:BA71" si="156">SUM(AZ72:AZ74)</f>
        <v>8078538</v>
      </c>
      <c r="BA71" s="359">
        <f t="shared" si="156"/>
        <v>7213195</v>
      </c>
      <c r="BB71" s="359">
        <f t="shared" ref="BB71:BC71" si="157">SUM(BB72:BB74)</f>
        <v>6283813</v>
      </c>
      <c r="BC71" s="359">
        <f t="shared" si="157"/>
        <v>0</v>
      </c>
    </row>
    <row r="72" spans="1:55">
      <c r="A72" s="333">
        <v>205</v>
      </c>
      <c r="B72" s="336" t="s">
        <v>555</v>
      </c>
      <c r="C72" s="68">
        <f>'2市町製造品付加価値'!C30</f>
        <v>693730</v>
      </c>
      <c r="D72" s="68">
        <f>'2市町製造品付加価値'!D30</f>
        <v>670147</v>
      </c>
      <c r="E72" s="68">
        <f>'2市町製造品付加価値'!E30</f>
        <v>670065</v>
      </c>
      <c r="F72" s="68">
        <f>'2市町製造品付加価値'!F30</f>
        <v>777939</v>
      </c>
      <c r="G72" s="68">
        <f>'2市町製造品付加価値'!G30</f>
        <v>1108665</v>
      </c>
      <c r="H72" s="68">
        <f>'2市町製造品付加価値'!H30</f>
        <v>1361590</v>
      </c>
      <c r="I72" s="68">
        <f>'2市町製造品付加価値'!I30</f>
        <v>1518577</v>
      </c>
      <c r="J72" s="68">
        <f>'2市町製造品付加価値'!J30</f>
        <v>1426959</v>
      </c>
      <c r="K72" s="68">
        <f>'2市町製造品付加価値'!K30</f>
        <v>1746177</v>
      </c>
      <c r="L72" s="68">
        <f>'2市町製造品付加価値'!L30</f>
        <v>2071586</v>
      </c>
      <c r="M72" s="68">
        <f>'2市町製造品付加価値'!M30</f>
        <v>2192094</v>
      </c>
      <c r="N72" s="68">
        <f>'2市町製造品付加価値'!N30</f>
        <v>2225476</v>
      </c>
      <c r="O72" s="68">
        <f>'2市町製造品付加価値'!O30</f>
        <v>2710703</v>
      </c>
      <c r="P72" s="68">
        <f>'2市町製造品付加価値'!P30</f>
        <v>3078459</v>
      </c>
      <c r="Q72" s="68">
        <f>'2市町製造品付加価値'!Q30</f>
        <v>3881443</v>
      </c>
      <c r="R72" s="68">
        <f>'2市町製造品付加価値'!R30</f>
        <v>4182771</v>
      </c>
      <c r="S72" s="68">
        <f>'2市町製造品付加価値'!S30</f>
        <v>3765486</v>
      </c>
      <c r="T72" s="68">
        <f>'2市町製造品付加価値'!T30</f>
        <v>4450977</v>
      </c>
      <c r="U72" s="68">
        <f>'2市町製造品付加価値'!U30</f>
        <v>5708318</v>
      </c>
      <c r="V72" s="68">
        <f>'2市町製造品付加価値'!V30</f>
        <v>6240223</v>
      </c>
      <c r="W72" s="68">
        <f>'2市町製造品付加価値'!W30</f>
        <v>6371050</v>
      </c>
      <c r="X72" s="68">
        <f>'2市町製造品付加価値'!X30</f>
        <v>7736214</v>
      </c>
      <c r="Y72" s="68">
        <f>'2市町製造品付加価値'!Y30</f>
        <v>7528522</v>
      </c>
      <c r="Z72" s="68">
        <f>'2市町製造品付加価値'!Z30</f>
        <v>7306506</v>
      </c>
      <c r="AA72" s="68">
        <f>'2市町製造品付加価値'!AA30</f>
        <v>8117553</v>
      </c>
      <c r="AB72" s="68">
        <f>'2市町製造品付加価値'!AB30</f>
        <v>8129411</v>
      </c>
      <c r="AC72" s="68">
        <f>'2市町製造品付加価値'!AC30</f>
        <v>7663643</v>
      </c>
      <c r="AD72" s="68">
        <f>'2市町製造品付加価値'!AD30</f>
        <v>9828967</v>
      </c>
      <c r="AE72" s="68">
        <f>'2市町製造品付加価値'!AE30</f>
        <v>9223186</v>
      </c>
      <c r="AF72" s="68">
        <f>'2市町製造品付加価値'!AF30</f>
        <v>9348970</v>
      </c>
      <c r="AG72" s="68">
        <f>'2市町製造品付加価値'!AG30</f>
        <v>9932785</v>
      </c>
      <c r="AH72" s="68">
        <f>'2市町製造品付加価値'!AI30</f>
        <v>9313585</v>
      </c>
      <c r="AI72" s="68">
        <f>'2市町製造品付加価値'!AJ30</f>
        <v>8438777</v>
      </c>
      <c r="AJ72" s="68">
        <f>'2市町製造品付加価値'!AK30</f>
        <v>5168955</v>
      </c>
      <c r="AK72" s="68">
        <f>'2市町製造品付加価値'!AM30</f>
        <v>4473700</v>
      </c>
      <c r="AL72" s="68">
        <f>'2市町製造品付加価値'!AO30</f>
        <v>4422244</v>
      </c>
      <c r="AM72" s="68">
        <f>'2市町製造品付加価値'!AP30</f>
        <v>4424973</v>
      </c>
      <c r="AN72" s="68">
        <f>'2市町製造品付加価値'!AQ30</f>
        <v>4191681</v>
      </c>
      <c r="AO72" s="68">
        <f>'2市町製造品付加価値'!AR30</f>
        <v>4091384</v>
      </c>
      <c r="AP72" s="68">
        <f>'2市町製造品付加価値'!AS30</f>
        <v>3072712</v>
      </c>
      <c r="AQ72" s="68">
        <f>'2市町製造品付加価値'!AT30</f>
        <v>3506588</v>
      </c>
      <c r="AR72" s="68">
        <f>'2市町製造品付加価値'!AU30</f>
        <v>3025004</v>
      </c>
      <c r="AS72" s="68">
        <f>'2市町製造品付加価値'!AV30</f>
        <v>3042045</v>
      </c>
      <c r="AT72" s="68">
        <f>'2市町製造品付加価値'!AW30</f>
        <v>2804048</v>
      </c>
      <c r="AU72" s="68">
        <f>'2市町製造品付加価値'!AX30</f>
        <v>2259366</v>
      </c>
      <c r="AV72" s="68">
        <f>'2市町製造品付加価値'!AY30</f>
        <v>11312612</v>
      </c>
      <c r="AW72" s="68">
        <f>'2市町製造品付加価値'!AZ30</f>
        <v>1970937</v>
      </c>
      <c r="AX72" s="68">
        <f>'2市町製造品付加価値'!BA30</f>
        <v>1664183</v>
      </c>
      <c r="AY72" s="68">
        <f>'2市町製造品付加価値'!BB30</f>
        <v>1842752</v>
      </c>
      <c r="AZ72" s="68">
        <f>'2市町製造品付加価値'!BC30</f>
        <v>2245339</v>
      </c>
      <c r="BA72" s="68">
        <f>'2市町製造品付加価値'!BD30</f>
        <v>1795365</v>
      </c>
      <c r="BB72" s="68">
        <f>'2市町製造品付加価値'!BE30</f>
        <v>1613744</v>
      </c>
      <c r="BC72" s="68">
        <f>'2市町製造品付加価値'!BF30</f>
        <v>0</v>
      </c>
    </row>
    <row r="73" spans="1:55">
      <c r="A73" s="329">
        <v>224</v>
      </c>
      <c r="B73" s="332" t="s">
        <v>556</v>
      </c>
      <c r="C73" s="68">
        <f>'2市町製造品付加価値'!C48</f>
        <v>727567</v>
      </c>
      <c r="D73" s="68">
        <f>'2市町製造品付加価値'!D48</f>
        <v>696456</v>
      </c>
      <c r="E73" s="68">
        <f>'2市町製造品付加価値'!E48</f>
        <v>731739</v>
      </c>
      <c r="F73" s="68">
        <f>'2市町製造品付加価値'!F48</f>
        <v>1184707</v>
      </c>
      <c r="G73" s="68">
        <f>'2市町製造品付加価値'!G48</f>
        <v>1591588</v>
      </c>
      <c r="H73" s="68">
        <f>'2市町製造品付加価値'!H48</f>
        <v>1928588</v>
      </c>
      <c r="I73" s="68">
        <f>'2市町製造品付加価値'!I48</f>
        <v>2176598</v>
      </c>
      <c r="J73" s="68">
        <f>'2市町製造品付加価値'!J48</f>
        <v>2295441</v>
      </c>
      <c r="K73" s="68">
        <f>'2市町製造品付加価値'!K48</f>
        <v>2302325</v>
      </c>
      <c r="L73" s="68">
        <f>'2市町製造品付加価値'!L48</f>
        <v>2569852</v>
      </c>
      <c r="M73" s="68">
        <f>'2市町製造品付加価値'!M48</f>
        <v>2760438</v>
      </c>
      <c r="N73" s="68">
        <f>'2市町製造品付加価値'!N48</f>
        <v>2608380</v>
      </c>
      <c r="O73" s="68">
        <f>'2市町製造品付加価値'!O48</f>
        <v>2936367</v>
      </c>
      <c r="P73" s="68">
        <f>'2市町製造品付加価値'!P48</f>
        <v>3083856</v>
      </c>
      <c r="Q73" s="68">
        <f>'2市町製造品付加価値'!Q48</f>
        <v>2975448</v>
      </c>
      <c r="R73" s="68">
        <f>'2市町製造品付加価値'!R48</f>
        <v>3262086</v>
      </c>
      <c r="S73" s="68">
        <f>'2市町製造品付加価値'!S48</f>
        <v>3072922</v>
      </c>
      <c r="T73" s="68">
        <f>'2市町製造品付加価値'!T48</f>
        <v>3506475</v>
      </c>
      <c r="U73" s="68">
        <f>'2市町製造品付加価値'!U48</f>
        <v>3535454</v>
      </c>
      <c r="V73" s="68">
        <f>'2市町製造品付加価値'!V48</f>
        <v>3908822</v>
      </c>
      <c r="W73" s="68">
        <f>'2市町製造品付加価値'!W48</f>
        <v>4032140</v>
      </c>
      <c r="X73" s="68">
        <f>'2市町製造品付加価値'!X48</f>
        <v>4248640</v>
      </c>
      <c r="Y73" s="68">
        <f>'2市町製造品付加価値'!Y48</f>
        <v>4565205</v>
      </c>
      <c r="Z73" s="68">
        <f>'2市町製造品付加価値'!Z48</f>
        <v>4526697</v>
      </c>
      <c r="AA73" s="68">
        <f>'2市町製造品付加価値'!AA48</f>
        <v>4492462</v>
      </c>
      <c r="AB73" s="68">
        <f>'2市町製造品付加価値'!AB48</f>
        <v>4389204</v>
      </c>
      <c r="AC73" s="68">
        <f>'2市町製造品付加価値'!AC48</f>
        <v>4345603</v>
      </c>
      <c r="AD73" s="68">
        <f>'2市町製造品付加価値'!AD48</f>
        <v>4250478</v>
      </c>
      <c r="AE73" s="68">
        <f>'2市町製造品付加価値'!AE48</f>
        <v>4295502</v>
      </c>
      <c r="AF73" s="68">
        <f>'2市町製造品付加価値'!AF48</f>
        <v>4784014</v>
      </c>
      <c r="AG73" s="68">
        <f>'2市町製造品付加価値'!AG48</f>
        <v>5016246</v>
      </c>
      <c r="AH73" s="68">
        <f>'2市町製造品付加価値'!AI48</f>
        <v>3533435</v>
      </c>
      <c r="AI73" s="68">
        <f>'2市町製造品付加価値'!AJ48</f>
        <v>3515123</v>
      </c>
      <c r="AJ73" s="68">
        <f>'2市町製造品付加価値'!AK48</f>
        <v>3634062</v>
      </c>
      <c r="AK73" s="68">
        <f>'2市町製造品付加価値'!AM48</f>
        <v>3503513</v>
      </c>
      <c r="AL73" s="68">
        <f>'2市町製造品付加価値'!AO48</f>
        <v>3272781</v>
      </c>
      <c r="AM73" s="68">
        <f>'2市町製造品付加価値'!AP48</f>
        <v>3095478</v>
      </c>
      <c r="AN73" s="68">
        <f>'2市町製造品付加価値'!AQ48</f>
        <v>2787885</v>
      </c>
      <c r="AO73" s="68">
        <f>'2市町製造品付加価値'!AR48</f>
        <v>2709926</v>
      </c>
      <c r="AP73" s="68">
        <f>'2市町製造品付加価値'!AS48</f>
        <v>2181549</v>
      </c>
      <c r="AQ73" s="68">
        <f>'2市町製造品付加価値'!AT48</f>
        <v>2608932</v>
      </c>
      <c r="AR73" s="68">
        <f>'2市町製造品付加価値'!AU48</f>
        <v>2985739</v>
      </c>
      <c r="AS73" s="68">
        <f>'2市町製造品付加価値'!AV48</f>
        <v>2204453</v>
      </c>
      <c r="AT73" s="68">
        <f>'2市町製造品付加価値'!AW48</f>
        <v>2301242</v>
      </c>
      <c r="AU73" s="68">
        <f>'2市町製造品付加価値'!AX48</f>
        <v>2265615</v>
      </c>
      <c r="AV73" s="68">
        <f>'2市町製造品付加価値'!AY48</f>
        <v>2774042</v>
      </c>
      <c r="AW73" s="68">
        <f>'2市町製造品付加価値'!AZ48</f>
        <v>2370748</v>
      </c>
      <c r="AX73" s="68">
        <f>'2市町製造品付加価値'!BA48</f>
        <v>2540478</v>
      </c>
      <c r="AY73" s="68">
        <f>'2市町製造品付加価値'!BB48</f>
        <v>2645495</v>
      </c>
      <c r="AZ73" s="68">
        <f>'2市町製造品付加価値'!BC48</f>
        <v>2971417</v>
      </c>
      <c r="BA73" s="68">
        <f>'2市町製造品付加価値'!BD48</f>
        <v>2755566</v>
      </c>
      <c r="BB73" s="68">
        <f>'2市町製造品付加価値'!BE48</f>
        <v>2037764</v>
      </c>
      <c r="BC73" s="68">
        <f>'2市町製造品付加価値'!BF48</f>
        <v>0</v>
      </c>
    </row>
    <row r="74" spans="1:55">
      <c r="A74" s="329">
        <v>226</v>
      </c>
      <c r="B74" s="332" t="s">
        <v>557</v>
      </c>
      <c r="C74" s="68">
        <f>'2市町製造品付加価値'!C50</f>
        <v>917361</v>
      </c>
      <c r="D74" s="68">
        <f>'2市町製造品付加価値'!D50</f>
        <v>370625</v>
      </c>
      <c r="E74" s="68">
        <f>'2市町製造品付加価値'!E50</f>
        <v>415803</v>
      </c>
      <c r="F74" s="68">
        <f>'2市町製造品付加価値'!F50</f>
        <v>511809</v>
      </c>
      <c r="G74" s="68">
        <f>'2市町製造品付加価値'!G50</f>
        <v>751154</v>
      </c>
      <c r="H74" s="68">
        <f>'2市町製造品付加価値'!H50</f>
        <v>1258164</v>
      </c>
      <c r="I74" s="68">
        <f>'2市町製造品付加価値'!I50</f>
        <v>1401759</v>
      </c>
      <c r="J74" s="68">
        <f>'2市町製造品付加価値'!J50</f>
        <v>1641878</v>
      </c>
      <c r="K74" s="68">
        <f>'2市町製造品付加価値'!K50</f>
        <v>1776695</v>
      </c>
      <c r="L74" s="68">
        <f>'2市町製造品付加価値'!L50</f>
        <v>2055011</v>
      </c>
      <c r="M74" s="68">
        <f>'2市町製造品付加価値'!M50</f>
        <v>2256396</v>
      </c>
      <c r="N74" s="68">
        <f>'2市町製造品付加価値'!N50</f>
        <v>2247997</v>
      </c>
      <c r="O74" s="68">
        <f>'2市町製造品付加価値'!O50</f>
        <v>2372113</v>
      </c>
      <c r="P74" s="68">
        <f>'2市町製造品付加価値'!P50</f>
        <v>2596686</v>
      </c>
      <c r="Q74" s="68">
        <f>'2市町製造品付加価値'!Q50</f>
        <v>2494988</v>
      </c>
      <c r="R74" s="68">
        <f>'2市町製造品付加価値'!R50</f>
        <v>2571803</v>
      </c>
      <c r="S74" s="68">
        <f>'2市町製造品付加価値'!S50</f>
        <v>2301210</v>
      </c>
      <c r="T74" s="68">
        <f>'2市町製造品付加価値'!T50</f>
        <v>2422982</v>
      </c>
      <c r="U74" s="68">
        <f>'2市町製造品付加価値'!U50</f>
        <v>2630857</v>
      </c>
      <c r="V74" s="68">
        <f>'2市町製造品付加価値'!V50</f>
        <v>2611448</v>
      </c>
      <c r="W74" s="68">
        <f>'2市町製造品付加価値'!W50</f>
        <v>2641802</v>
      </c>
      <c r="X74" s="68">
        <f>'2市町製造品付加価値'!X50</f>
        <v>2866263</v>
      </c>
      <c r="Y74" s="68">
        <f>'2市町製造品付加価値'!Y50</f>
        <v>2968610</v>
      </c>
      <c r="Z74" s="68">
        <f>'2市町製造品付加価値'!Z50</f>
        <v>2976663</v>
      </c>
      <c r="AA74" s="68">
        <f>'2市町製造品付加価値'!AA50</f>
        <v>2975192</v>
      </c>
      <c r="AB74" s="68">
        <f>'2市町製造品付加価値'!AB50</f>
        <v>3417553</v>
      </c>
      <c r="AC74" s="68">
        <f>'2市町製造品付加価値'!AC50</f>
        <v>3483571</v>
      </c>
      <c r="AD74" s="68">
        <f>'2市町製造品付加価値'!AD50</f>
        <v>3358353</v>
      </c>
      <c r="AE74" s="68">
        <f>'2市町製造品付加価値'!AE50</f>
        <v>3231077</v>
      </c>
      <c r="AF74" s="68">
        <f>'2市町製造品付加価値'!AF50</f>
        <v>3966913</v>
      </c>
      <c r="AG74" s="68">
        <f>'2市町製造品付加価値'!AG50</f>
        <v>3663700</v>
      </c>
      <c r="AH74" s="68">
        <f>'2市町製造品付加価値'!AI50</f>
        <v>2880552</v>
      </c>
      <c r="AI74" s="68">
        <f>'2市町製造品付加価値'!AJ50</f>
        <v>2541033</v>
      </c>
      <c r="AJ74" s="68">
        <f>'2市町製造品付加価値'!AK50</f>
        <v>2792587</v>
      </c>
      <c r="AK74" s="68">
        <f>'2市町製造品付加価値'!AM50</f>
        <v>2599332</v>
      </c>
      <c r="AL74" s="68">
        <f>'2市町製造品付加価値'!AO50</f>
        <v>2420761</v>
      </c>
      <c r="AM74" s="68">
        <f>'2市町製造品付加価値'!AP50</f>
        <v>2593845</v>
      </c>
      <c r="AN74" s="68">
        <f>'2市町製造品付加価値'!AQ50</f>
        <v>2635014</v>
      </c>
      <c r="AO74" s="68">
        <f>'2市町製造品付加価値'!AR50</f>
        <v>2581184</v>
      </c>
      <c r="AP74" s="68">
        <f>'2市町製造品付加価値'!AS50</f>
        <v>2547790</v>
      </c>
      <c r="AQ74" s="68">
        <f>'2市町製造品付加価値'!AT50</f>
        <v>2501022</v>
      </c>
      <c r="AR74" s="68">
        <f>'2市町製造品付加価値'!AU50</f>
        <v>2265307</v>
      </c>
      <c r="AS74" s="68">
        <f>'2市町製造品付加価値'!AV50</f>
        <v>2461937</v>
      </c>
      <c r="AT74" s="68">
        <f>'2市町製造品付加価値'!AW50</f>
        <v>2304919</v>
      </c>
      <c r="AU74" s="68">
        <f>'2市町製造品付加価値'!AX50</f>
        <v>2142769</v>
      </c>
      <c r="AV74" s="68">
        <f>'2市町製造品付加価値'!AY50</f>
        <v>1734532</v>
      </c>
      <c r="AW74" s="68">
        <f>'2市町製造品付加価値'!AZ50</f>
        <v>2405470</v>
      </c>
      <c r="AX74" s="68">
        <f>'2市町製造品付加価値'!BA50</f>
        <v>2544364</v>
      </c>
      <c r="AY74" s="68">
        <f>'2市町製造品付加価値'!BB50</f>
        <v>2437591</v>
      </c>
      <c r="AZ74" s="68">
        <f>'2市町製造品付加価値'!BC50</f>
        <v>2861782</v>
      </c>
      <c r="BA74" s="68">
        <f>'2市町製造品付加価値'!BD50</f>
        <v>2662264</v>
      </c>
      <c r="BB74" s="68">
        <f>'2市町製造品付加価値'!BE50</f>
        <v>2632305</v>
      </c>
      <c r="BC74" s="68">
        <f>'2市町製造品付加価値'!BF50</f>
        <v>0</v>
      </c>
    </row>
    <row r="75" spans="1:55">
      <c r="H75" s="360"/>
      <c r="I75" s="360"/>
      <c r="J75" s="360"/>
      <c r="K75" s="360"/>
      <c r="L75" s="360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4"/>
      <c r="BC75" s="4"/>
    </row>
    <row r="76" spans="1:55">
      <c r="BA76" s="4"/>
      <c r="BC76" s="4"/>
    </row>
    <row r="77" spans="1:55">
      <c r="BA77" s="4"/>
      <c r="BC77" s="4"/>
    </row>
    <row r="78" spans="1:55">
      <c r="BA78" s="4"/>
      <c r="BC78" s="4"/>
    </row>
    <row r="79" spans="1:55">
      <c r="BA79" s="4"/>
      <c r="BC79" s="4"/>
    </row>
    <row r="80" spans="1:55">
      <c r="BA80" s="4"/>
      <c r="BC80" s="4"/>
    </row>
    <row r="81" spans="53:55">
      <c r="BA81" s="4"/>
      <c r="BC81" s="4"/>
    </row>
    <row r="82" spans="53:55">
      <c r="BA82" s="4"/>
      <c r="BC82" s="4"/>
    </row>
    <row r="83" spans="53:55">
      <c r="BA83" s="4"/>
      <c r="BC83" s="4"/>
    </row>
    <row r="84" spans="53:55">
      <c r="BA84" s="4"/>
      <c r="BC84" s="4"/>
    </row>
    <row r="85" spans="53:55">
      <c r="BA85" s="4"/>
      <c r="BC85" s="4"/>
    </row>
    <row r="86" spans="53:55">
      <c r="BA86" s="4"/>
      <c r="BC86" s="4"/>
    </row>
    <row r="87" spans="53:55">
      <c r="BA87" s="4"/>
      <c r="BC87" s="4"/>
    </row>
    <row r="88" spans="53:55">
      <c r="BA88" s="4"/>
      <c r="BC88" s="4"/>
    </row>
    <row r="89" spans="53:55">
      <c r="BA89" s="4"/>
      <c r="BC89" s="4"/>
    </row>
    <row r="90" spans="53:55">
      <c r="BA90" s="4"/>
      <c r="BC90" s="4"/>
    </row>
    <row r="91" spans="53:55">
      <c r="BA91" s="4"/>
      <c r="BC91" s="4"/>
    </row>
    <row r="92" spans="53:55">
      <c r="BA92" s="4"/>
      <c r="BC92" s="4"/>
    </row>
    <row r="93" spans="53:55">
      <c r="BA93" s="4"/>
      <c r="BC93" s="4"/>
    </row>
    <row r="94" spans="53:55">
      <c r="BA94" s="4"/>
      <c r="BC94" s="4"/>
    </row>
    <row r="95" spans="53:55">
      <c r="BA95" s="4"/>
      <c r="BC95" s="4"/>
    </row>
    <row r="96" spans="53:55">
      <c r="BA96" s="4"/>
      <c r="BC96" s="4"/>
    </row>
    <row r="97" spans="53:55">
      <c r="BA97" s="4"/>
      <c r="BC97" s="4"/>
    </row>
    <row r="98" spans="53:55">
      <c r="BA98" s="4"/>
      <c r="BC98" s="4"/>
    </row>
    <row r="99" spans="53:55">
      <c r="BA99" s="4"/>
      <c r="BC99" s="4"/>
    </row>
    <row r="100" spans="53:55">
      <c r="BA100" s="4"/>
      <c r="BC100" s="4"/>
    </row>
    <row r="101" spans="53:55">
      <c r="BA101" s="4"/>
      <c r="BC101" s="4"/>
    </row>
    <row r="102" spans="53:55">
      <c r="BA102" s="4"/>
      <c r="BC102" s="4"/>
    </row>
    <row r="103" spans="53:55">
      <c r="BA103" s="4"/>
      <c r="BC103" s="4"/>
    </row>
    <row r="104" spans="53:55">
      <c r="BA104" s="4"/>
      <c r="BC104" s="4"/>
    </row>
    <row r="105" spans="53:55">
      <c r="BA105" s="4"/>
      <c r="BC105" s="4"/>
    </row>
    <row r="106" spans="53:55">
      <c r="BA106" s="4"/>
      <c r="BC106" s="4"/>
    </row>
    <row r="107" spans="53:55">
      <c r="BA107" s="4"/>
      <c r="BC107" s="4"/>
    </row>
    <row r="108" spans="53:55">
      <c r="BA108" s="4"/>
      <c r="BC108" s="4"/>
    </row>
    <row r="109" spans="53:55">
      <c r="BA109" s="4"/>
      <c r="BC109" s="4"/>
    </row>
    <row r="110" spans="53:55">
      <c r="BA110" s="4"/>
      <c r="BC110" s="4"/>
    </row>
    <row r="111" spans="53:55">
      <c r="BA111" s="4"/>
      <c r="BC111" s="4"/>
    </row>
    <row r="112" spans="53:55">
      <c r="BA112"/>
      <c r="BC112"/>
    </row>
    <row r="113" spans="53:55">
      <c r="BA113" s="4"/>
      <c r="BC113" s="4"/>
    </row>
    <row r="114" spans="53:55">
      <c r="BA114" s="4"/>
      <c r="BC114" s="4"/>
    </row>
    <row r="115" spans="53:55">
      <c r="BA115" s="4"/>
      <c r="BC115" s="4"/>
    </row>
    <row r="116" spans="53:55">
      <c r="BA116" s="4"/>
      <c r="BC116" s="4"/>
    </row>
    <row r="117" spans="53:55">
      <c r="BA117" s="4"/>
      <c r="BC117" s="4"/>
    </row>
    <row r="118" spans="53:55">
      <c r="BA118" s="4"/>
      <c r="BC118" s="4"/>
    </row>
    <row r="119" spans="53:55">
      <c r="BA119" s="4"/>
      <c r="BC119" s="4"/>
    </row>
    <row r="120" spans="53:55">
      <c r="BA120" s="4"/>
      <c r="BC120" s="4"/>
    </row>
    <row r="121" spans="53:55">
      <c r="BA121" s="4"/>
      <c r="BC121" s="4"/>
    </row>
    <row r="122" spans="53:55">
      <c r="BA122" s="4"/>
      <c r="BC122" s="4"/>
    </row>
    <row r="123" spans="53:55">
      <c r="BA123" s="4"/>
      <c r="BC123" s="4"/>
    </row>
    <row r="124" spans="53:55">
      <c r="BA124" s="4"/>
      <c r="BC124" s="4"/>
    </row>
    <row r="125" spans="53:55">
      <c r="BA125" s="4"/>
      <c r="BC125" s="4"/>
    </row>
    <row r="126" spans="53:55">
      <c r="BA126" s="4"/>
      <c r="BC126" s="4"/>
    </row>
    <row r="127" spans="53:55">
      <c r="BA127" s="4"/>
      <c r="BC127" s="4"/>
    </row>
    <row r="128" spans="53:55">
      <c r="BA128" s="4"/>
      <c r="BC128" s="4"/>
    </row>
    <row r="129" spans="53:55">
      <c r="BA129" s="4"/>
      <c r="BC129" s="4"/>
    </row>
    <row r="130" spans="53:55">
      <c r="BA130" s="4"/>
      <c r="BC130" s="4"/>
    </row>
    <row r="131" spans="53:55">
      <c r="BA131" s="4"/>
      <c r="BC131" s="4"/>
    </row>
    <row r="132" spans="53:55">
      <c r="BA132" s="4"/>
      <c r="BC132" s="4"/>
    </row>
    <row r="133" spans="53:55">
      <c r="BA133" s="4"/>
      <c r="BC133" s="4"/>
    </row>
    <row r="134" spans="53:55">
      <c r="BA134" s="4"/>
      <c r="BC134" s="4"/>
    </row>
    <row r="135" spans="53:55">
      <c r="BA135" s="4"/>
      <c r="BC135" s="4"/>
    </row>
    <row r="136" spans="53:55">
      <c r="BA136" s="4"/>
      <c r="BC136" s="4"/>
    </row>
    <row r="137" spans="53:55">
      <c r="BA137" s="4"/>
      <c r="BC137" s="4"/>
    </row>
    <row r="138" spans="53:55">
      <c r="BA138" s="4"/>
      <c r="BC138" s="4"/>
    </row>
    <row r="139" spans="53:55">
      <c r="BA139" s="4"/>
      <c r="BC139" s="4"/>
    </row>
    <row r="140" spans="53:55">
      <c r="BA140" s="4"/>
      <c r="BC140" s="4"/>
    </row>
    <row r="141" spans="53:55">
      <c r="BA141" s="4"/>
      <c r="BC141" s="4"/>
    </row>
    <row r="142" spans="53:55">
      <c r="BA142" s="4"/>
      <c r="BC142" s="4"/>
    </row>
    <row r="143" spans="53:55">
      <c r="BA143" s="4"/>
      <c r="BC143" s="4"/>
    </row>
    <row r="144" spans="53:55">
      <c r="BA144" s="4"/>
      <c r="BC144" s="4"/>
    </row>
    <row r="145" spans="53:55">
      <c r="BA145" s="4"/>
      <c r="BC145" s="4"/>
    </row>
    <row r="146" spans="53:55">
      <c r="BA146" s="4"/>
      <c r="BC146" s="4"/>
    </row>
    <row r="147" spans="53:55">
      <c r="BA147" s="4"/>
      <c r="BC147" s="4"/>
    </row>
    <row r="148" spans="53:55">
      <c r="BA148" s="4"/>
      <c r="BC148" s="4"/>
    </row>
    <row r="149" spans="53:55">
      <c r="BA149" s="4"/>
      <c r="BC149" s="4"/>
    </row>
    <row r="150" spans="53:55">
      <c r="BA150" s="4"/>
      <c r="BC150" s="4"/>
    </row>
    <row r="151" spans="53:55">
      <c r="BA151" s="4"/>
      <c r="BC151" s="4"/>
    </row>
    <row r="152" spans="53:55">
      <c r="BA152" s="4"/>
      <c r="BC152" s="4"/>
    </row>
    <row r="153" spans="53:55">
      <c r="BA153" s="4"/>
      <c r="BC153" s="4"/>
    </row>
    <row r="154" spans="53:55">
      <c r="BA154" s="4"/>
      <c r="BC154" s="4"/>
    </row>
    <row r="155" spans="53:55">
      <c r="BA155" s="4"/>
      <c r="BC155" s="4"/>
    </row>
    <row r="156" spans="53:55">
      <c r="BA156" s="4"/>
      <c r="BC156" s="4"/>
    </row>
    <row r="157" spans="53:55">
      <c r="BA157" s="4"/>
      <c r="BC157" s="4"/>
    </row>
    <row r="158" spans="53:55">
      <c r="BA158" s="4"/>
      <c r="BC158" s="4"/>
    </row>
    <row r="159" spans="53:55">
      <c r="BA159" s="4"/>
      <c r="BC159" s="4"/>
    </row>
    <row r="160" spans="53:55">
      <c r="BA160" s="4"/>
      <c r="BC160" s="4"/>
    </row>
    <row r="161" spans="53:55">
      <c r="BA161" s="4"/>
      <c r="BC161" s="4"/>
    </row>
    <row r="162" spans="53:55">
      <c r="BA162" s="4"/>
      <c r="BC162" s="4"/>
    </row>
    <row r="163" spans="53:55">
      <c r="BA163" s="4"/>
      <c r="BC163" s="4"/>
    </row>
    <row r="164" spans="53:55">
      <c r="BA164" s="4"/>
      <c r="BC164" s="4"/>
    </row>
    <row r="165" spans="53:55">
      <c r="BA165" s="4"/>
      <c r="BC165" s="4"/>
    </row>
    <row r="166" spans="53:55">
      <c r="BA166" s="4"/>
      <c r="BC166" s="4"/>
    </row>
    <row r="167" spans="53:55">
      <c r="BA167" s="4"/>
      <c r="BC167" s="4"/>
    </row>
    <row r="168" spans="53:55">
      <c r="BA168" s="4"/>
      <c r="BC168" s="4"/>
    </row>
    <row r="169" spans="53:55">
      <c r="BA169" s="4"/>
      <c r="BC169" s="4"/>
    </row>
    <row r="170" spans="53:55">
      <c r="BA170" s="4"/>
      <c r="BC170" s="4"/>
    </row>
    <row r="171" spans="53:55">
      <c r="BA171" s="4"/>
      <c r="BC171" s="4"/>
    </row>
    <row r="172" spans="53:55">
      <c r="BA172" s="4"/>
      <c r="BC172" s="4"/>
    </row>
    <row r="178" spans="53:55">
      <c r="BA178" s="4"/>
      <c r="BC178" s="4"/>
    </row>
  </sheetData>
  <mergeCells count="1">
    <mergeCell ref="A2:B2"/>
  </mergeCells>
  <phoneticPr fontId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CH264"/>
  <sheetViews>
    <sheetView zoomScaleNormal="100" workbookViewId="0">
      <pane xSplit="3" ySplit="4" topLeftCell="AT5" activePane="bottomRight" state="frozen"/>
      <selection activeCell="C25" sqref="C25"/>
      <selection pane="topRight" activeCell="C25" sqref="C25"/>
      <selection pane="bottomLeft" activeCell="C25" sqref="C25"/>
      <selection pane="bottomRight"/>
    </sheetView>
  </sheetViews>
  <sheetFormatPr defaultColWidth="9" defaultRowHeight="12.75"/>
  <cols>
    <col min="1" max="1" width="2.375" style="150" customWidth="1"/>
    <col min="2" max="2" width="4" style="150" customWidth="1"/>
    <col min="3" max="28" width="11.125" style="150" customWidth="1"/>
    <col min="29" max="46" width="11.375" style="150" customWidth="1"/>
    <col min="47" max="47" width="11.375" style="133" customWidth="1"/>
    <col min="48" max="48" width="11.375" style="150" customWidth="1"/>
    <col min="49" max="49" width="5.875" style="150" hidden="1" customWidth="1"/>
    <col min="50" max="51" width="11.375" style="150" customWidth="1"/>
    <col min="52" max="53" width="10.625" style="150" customWidth="1"/>
    <col min="54" max="54" width="10.125" style="150" customWidth="1"/>
    <col min="55" max="55" width="12.125" style="131" customWidth="1"/>
    <col min="56" max="56" width="11" style="150" customWidth="1"/>
    <col min="57" max="57" width="12.125" style="131" customWidth="1"/>
    <col min="58" max="16384" width="9" style="150"/>
  </cols>
  <sheetData>
    <row r="1" spans="1:86">
      <c r="A1" s="132" t="s">
        <v>613</v>
      </c>
      <c r="B1" s="132"/>
      <c r="O1" s="151">
        <v>29951</v>
      </c>
      <c r="P1" s="151">
        <v>30316</v>
      </c>
      <c r="Q1" s="151">
        <v>30681</v>
      </c>
      <c r="R1" s="151">
        <v>31047</v>
      </c>
      <c r="S1" s="151">
        <v>31412</v>
      </c>
      <c r="T1" s="151">
        <v>31777</v>
      </c>
      <c r="U1" s="151">
        <v>32142</v>
      </c>
      <c r="V1" s="151">
        <v>32478</v>
      </c>
      <c r="W1" s="151">
        <v>32873</v>
      </c>
      <c r="X1" s="151">
        <v>33238</v>
      </c>
      <c r="Y1" s="151">
        <v>33603</v>
      </c>
      <c r="Z1" s="151">
        <v>33969</v>
      </c>
      <c r="AA1" s="151">
        <v>34334</v>
      </c>
      <c r="AB1" s="151">
        <v>34699</v>
      </c>
      <c r="AC1" s="151">
        <v>35064</v>
      </c>
      <c r="AD1" s="151">
        <v>35430</v>
      </c>
      <c r="AE1" s="151">
        <v>35795</v>
      </c>
      <c r="AF1" s="151">
        <v>36130</v>
      </c>
      <c r="AG1" s="151">
        <v>36525</v>
      </c>
      <c r="AH1" s="151">
        <v>36891</v>
      </c>
      <c r="AI1" s="151">
        <v>37256</v>
      </c>
      <c r="AJ1" s="151">
        <v>37621</v>
      </c>
      <c r="AK1" s="151">
        <v>37986</v>
      </c>
      <c r="AL1" s="151">
        <v>38352</v>
      </c>
      <c r="AM1" s="151">
        <v>38717</v>
      </c>
      <c r="AN1" s="151">
        <v>39082</v>
      </c>
      <c r="AO1" s="151">
        <v>39447</v>
      </c>
      <c r="AP1" s="151">
        <v>39813</v>
      </c>
      <c r="AQ1" s="151">
        <v>40178</v>
      </c>
      <c r="AR1" s="151">
        <v>40543</v>
      </c>
      <c r="AS1" s="151">
        <v>40940</v>
      </c>
      <c r="AT1" s="151">
        <v>41274</v>
      </c>
      <c r="AU1" s="151">
        <v>41639</v>
      </c>
      <c r="AV1" s="151">
        <v>42004</v>
      </c>
      <c r="AX1" s="151">
        <v>42522</v>
      </c>
      <c r="AY1" s="151">
        <v>42887</v>
      </c>
      <c r="AZ1" s="151">
        <v>43252</v>
      </c>
      <c r="BA1" s="151">
        <v>43617</v>
      </c>
      <c r="BB1" s="151">
        <v>43983</v>
      </c>
      <c r="BC1" s="618">
        <v>44348</v>
      </c>
      <c r="BD1" s="618">
        <v>44713</v>
      </c>
      <c r="BE1" s="618">
        <v>45078</v>
      </c>
    </row>
    <row r="2" spans="1:86" ht="12.75" customHeight="1">
      <c r="A2" s="152"/>
      <c r="B2" s="640" t="s">
        <v>440</v>
      </c>
      <c r="C2" s="640"/>
      <c r="D2" s="609" t="s">
        <v>596</v>
      </c>
      <c r="E2" s="609" t="s">
        <v>597</v>
      </c>
      <c r="F2" s="609" t="s">
        <v>598</v>
      </c>
      <c r="G2" s="609" t="s">
        <v>599</v>
      </c>
      <c r="H2" s="609" t="s">
        <v>600</v>
      </c>
      <c r="I2" s="5" t="s">
        <v>561</v>
      </c>
      <c r="J2" s="5" t="s">
        <v>562</v>
      </c>
      <c r="K2" s="5" t="s">
        <v>563</v>
      </c>
      <c r="L2" s="5" t="s">
        <v>564</v>
      </c>
      <c r="M2" s="5" t="s">
        <v>565</v>
      </c>
      <c r="N2" s="5" t="s">
        <v>6</v>
      </c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174" t="s">
        <v>16</v>
      </c>
      <c r="Y2" s="174" t="s">
        <v>17</v>
      </c>
      <c r="Z2" s="174" t="s">
        <v>18</v>
      </c>
      <c r="AA2" s="174" t="s">
        <v>19</v>
      </c>
      <c r="AB2" s="281" t="s">
        <v>20</v>
      </c>
      <c r="AC2" s="174" t="s">
        <v>394</v>
      </c>
      <c r="AD2" s="174" t="s">
        <v>395</v>
      </c>
      <c r="AE2" s="174" t="s">
        <v>396</v>
      </c>
      <c r="AF2" s="174" t="s">
        <v>397</v>
      </c>
      <c r="AG2" s="174" t="s">
        <v>398</v>
      </c>
      <c r="AH2" s="175" t="s">
        <v>399</v>
      </c>
      <c r="AI2" s="175" t="s">
        <v>441</v>
      </c>
      <c r="AJ2" s="175" t="s">
        <v>400</v>
      </c>
      <c r="AK2" s="175" t="s">
        <v>442</v>
      </c>
      <c r="AL2" s="175" t="s">
        <v>443</v>
      </c>
      <c r="AM2" s="175" t="s">
        <v>401</v>
      </c>
      <c r="AN2" s="175" t="s">
        <v>402</v>
      </c>
      <c r="AO2" s="175" t="s">
        <v>444</v>
      </c>
      <c r="AP2" s="175" t="s">
        <v>445</v>
      </c>
      <c r="AQ2" s="175" t="s">
        <v>446</v>
      </c>
      <c r="AR2" s="175" t="s">
        <v>403</v>
      </c>
      <c r="AS2" s="175" t="s">
        <v>404</v>
      </c>
      <c r="AT2" s="175" t="s">
        <v>405</v>
      </c>
      <c r="AU2" s="175" t="s">
        <v>406</v>
      </c>
      <c r="AV2" s="175" t="s">
        <v>416</v>
      </c>
      <c r="AW2" s="626"/>
      <c r="AX2" s="175" t="s">
        <v>417</v>
      </c>
      <c r="AY2" s="175" t="s">
        <v>451</v>
      </c>
      <c r="AZ2" s="175" t="s">
        <v>528</v>
      </c>
      <c r="BA2" s="5" t="s">
        <v>574</v>
      </c>
      <c r="BB2" s="5" t="s">
        <v>592</v>
      </c>
      <c r="BC2" s="5" t="s">
        <v>617</v>
      </c>
      <c r="BD2" s="663" t="s">
        <v>620</v>
      </c>
      <c r="BE2" s="663" t="s">
        <v>622</v>
      </c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</row>
    <row r="3" spans="1:86">
      <c r="B3" s="124"/>
      <c r="C3" s="124"/>
      <c r="D3" s="610">
        <v>1970</v>
      </c>
      <c r="E3" s="610">
        <v>1971</v>
      </c>
      <c r="F3" s="610">
        <v>1972</v>
      </c>
      <c r="G3" s="610">
        <v>1973</v>
      </c>
      <c r="H3" s="610">
        <v>1974</v>
      </c>
      <c r="I3" s="8">
        <v>1975</v>
      </c>
      <c r="J3" s="8">
        <v>1976</v>
      </c>
      <c r="K3" s="8">
        <v>1977</v>
      </c>
      <c r="L3" s="8">
        <v>1978</v>
      </c>
      <c r="M3" s="8">
        <v>1979</v>
      </c>
      <c r="N3" s="8">
        <v>1980</v>
      </c>
      <c r="O3" s="8">
        <v>1981</v>
      </c>
      <c r="P3" s="8">
        <v>1982</v>
      </c>
      <c r="Q3" s="8">
        <v>1983</v>
      </c>
      <c r="R3" s="8">
        <v>1984</v>
      </c>
      <c r="S3" s="8">
        <v>1985</v>
      </c>
      <c r="T3" s="8">
        <v>1986</v>
      </c>
      <c r="U3" s="8">
        <v>1987</v>
      </c>
      <c r="V3" s="8">
        <v>1988</v>
      </c>
      <c r="W3" s="8">
        <v>1989</v>
      </c>
      <c r="X3" s="176">
        <v>1990</v>
      </c>
      <c r="Y3" s="176">
        <v>1991</v>
      </c>
      <c r="Z3" s="176">
        <v>1992</v>
      </c>
      <c r="AA3" s="176">
        <v>1993</v>
      </c>
      <c r="AB3" s="283">
        <v>1994</v>
      </c>
      <c r="AC3" s="176">
        <v>1995</v>
      </c>
      <c r="AD3" s="176">
        <v>1996</v>
      </c>
      <c r="AE3" s="176">
        <v>1997</v>
      </c>
      <c r="AF3" s="176">
        <v>1998</v>
      </c>
      <c r="AG3" s="176">
        <v>1999</v>
      </c>
      <c r="AH3" s="176">
        <v>2000</v>
      </c>
      <c r="AI3" s="176">
        <v>2001</v>
      </c>
      <c r="AJ3" s="176">
        <v>2002</v>
      </c>
      <c r="AK3" s="176">
        <v>2003</v>
      </c>
      <c r="AL3" s="176">
        <v>2004</v>
      </c>
      <c r="AM3" s="176">
        <v>2005</v>
      </c>
      <c r="AN3" s="176">
        <v>2006</v>
      </c>
      <c r="AO3" s="176">
        <v>2007</v>
      </c>
      <c r="AP3" s="176">
        <v>2008</v>
      </c>
      <c r="AQ3" s="176">
        <v>2009</v>
      </c>
      <c r="AR3" s="176">
        <v>2010</v>
      </c>
      <c r="AS3" s="176">
        <v>2011</v>
      </c>
      <c r="AT3" s="176">
        <v>2012</v>
      </c>
      <c r="AU3" s="176">
        <v>2013</v>
      </c>
      <c r="AV3" s="176">
        <v>2014</v>
      </c>
      <c r="AW3" s="664"/>
      <c r="AX3" s="176">
        <v>2016</v>
      </c>
      <c r="AY3" s="176">
        <v>2017</v>
      </c>
      <c r="AZ3" s="176">
        <v>2018</v>
      </c>
      <c r="BA3" s="8">
        <v>2019</v>
      </c>
      <c r="BB3" s="8">
        <v>2020</v>
      </c>
      <c r="BC3" s="8">
        <v>2021</v>
      </c>
      <c r="BD3" s="8">
        <v>2022</v>
      </c>
      <c r="BE3" s="8">
        <v>2023</v>
      </c>
      <c r="BF3" s="18"/>
      <c r="BG3" s="18"/>
      <c r="BH3" s="18"/>
      <c r="BI3" s="1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</row>
    <row r="4" spans="1:86">
      <c r="A4" s="153"/>
      <c r="B4" s="154"/>
      <c r="C4" s="154" t="s">
        <v>409</v>
      </c>
      <c r="D4" s="176" t="s">
        <v>407</v>
      </c>
      <c r="E4" s="176" t="s">
        <v>407</v>
      </c>
      <c r="F4" s="176" t="s">
        <v>407</v>
      </c>
      <c r="G4" s="176" t="s">
        <v>407</v>
      </c>
      <c r="H4" s="176" t="s">
        <v>407</v>
      </c>
      <c r="I4" s="176" t="s">
        <v>407</v>
      </c>
      <c r="J4" s="176" t="s">
        <v>407</v>
      </c>
      <c r="K4" s="176" t="s">
        <v>407</v>
      </c>
      <c r="L4" s="176" t="s">
        <v>407</v>
      </c>
      <c r="M4" s="176" t="s">
        <v>407</v>
      </c>
      <c r="N4" s="176" t="s">
        <v>407</v>
      </c>
      <c r="O4" s="176" t="s">
        <v>407</v>
      </c>
      <c r="P4" s="176" t="s">
        <v>407</v>
      </c>
      <c r="Q4" s="176" t="s">
        <v>407</v>
      </c>
      <c r="R4" s="176" t="s">
        <v>407</v>
      </c>
      <c r="S4" s="176" t="s">
        <v>407</v>
      </c>
      <c r="T4" s="176" t="s">
        <v>407</v>
      </c>
      <c r="U4" s="176" t="s">
        <v>407</v>
      </c>
      <c r="V4" s="176" t="s">
        <v>407</v>
      </c>
      <c r="W4" s="176" t="s">
        <v>407</v>
      </c>
      <c r="X4" s="176" t="s">
        <v>407</v>
      </c>
      <c r="Y4" s="176" t="s">
        <v>407</v>
      </c>
      <c r="Z4" s="176" t="s">
        <v>407</v>
      </c>
      <c r="AA4" s="176" t="s">
        <v>407</v>
      </c>
      <c r="AB4" s="283" t="s">
        <v>407</v>
      </c>
      <c r="AC4" s="176" t="s">
        <v>407</v>
      </c>
      <c r="AD4" s="176" t="s">
        <v>407</v>
      </c>
      <c r="AE4" s="176" t="s">
        <v>407</v>
      </c>
      <c r="AF4" s="176" t="s">
        <v>407</v>
      </c>
      <c r="AG4" s="176" t="s">
        <v>407</v>
      </c>
      <c r="AH4" s="177" t="s">
        <v>407</v>
      </c>
      <c r="AI4" s="177" t="s">
        <v>407</v>
      </c>
      <c r="AJ4" s="177" t="s">
        <v>407</v>
      </c>
      <c r="AK4" s="177" t="s">
        <v>407</v>
      </c>
      <c r="AL4" s="177" t="s">
        <v>407</v>
      </c>
      <c r="AM4" s="177" t="s">
        <v>407</v>
      </c>
      <c r="AN4" s="177" t="s">
        <v>407</v>
      </c>
      <c r="AO4" s="177" t="s">
        <v>407</v>
      </c>
      <c r="AP4" s="177" t="s">
        <v>407</v>
      </c>
      <c r="AQ4" s="177" t="s">
        <v>407</v>
      </c>
      <c r="AR4" s="177" t="s">
        <v>407</v>
      </c>
      <c r="AS4" s="177" t="s">
        <v>408</v>
      </c>
      <c r="AT4" s="177" t="s">
        <v>407</v>
      </c>
      <c r="AU4" s="177" t="s">
        <v>407</v>
      </c>
      <c r="AV4" s="177" t="s">
        <v>407</v>
      </c>
      <c r="AW4" s="626"/>
      <c r="AX4" s="177" t="s">
        <v>408</v>
      </c>
      <c r="AY4" s="177" t="s">
        <v>407</v>
      </c>
      <c r="AZ4" s="177" t="s">
        <v>407</v>
      </c>
      <c r="BA4" s="177" t="s">
        <v>407</v>
      </c>
      <c r="BB4" s="177" t="s">
        <v>407</v>
      </c>
      <c r="BC4" s="202" t="s">
        <v>3</v>
      </c>
      <c r="BD4" s="631" t="s">
        <v>621</v>
      </c>
      <c r="BE4" s="631" t="s">
        <v>621</v>
      </c>
      <c r="BF4" s="18"/>
      <c r="BG4" s="18"/>
      <c r="BH4" s="18"/>
      <c r="BI4" s="1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</row>
    <row r="5" spans="1:86">
      <c r="A5" s="3" t="s">
        <v>287</v>
      </c>
      <c r="B5" s="124"/>
      <c r="C5" s="124" t="s">
        <v>33</v>
      </c>
      <c r="D5" s="280">
        <f t="shared" ref="D5:F5" si="0">SUM(D6:D15)</f>
        <v>493603</v>
      </c>
      <c r="E5" s="280">
        <f t="shared" si="0"/>
        <v>472880</v>
      </c>
      <c r="F5" s="280">
        <f t="shared" si="0"/>
        <v>468297</v>
      </c>
      <c r="G5" s="280">
        <v>466763</v>
      </c>
      <c r="H5" s="280">
        <v>449573</v>
      </c>
      <c r="I5" s="280">
        <f t="shared" ref="I5:M5" si="1">SUM(I6:I15)</f>
        <v>544106</v>
      </c>
      <c r="J5" s="280">
        <f t="shared" si="1"/>
        <v>530988</v>
      </c>
      <c r="K5" s="280">
        <f t="shared" si="1"/>
        <v>512374</v>
      </c>
      <c r="L5" s="280">
        <f t="shared" si="1"/>
        <v>506660</v>
      </c>
      <c r="M5" s="280">
        <f t="shared" si="1"/>
        <v>496105</v>
      </c>
      <c r="N5" s="280">
        <f t="shared" ref="N5:W5" si="2">SUM(N6:N15)</f>
        <v>496771</v>
      </c>
      <c r="O5" s="280">
        <f t="shared" si="2"/>
        <v>508730</v>
      </c>
      <c r="P5" s="280">
        <f t="shared" si="2"/>
        <v>502308</v>
      </c>
      <c r="Q5" s="280">
        <f t="shared" si="2"/>
        <v>502446</v>
      </c>
      <c r="R5" s="280">
        <f t="shared" si="2"/>
        <v>501598</v>
      </c>
      <c r="S5" s="280">
        <f t="shared" si="2"/>
        <v>502117</v>
      </c>
      <c r="T5" s="280">
        <f t="shared" si="2"/>
        <v>498924</v>
      </c>
      <c r="U5" s="280">
        <f t="shared" si="2"/>
        <v>487458</v>
      </c>
      <c r="V5" s="280">
        <f t="shared" si="2"/>
        <v>490471</v>
      </c>
      <c r="W5" s="280">
        <f t="shared" si="2"/>
        <v>494705</v>
      </c>
      <c r="X5" s="280">
        <f>SUM(X6:X15)</f>
        <v>500627</v>
      </c>
      <c r="Y5" s="280">
        <f t="shared" ref="Y5:AB5" si="3">SUM(Y6:Y15)</f>
        <v>511706</v>
      </c>
      <c r="Z5" s="280">
        <f t="shared" si="3"/>
        <v>506737</v>
      </c>
      <c r="AA5" s="280">
        <f t="shared" si="3"/>
        <v>497159</v>
      </c>
      <c r="AB5" s="280">
        <f t="shared" si="3"/>
        <v>394514</v>
      </c>
      <c r="AC5" s="33">
        <v>461317</v>
      </c>
      <c r="AD5" s="33">
        <v>448014</v>
      </c>
      <c r="AE5" s="33">
        <v>441626</v>
      </c>
      <c r="AF5" s="33">
        <v>432380</v>
      </c>
      <c r="AG5" s="33">
        <v>411977</v>
      </c>
      <c r="AH5" s="33">
        <v>401224</v>
      </c>
      <c r="AI5" s="33">
        <v>391229</v>
      </c>
      <c r="AJ5" s="33">
        <v>372873</v>
      </c>
      <c r="AK5" s="33">
        <v>364516</v>
      </c>
      <c r="AL5" s="33">
        <v>359850</v>
      </c>
      <c r="AM5" s="33">
        <v>360195</v>
      </c>
      <c r="AN5" s="33">
        <v>363478</v>
      </c>
      <c r="AO5" s="33">
        <v>383164</v>
      </c>
      <c r="AP5" s="33">
        <v>385847</v>
      </c>
      <c r="AQ5" s="33">
        <v>362847</v>
      </c>
      <c r="AR5" s="33">
        <v>359236</v>
      </c>
      <c r="AS5" s="33">
        <v>350732</v>
      </c>
      <c r="AT5" s="33">
        <v>349687</v>
      </c>
      <c r="AU5" s="33">
        <v>349626</v>
      </c>
      <c r="AV5" s="139">
        <f>SUM(AV6:AV15)</f>
        <v>350429</v>
      </c>
      <c r="AW5" s="665"/>
      <c r="AX5" s="139">
        <f>SUM(AX6:AX15)</f>
        <v>348097</v>
      </c>
      <c r="AY5" s="139">
        <f>SUM(AY6:AY15)</f>
        <v>356782</v>
      </c>
      <c r="AZ5" s="139">
        <f>SUM(AZ6:AZ15)</f>
        <v>361956</v>
      </c>
      <c r="BA5" s="139">
        <f t="shared" ref="BA5:BB5" si="4">SUM(BA6:BA15)</f>
        <v>364064</v>
      </c>
      <c r="BB5" s="139">
        <f t="shared" si="4"/>
        <v>363044</v>
      </c>
      <c r="BC5" s="139">
        <f t="shared" ref="BC5:BD5" si="5">SUM(BC6:BC15)</f>
        <v>347873</v>
      </c>
      <c r="BD5" s="139">
        <f t="shared" si="5"/>
        <v>355619</v>
      </c>
      <c r="BE5" s="139">
        <f t="shared" ref="BE5" si="6">SUM(BE6:BE15)</f>
        <v>0</v>
      </c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86">
      <c r="A6" s="3"/>
      <c r="B6" s="124"/>
      <c r="C6" s="124" t="s">
        <v>100</v>
      </c>
      <c r="D6" s="169">
        <f t="shared" ref="D6:F6" si="7">D17</f>
        <v>117730</v>
      </c>
      <c r="E6" s="169">
        <f t="shared" si="7"/>
        <v>114264</v>
      </c>
      <c r="F6" s="169">
        <f t="shared" si="7"/>
        <v>113611</v>
      </c>
      <c r="G6" s="169">
        <v>107155</v>
      </c>
      <c r="H6" s="169">
        <v>103412</v>
      </c>
      <c r="I6" s="169">
        <f t="shared" ref="I6:M6" si="8">I17</f>
        <v>127820</v>
      </c>
      <c r="J6" s="169">
        <f t="shared" si="8"/>
        <v>122845</v>
      </c>
      <c r="K6" s="169">
        <f t="shared" si="8"/>
        <v>119744</v>
      </c>
      <c r="L6" s="169">
        <f t="shared" si="8"/>
        <v>119502</v>
      </c>
      <c r="M6" s="169">
        <f t="shared" si="8"/>
        <v>114444</v>
      </c>
      <c r="N6" s="169">
        <f t="shared" ref="N6:W6" si="9">N17</f>
        <v>112314</v>
      </c>
      <c r="O6" s="169">
        <f t="shared" si="9"/>
        <v>115642</v>
      </c>
      <c r="P6" s="169">
        <f t="shared" si="9"/>
        <v>113811</v>
      </c>
      <c r="Q6" s="169">
        <f t="shared" si="9"/>
        <v>114320</v>
      </c>
      <c r="R6" s="169">
        <f t="shared" si="9"/>
        <v>112568</v>
      </c>
      <c r="S6" s="169">
        <f t="shared" si="9"/>
        <v>111263</v>
      </c>
      <c r="T6" s="169">
        <f t="shared" si="9"/>
        <v>111194</v>
      </c>
      <c r="U6" s="169">
        <f t="shared" si="9"/>
        <v>106077</v>
      </c>
      <c r="V6" s="169">
        <f t="shared" si="9"/>
        <v>105172</v>
      </c>
      <c r="W6" s="169">
        <f t="shared" si="9"/>
        <v>107964</v>
      </c>
      <c r="X6" s="169">
        <f>X17</f>
        <v>109146</v>
      </c>
      <c r="Y6" s="169">
        <f t="shared" ref="Y6:AB6" si="10">Y17</f>
        <v>111992</v>
      </c>
      <c r="Z6" s="169">
        <f t="shared" si="10"/>
        <v>108945</v>
      </c>
      <c r="AA6" s="169">
        <f t="shared" si="10"/>
        <v>105227</v>
      </c>
      <c r="AB6" s="169">
        <f t="shared" si="10"/>
        <v>41417</v>
      </c>
      <c r="AC6" s="33">
        <v>88207</v>
      </c>
      <c r="AD6" s="33">
        <v>83274</v>
      </c>
      <c r="AE6" s="33">
        <v>81862</v>
      </c>
      <c r="AF6" s="33">
        <v>80456</v>
      </c>
      <c r="AG6" s="33">
        <v>76541</v>
      </c>
      <c r="AH6" s="33">
        <v>73023</v>
      </c>
      <c r="AI6" s="33">
        <v>73447</v>
      </c>
      <c r="AJ6" s="33">
        <v>69918</v>
      </c>
      <c r="AK6" s="33">
        <v>68957</v>
      </c>
      <c r="AL6" s="33">
        <v>67602</v>
      </c>
      <c r="AM6" s="33">
        <v>67452</v>
      </c>
      <c r="AN6" s="33">
        <v>67792</v>
      </c>
      <c r="AO6" s="33">
        <v>72248</v>
      </c>
      <c r="AP6" s="33">
        <v>72505</v>
      </c>
      <c r="AQ6" s="33">
        <v>71494</v>
      </c>
      <c r="AR6" s="33">
        <v>70267</v>
      </c>
      <c r="AS6" s="33">
        <v>68936</v>
      </c>
      <c r="AT6" s="33">
        <v>65430</v>
      </c>
      <c r="AU6" s="33">
        <v>63788</v>
      </c>
      <c r="AV6" s="139">
        <f t="shared" ref="AV6:AY7" si="11">AV17</f>
        <v>63411</v>
      </c>
      <c r="AW6" s="665"/>
      <c r="AX6" s="139">
        <f t="shared" si="11"/>
        <v>63534</v>
      </c>
      <c r="AY6" s="139">
        <f t="shared" si="11"/>
        <v>68380</v>
      </c>
      <c r="AZ6" s="139">
        <f t="shared" ref="AZ6:BB6" si="12">AZ17</f>
        <v>68952</v>
      </c>
      <c r="BA6" s="139">
        <f t="shared" si="12"/>
        <v>68014</v>
      </c>
      <c r="BB6" s="139">
        <f t="shared" si="12"/>
        <v>67951</v>
      </c>
      <c r="BC6" s="139">
        <f t="shared" ref="BC6:BD6" si="13">BC17</f>
        <v>67625</v>
      </c>
      <c r="BD6" s="139">
        <f t="shared" si="13"/>
        <v>66674</v>
      </c>
      <c r="BE6" s="139">
        <f t="shared" ref="BE6" si="14">BE17</f>
        <v>0</v>
      </c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86">
      <c r="A7" s="3"/>
      <c r="B7" s="124"/>
      <c r="C7" s="124" t="s">
        <v>373</v>
      </c>
      <c r="D7" s="169">
        <f t="shared" ref="D7:H7" si="15">D18</f>
        <v>114451</v>
      </c>
      <c r="E7" s="169">
        <f t="shared" si="15"/>
        <v>105086</v>
      </c>
      <c r="F7" s="169">
        <f t="shared" si="15"/>
        <v>100824</v>
      </c>
      <c r="G7" s="169">
        <f t="shared" si="15"/>
        <v>98369</v>
      </c>
      <c r="H7" s="169">
        <f t="shared" si="15"/>
        <v>93429</v>
      </c>
      <c r="I7" s="169">
        <f t="shared" ref="I7:M7" si="16">I18</f>
        <v>100152</v>
      </c>
      <c r="J7" s="169">
        <f t="shared" si="16"/>
        <v>97669</v>
      </c>
      <c r="K7" s="169">
        <f t="shared" si="16"/>
        <v>91445</v>
      </c>
      <c r="L7" s="169">
        <f t="shared" si="16"/>
        <v>88381</v>
      </c>
      <c r="M7" s="169">
        <f t="shared" si="16"/>
        <v>85597</v>
      </c>
      <c r="N7" s="169">
        <f t="shared" ref="N7:W7" si="17">N18</f>
        <v>85513</v>
      </c>
      <c r="O7" s="169">
        <f t="shared" si="17"/>
        <v>86313</v>
      </c>
      <c r="P7" s="169">
        <f t="shared" si="17"/>
        <v>84526</v>
      </c>
      <c r="Q7" s="169">
        <f t="shared" si="17"/>
        <v>83303</v>
      </c>
      <c r="R7" s="169">
        <f t="shared" si="17"/>
        <v>82057</v>
      </c>
      <c r="S7" s="169">
        <f t="shared" si="17"/>
        <v>80939</v>
      </c>
      <c r="T7" s="169">
        <f t="shared" si="17"/>
        <v>80894</v>
      </c>
      <c r="U7" s="169">
        <f t="shared" si="17"/>
        <v>78185</v>
      </c>
      <c r="V7" s="169">
        <f t="shared" si="17"/>
        <v>78273</v>
      </c>
      <c r="W7" s="169">
        <f t="shared" si="17"/>
        <v>77198</v>
      </c>
      <c r="X7" s="169">
        <f>X18</f>
        <v>76300</v>
      </c>
      <c r="Y7" s="169">
        <f t="shared" ref="Y7:AB7" si="18">Y18</f>
        <v>77212</v>
      </c>
      <c r="Z7" s="169">
        <f t="shared" si="18"/>
        <v>77057</v>
      </c>
      <c r="AA7" s="169">
        <f t="shared" si="18"/>
        <v>77412</v>
      </c>
      <c r="AB7" s="169">
        <f t="shared" si="18"/>
        <v>63218</v>
      </c>
      <c r="AC7" s="33">
        <v>70682</v>
      </c>
      <c r="AD7" s="33">
        <v>68545</v>
      </c>
      <c r="AE7" s="33">
        <v>65132</v>
      </c>
      <c r="AF7" s="33">
        <v>60738</v>
      </c>
      <c r="AG7" s="33">
        <v>58148</v>
      </c>
      <c r="AH7" s="33">
        <v>55090</v>
      </c>
      <c r="AI7" s="33">
        <v>52970</v>
      </c>
      <c r="AJ7" s="33">
        <v>49673</v>
      </c>
      <c r="AK7" s="33">
        <v>46837</v>
      </c>
      <c r="AL7" s="33">
        <v>45241</v>
      </c>
      <c r="AM7" s="33">
        <v>44893</v>
      </c>
      <c r="AN7" s="33">
        <v>45764</v>
      </c>
      <c r="AO7" s="33">
        <v>49930</v>
      </c>
      <c r="AP7" s="33">
        <v>50657</v>
      </c>
      <c r="AQ7" s="33">
        <v>47169</v>
      </c>
      <c r="AR7" s="33">
        <v>45741</v>
      </c>
      <c r="AS7" s="33">
        <v>43249</v>
      </c>
      <c r="AT7" s="33">
        <v>43395</v>
      </c>
      <c r="AU7" s="33">
        <v>45302</v>
      </c>
      <c r="AV7" s="139">
        <f t="shared" si="11"/>
        <v>42676</v>
      </c>
      <c r="AW7" s="665"/>
      <c r="AX7" s="139">
        <f t="shared" si="11"/>
        <v>43454</v>
      </c>
      <c r="AY7" s="139">
        <f t="shared" si="11"/>
        <v>43182</v>
      </c>
      <c r="AZ7" s="139">
        <f t="shared" ref="AZ7:BB7" si="19">AZ18</f>
        <v>42053</v>
      </c>
      <c r="BA7" s="139">
        <f t="shared" si="19"/>
        <v>42242</v>
      </c>
      <c r="BB7" s="139">
        <f t="shared" si="19"/>
        <v>42320</v>
      </c>
      <c r="BC7" s="139">
        <f t="shared" ref="BC7:BD7" si="20">BC18</f>
        <v>41526</v>
      </c>
      <c r="BD7" s="139">
        <f t="shared" si="20"/>
        <v>43336</v>
      </c>
      <c r="BE7" s="139">
        <f t="shared" ref="BE7" si="21">BE18</f>
        <v>0</v>
      </c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86">
      <c r="A8" s="3"/>
      <c r="B8" s="124"/>
      <c r="C8" s="124" t="s">
        <v>374</v>
      </c>
      <c r="D8" s="169">
        <f t="shared" ref="D8:H8" si="22">D22</f>
        <v>41059</v>
      </c>
      <c r="E8" s="169">
        <f t="shared" si="22"/>
        <v>37961</v>
      </c>
      <c r="F8" s="169">
        <f t="shared" si="22"/>
        <v>37833</v>
      </c>
      <c r="G8" s="169">
        <f t="shared" si="22"/>
        <v>38760</v>
      </c>
      <c r="H8" s="169">
        <f t="shared" si="22"/>
        <v>36509</v>
      </c>
      <c r="I8" s="169">
        <f t="shared" ref="I8:M8" si="23">I22</f>
        <v>39627</v>
      </c>
      <c r="J8" s="169">
        <f t="shared" si="23"/>
        <v>38110</v>
      </c>
      <c r="K8" s="169">
        <f t="shared" si="23"/>
        <v>36155</v>
      </c>
      <c r="L8" s="169">
        <f t="shared" si="23"/>
        <v>36159</v>
      </c>
      <c r="M8" s="169">
        <f t="shared" si="23"/>
        <v>36827</v>
      </c>
      <c r="N8" s="169">
        <f t="shared" ref="N8:W8" si="24">N22</f>
        <v>37920</v>
      </c>
      <c r="O8" s="169">
        <f t="shared" si="24"/>
        <v>38424</v>
      </c>
      <c r="P8" s="169">
        <f t="shared" si="24"/>
        <v>38125</v>
      </c>
      <c r="Q8" s="169">
        <f t="shared" si="24"/>
        <v>39222</v>
      </c>
      <c r="R8" s="169">
        <f t="shared" si="24"/>
        <v>38793</v>
      </c>
      <c r="S8" s="169">
        <f t="shared" si="24"/>
        <v>39230</v>
      </c>
      <c r="T8" s="169">
        <f t="shared" si="24"/>
        <v>40207</v>
      </c>
      <c r="U8" s="169">
        <f t="shared" si="24"/>
        <v>40303</v>
      </c>
      <c r="V8" s="169">
        <f t="shared" si="24"/>
        <v>40627</v>
      </c>
      <c r="W8" s="169">
        <f t="shared" si="24"/>
        <v>41878</v>
      </c>
      <c r="X8" s="169">
        <f>X22</f>
        <v>43291</v>
      </c>
      <c r="Y8" s="169">
        <f t="shared" ref="Y8:AB8" si="25">Y22</f>
        <v>44224</v>
      </c>
      <c r="Z8" s="169">
        <f t="shared" si="25"/>
        <v>43924</v>
      </c>
      <c r="AA8" s="169">
        <f t="shared" si="25"/>
        <v>42249</v>
      </c>
      <c r="AB8" s="169">
        <f t="shared" si="25"/>
        <v>33305</v>
      </c>
      <c r="AC8" s="33">
        <v>40665</v>
      </c>
      <c r="AD8" s="33">
        <v>39639</v>
      </c>
      <c r="AE8" s="33">
        <v>39939</v>
      </c>
      <c r="AF8" s="33">
        <v>39351</v>
      </c>
      <c r="AG8" s="33">
        <v>36611</v>
      </c>
      <c r="AH8" s="33">
        <v>37998</v>
      </c>
      <c r="AI8" s="33">
        <v>35641</v>
      </c>
      <c r="AJ8" s="33">
        <v>33986</v>
      </c>
      <c r="AK8" s="33">
        <v>31233</v>
      </c>
      <c r="AL8" s="33">
        <v>32148</v>
      </c>
      <c r="AM8" s="33">
        <v>31818</v>
      </c>
      <c r="AN8" s="33">
        <v>31895</v>
      </c>
      <c r="AO8" s="33">
        <v>32416</v>
      </c>
      <c r="AP8" s="33">
        <v>33210</v>
      </c>
      <c r="AQ8" s="33">
        <v>30778</v>
      </c>
      <c r="AR8" s="33">
        <v>30337</v>
      </c>
      <c r="AS8" s="33">
        <v>30643</v>
      </c>
      <c r="AT8" s="33">
        <v>31344</v>
      </c>
      <c r="AU8" s="33">
        <v>30552</v>
      </c>
      <c r="AV8" s="139">
        <f>AV22</f>
        <v>31435</v>
      </c>
      <c r="AW8" s="665"/>
      <c r="AX8" s="139">
        <f>AX22</f>
        <v>29658</v>
      </c>
      <c r="AY8" s="139">
        <f>AY22</f>
        <v>31549</v>
      </c>
      <c r="AZ8" s="139">
        <f>AZ22</f>
        <v>32821</v>
      </c>
      <c r="BA8" s="139">
        <f t="shared" ref="BA8:BB8" si="26">BA22</f>
        <v>33154</v>
      </c>
      <c r="BB8" s="139">
        <f t="shared" si="26"/>
        <v>33429</v>
      </c>
      <c r="BC8" s="139">
        <f t="shared" ref="BC8:BD8" si="27">BC22</f>
        <v>30670</v>
      </c>
      <c r="BD8" s="139">
        <f t="shared" si="27"/>
        <v>31890</v>
      </c>
      <c r="BE8" s="139">
        <f t="shared" ref="BE8" si="28">BE22</f>
        <v>0</v>
      </c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86">
      <c r="A9" s="3"/>
      <c r="B9" s="124"/>
      <c r="C9" s="124" t="s">
        <v>38</v>
      </c>
      <c r="D9" s="169">
        <f t="shared" ref="D9:H9" si="29">D28</f>
        <v>71608</v>
      </c>
      <c r="E9" s="169">
        <f t="shared" si="29"/>
        <v>71973</v>
      </c>
      <c r="F9" s="169">
        <f t="shared" si="29"/>
        <v>72801</v>
      </c>
      <c r="G9" s="169">
        <f t="shared" si="29"/>
        <v>55706</v>
      </c>
      <c r="H9" s="169">
        <f t="shared" si="29"/>
        <v>56137</v>
      </c>
      <c r="I9" s="169">
        <f t="shared" ref="I9:M9" si="30">I28</f>
        <v>83846</v>
      </c>
      <c r="J9" s="169">
        <f t="shared" si="30"/>
        <v>80386</v>
      </c>
      <c r="K9" s="169">
        <f t="shared" si="30"/>
        <v>78570</v>
      </c>
      <c r="L9" s="169">
        <f t="shared" si="30"/>
        <v>76702</v>
      </c>
      <c r="M9" s="169">
        <f t="shared" si="30"/>
        <v>75330</v>
      </c>
      <c r="N9" s="169">
        <f t="shared" ref="N9:W9" si="31">N28</f>
        <v>75059</v>
      </c>
      <c r="O9" s="169">
        <f t="shared" si="31"/>
        <v>77612</v>
      </c>
      <c r="P9" s="169">
        <f t="shared" si="31"/>
        <v>77267</v>
      </c>
      <c r="Q9" s="169">
        <f t="shared" si="31"/>
        <v>76960</v>
      </c>
      <c r="R9" s="169">
        <f t="shared" si="31"/>
        <v>76941</v>
      </c>
      <c r="S9" s="169">
        <f t="shared" si="31"/>
        <v>78287</v>
      </c>
      <c r="T9" s="169">
        <f t="shared" si="31"/>
        <v>77036</v>
      </c>
      <c r="U9" s="169">
        <f t="shared" si="31"/>
        <v>74846</v>
      </c>
      <c r="V9" s="169">
        <f t="shared" si="31"/>
        <v>76031</v>
      </c>
      <c r="W9" s="169">
        <f t="shared" si="31"/>
        <v>76303</v>
      </c>
      <c r="X9" s="169">
        <f>X28</f>
        <v>77114</v>
      </c>
      <c r="Y9" s="169">
        <f t="shared" ref="Y9:AB9" si="32">Y28</f>
        <v>78756</v>
      </c>
      <c r="Z9" s="169">
        <f t="shared" si="32"/>
        <v>79892</v>
      </c>
      <c r="AA9" s="169">
        <f t="shared" si="32"/>
        <v>79342</v>
      </c>
      <c r="AB9" s="169">
        <f t="shared" si="32"/>
        <v>72330</v>
      </c>
      <c r="AC9" s="33">
        <v>76113</v>
      </c>
      <c r="AD9" s="33">
        <v>74566</v>
      </c>
      <c r="AE9" s="33">
        <v>73175</v>
      </c>
      <c r="AF9" s="33">
        <v>71794</v>
      </c>
      <c r="AG9" s="33">
        <v>66715</v>
      </c>
      <c r="AH9" s="33">
        <v>65438</v>
      </c>
      <c r="AI9" s="33">
        <v>63825</v>
      </c>
      <c r="AJ9" s="33">
        <v>59859</v>
      </c>
      <c r="AK9" s="33">
        <v>59617</v>
      </c>
      <c r="AL9" s="33">
        <v>60268</v>
      </c>
      <c r="AM9" s="33">
        <v>60227</v>
      </c>
      <c r="AN9" s="33">
        <v>62399</v>
      </c>
      <c r="AO9" s="33">
        <v>67567</v>
      </c>
      <c r="AP9" s="33">
        <v>69091</v>
      </c>
      <c r="AQ9" s="33">
        <v>63830</v>
      </c>
      <c r="AR9" s="33">
        <v>62293</v>
      </c>
      <c r="AS9" s="33">
        <v>60621</v>
      </c>
      <c r="AT9" s="33">
        <v>63136</v>
      </c>
      <c r="AU9" s="33">
        <v>62441</v>
      </c>
      <c r="AV9" s="139">
        <f>AV28</f>
        <v>63990</v>
      </c>
      <c r="AW9" s="665"/>
      <c r="AX9" s="139">
        <f>AX28</f>
        <v>61013</v>
      </c>
      <c r="AY9" s="139">
        <f>AY28</f>
        <v>64043</v>
      </c>
      <c r="AZ9" s="139">
        <f>AZ28</f>
        <v>64971</v>
      </c>
      <c r="BA9" s="139">
        <f t="shared" ref="BA9:BB9" si="33">BA28</f>
        <v>66208</v>
      </c>
      <c r="BB9" s="139">
        <f t="shared" si="33"/>
        <v>65115</v>
      </c>
      <c r="BC9" s="139">
        <f t="shared" ref="BC9:BD9" si="34">BC28</f>
        <v>61363</v>
      </c>
      <c r="BD9" s="139">
        <f t="shared" si="34"/>
        <v>65049</v>
      </c>
      <c r="BE9" s="139">
        <f t="shared" ref="BE9" si="35">BE28</f>
        <v>0</v>
      </c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86">
      <c r="A10" s="3"/>
      <c r="B10" s="124"/>
      <c r="C10" s="124" t="s">
        <v>375</v>
      </c>
      <c r="D10" s="169">
        <f t="shared" ref="D10:H10" si="36">D34</f>
        <v>21394</v>
      </c>
      <c r="E10" s="169">
        <f t="shared" si="36"/>
        <v>21011</v>
      </c>
      <c r="F10" s="169">
        <f t="shared" si="36"/>
        <v>20561</v>
      </c>
      <c r="G10" s="169">
        <f t="shared" si="36"/>
        <v>20853</v>
      </c>
      <c r="H10" s="169">
        <f t="shared" si="36"/>
        <v>19203</v>
      </c>
      <c r="I10" s="169">
        <f t="shared" ref="I10:M10" si="37">I34</f>
        <v>32619</v>
      </c>
      <c r="J10" s="169">
        <f t="shared" si="37"/>
        <v>33461</v>
      </c>
      <c r="K10" s="169">
        <f t="shared" si="37"/>
        <v>32667</v>
      </c>
      <c r="L10" s="169">
        <f t="shared" si="37"/>
        <v>32599</v>
      </c>
      <c r="M10" s="169">
        <f t="shared" si="37"/>
        <v>33208</v>
      </c>
      <c r="N10" s="169">
        <f t="shared" ref="N10:W10" si="38">N34</f>
        <v>34031</v>
      </c>
      <c r="O10" s="169">
        <f t="shared" si="38"/>
        <v>34440</v>
      </c>
      <c r="P10" s="169">
        <f t="shared" si="38"/>
        <v>34105</v>
      </c>
      <c r="Q10" s="169">
        <f t="shared" si="38"/>
        <v>34575</v>
      </c>
      <c r="R10" s="169">
        <f t="shared" si="38"/>
        <v>35579</v>
      </c>
      <c r="S10" s="169">
        <f t="shared" si="38"/>
        <v>36509</v>
      </c>
      <c r="T10" s="169">
        <f t="shared" si="38"/>
        <v>36577</v>
      </c>
      <c r="U10" s="169">
        <f t="shared" si="38"/>
        <v>37248</v>
      </c>
      <c r="V10" s="169">
        <f t="shared" si="38"/>
        <v>37496</v>
      </c>
      <c r="W10" s="169">
        <f t="shared" si="38"/>
        <v>37539</v>
      </c>
      <c r="X10" s="169">
        <f>X34</f>
        <v>38519</v>
      </c>
      <c r="Y10" s="169">
        <f t="shared" ref="Y10:AB10" si="39">Y34</f>
        <v>39792</v>
      </c>
      <c r="Z10" s="169">
        <f t="shared" si="39"/>
        <v>39343</v>
      </c>
      <c r="AA10" s="169">
        <f t="shared" si="39"/>
        <v>38513</v>
      </c>
      <c r="AB10" s="169">
        <f t="shared" si="39"/>
        <v>36457</v>
      </c>
      <c r="AC10" s="33">
        <v>37339</v>
      </c>
      <c r="AD10" s="33">
        <v>37531</v>
      </c>
      <c r="AE10" s="33">
        <v>37454</v>
      </c>
      <c r="AF10" s="33">
        <v>37918</v>
      </c>
      <c r="AG10" s="33">
        <v>36905</v>
      </c>
      <c r="AH10" s="33">
        <v>36489</v>
      </c>
      <c r="AI10" s="33">
        <v>37191</v>
      </c>
      <c r="AJ10" s="33">
        <v>35130</v>
      </c>
      <c r="AK10" s="33">
        <v>35234</v>
      </c>
      <c r="AL10" s="33">
        <v>34597</v>
      </c>
      <c r="AM10" s="33">
        <v>36010</v>
      </c>
      <c r="AN10" s="33">
        <v>36801</v>
      </c>
      <c r="AO10" s="33">
        <v>38318</v>
      </c>
      <c r="AP10" s="33">
        <v>38066</v>
      </c>
      <c r="AQ10" s="33">
        <v>34818</v>
      </c>
      <c r="AR10" s="33">
        <v>36066</v>
      </c>
      <c r="AS10" s="33">
        <v>36025</v>
      </c>
      <c r="AT10" s="33">
        <v>33454</v>
      </c>
      <c r="AU10" s="33">
        <v>35678</v>
      </c>
      <c r="AV10" s="139">
        <f>AV34</f>
        <v>36435</v>
      </c>
      <c r="AW10" s="665"/>
      <c r="AX10" s="139">
        <f>AX34</f>
        <v>36444</v>
      </c>
      <c r="AY10" s="139">
        <f>AY34</f>
        <v>37582</v>
      </c>
      <c r="AZ10" s="139">
        <f>AZ34</f>
        <v>38573</v>
      </c>
      <c r="BA10" s="139">
        <f t="shared" ref="BA10:BB10" si="40">BA34</f>
        <v>39061</v>
      </c>
      <c r="BB10" s="139">
        <f t="shared" si="40"/>
        <v>39543</v>
      </c>
      <c r="BC10" s="139">
        <f t="shared" ref="BC10:BD10" si="41">BC34</f>
        <v>38691</v>
      </c>
      <c r="BD10" s="139">
        <f t="shared" si="41"/>
        <v>38406</v>
      </c>
      <c r="BE10" s="139">
        <f t="shared" ref="BE10" si="42">BE34</f>
        <v>0</v>
      </c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86">
      <c r="A11" s="3"/>
      <c r="B11" s="124"/>
      <c r="C11" s="124" t="s">
        <v>376</v>
      </c>
      <c r="D11" s="169">
        <f t="shared" ref="D11:H11" si="43">D41</f>
        <v>62977</v>
      </c>
      <c r="E11" s="169">
        <f t="shared" si="43"/>
        <v>60693</v>
      </c>
      <c r="F11" s="169">
        <f t="shared" si="43"/>
        <v>61040</v>
      </c>
      <c r="G11" s="169">
        <f t="shared" si="43"/>
        <v>57871</v>
      </c>
      <c r="H11" s="169">
        <f t="shared" si="43"/>
        <v>54970</v>
      </c>
      <c r="I11" s="169">
        <f t="shared" ref="I11:M11" si="44">I41</f>
        <v>69572</v>
      </c>
      <c r="J11" s="169">
        <f t="shared" si="44"/>
        <v>67183</v>
      </c>
      <c r="K11" s="169">
        <f t="shared" si="44"/>
        <v>65112</v>
      </c>
      <c r="L11" s="169">
        <f t="shared" si="44"/>
        <v>64112</v>
      </c>
      <c r="M11" s="169">
        <f t="shared" si="44"/>
        <v>62815</v>
      </c>
      <c r="N11" s="169">
        <f t="shared" ref="N11:W11" si="45">N41</f>
        <v>63643</v>
      </c>
      <c r="O11" s="169">
        <f t="shared" si="45"/>
        <v>65146</v>
      </c>
      <c r="P11" s="169">
        <f t="shared" si="45"/>
        <v>64252</v>
      </c>
      <c r="Q11" s="169">
        <f t="shared" si="45"/>
        <v>64011</v>
      </c>
      <c r="R11" s="169">
        <f t="shared" si="45"/>
        <v>64626</v>
      </c>
      <c r="S11" s="169">
        <f t="shared" si="45"/>
        <v>64702</v>
      </c>
      <c r="T11" s="169">
        <f t="shared" si="45"/>
        <v>63866</v>
      </c>
      <c r="U11" s="169">
        <f t="shared" si="45"/>
        <v>62305</v>
      </c>
      <c r="V11" s="169">
        <f t="shared" si="45"/>
        <v>62488</v>
      </c>
      <c r="W11" s="169">
        <f t="shared" si="45"/>
        <v>63450</v>
      </c>
      <c r="X11" s="169">
        <f>X41</f>
        <v>64100</v>
      </c>
      <c r="Y11" s="169">
        <f t="shared" ref="Y11:AB11" si="46">Y41</f>
        <v>65249</v>
      </c>
      <c r="Z11" s="169">
        <f t="shared" si="46"/>
        <v>63976</v>
      </c>
      <c r="AA11" s="169">
        <f t="shared" si="46"/>
        <v>62762</v>
      </c>
      <c r="AB11" s="169">
        <f t="shared" si="46"/>
        <v>61085</v>
      </c>
      <c r="AC11" s="33">
        <v>60644</v>
      </c>
      <c r="AD11" s="33">
        <v>59147</v>
      </c>
      <c r="AE11" s="33">
        <v>60175</v>
      </c>
      <c r="AF11" s="33">
        <v>59334</v>
      </c>
      <c r="AG11" s="33">
        <v>57217</v>
      </c>
      <c r="AH11" s="33">
        <v>55996</v>
      </c>
      <c r="AI11" s="33">
        <v>53461</v>
      </c>
      <c r="AJ11" s="33">
        <v>52170</v>
      </c>
      <c r="AK11" s="33">
        <v>51673</v>
      </c>
      <c r="AL11" s="33">
        <v>51319</v>
      </c>
      <c r="AM11" s="33">
        <v>51393</v>
      </c>
      <c r="AN11" s="33">
        <v>51873</v>
      </c>
      <c r="AO11" s="33">
        <v>53609</v>
      </c>
      <c r="AP11" s="33">
        <v>54131</v>
      </c>
      <c r="AQ11" s="33">
        <v>49925</v>
      </c>
      <c r="AR11" s="33">
        <v>50895</v>
      </c>
      <c r="AS11" s="33">
        <v>50398</v>
      </c>
      <c r="AT11" s="33">
        <v>50440</v>
      </c>
      <c r="AU11" s="33">
        <v>52185</v>
      </c>
      <c r="AV11" s="139">
        <f>AV41</f>
        <v>53027</v>
      </c>
      <c r="AW11" s="665"/>
      <c r="AX11" s="139">
        <f>AX41</f>
        <v>51329</v>
      </c>
      <c r="AY11" s="139">
        <f>AY41</f>
        <v>53294</v>
      </c>
      <c r="AZ11" s="139">
        <f>AZ41</f>
        <v>54760</v>
      </c>
      <c r="BA11" s="139">
        <f t="shared" ref="BA11:BB11" si="47">BA41</f>
        <v>55372</v>
      </c>
      <c r="BB11" s="139">
        <f t="shared" si="47"/>
        <v>56074</v>
      </c>
      <c r="BC11" s="139">
        <f t="shared" ref="BC11:BD11" si="48">BC41</f>
        <v>53666</v>
      </c>
      <c r="BD11" s="139">
        <f t="shared" si="48"/>
        <v>54171</v>
      </c>
      <c r="BE11" s="139">
        <f t="shared" ref="BE11" si="49">BE41</f>
        <v>0</v>
      </c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86">
      <c r="A12" s="3"/>
      <c r="B12" s="124"/>
      <c r="C12" s="124" t="s">
        <v>377</v>
      </c>
      <c r="D12" s="169">
        <f t="shared" ref="D12:H12" si="50">D46</f>
        <v>34306</v>
      </c>
      <c r="E12" s="169">
        <f t="shared" si="50"/>
        <v>31816</v>
      </c>
      <c r="F12" s="169">
        <f t="shared" si="50"/>
        <v>32304</v>
      </c>
      <c r="G12" s="169">
        <f t="shared" si="50"/>
        <v>35458</v>
      </c>
      <c r="H12" s="169">
        <f t="shared" si="50"/>
        <v>33766</v>
      </c>
      <c r="I12" s="169">
        <f t="shared" ref="I12:M12" si="51">I46</f>
        <v>41309</v>
      </c>
      <c r="J12" s="169">
        <f t="shared" si="51"/>
        <v>41061</v>
      </c>
      <c r="K12" s="169">
        <f t="shared" si="51"/>
        <v>39143</v>
      </c>
      <c r="L12" s="169">
        <f t="shared" si="51"/>
        <v>38250</v>
      </c>
      <c r="M12" s="169">
        <f t="shared" si="51"/>
        <v>37856</v>
      </c>
      <c r="N12" s="169">
        <f t="shared" ref="N12:W12" si="52">N46</f>
        <v>37429</v>
      </c>
      <c r="O12" s="169">
        <f t="shared" si="52"/>
        <v>39765</v>
      </c>
      <c r="P12" s="169">
        <f t="shared" si="52"/>
        <v>39755</v>
      </c>
      <c r="Q12" s="169">
        <f t="shared" si="52"/>
        <v>39673</v>
      </c>
      <c r="R12" s="169">
        <f t="shared" si="52"/>
        <v>40387</v>
      </c>
      <c r="S12" s="169">
        <f t="shared" si="52"/>
        <v>40593</v>
      </c>
      <c r="T12" s="169">
        <f t="shared" si="52"/>
        <v>37610</v>
      </c>
      <c r="U12" s="169">
        <f t="shared" si="52"/>
        <v>36583</v>
      </c>
      <c r="V12" s="169">
        <f t="shared" si="52"/>
        <v>37502</v>
      </c>
      <c r="W12" s="169">
        <f t="shared" si="52"/>
        <v>37353</v>
      </c>
      <c r="X12" s="169">
        <f>X46</f>
        <v>38352</v>
      </c>
      <c r="Y12" s="169">
        <f t="shared" ref="Y12:AB12" si="53">Y46</f>
        <v>39985</v>
      </c>
      <c r="Z12" s="169">
        <f t="shared" si="53"/>
        <v>39795</v>
      </c>
      <c r="AA12" s="169">
        <f t="shared" si="53"/>
        <v>38684</v>
      </c>
      <c r="AB12" s="169">
        <f t="shared" si="53"/>
        <v>36275</v>
      </c>
      <c r="AC12" s="33">
        <v>36938</v>
      </c>
      <c r="AD12" s="33">
        <v>35680</v>
      </c>
      <c r="AE12" s="33">
        <v>35295</v>
      </c>
      <c r="AF12" s="33">
        <v>34861</v>
      </c>
      <c r="AG12" s="33">
        <v>33530</v>
      </c>
      <c r="AH12" s="33">
        <v>31616</v>
      </c>
      <c r="AI12" s="33">
        <v>30733</v>
      </c>
      <c r="AJ12" s="33">
        <v>30033</v>
      </c>
      <c r="AK12" s="33">
        <v>30208</v>
      </c>
      <c r="AL12" s="33">
        <v>29108</v>
      </c>
      <c r="AM12" s="33">
        <v>29208</v>
      </c>
      <c r="AN12" s="33">
        <v>28845</v>
      </c>
      <c r="AO12" s="33">
        <v>31010</v>
      </c>
      <c r="AP12" s="33">
        <v>30609</v>
      </c>
      <c r="AQ12" s="33">
        <v>28663</v>
      </c>
      <c r="AR12" s="33">
        <v>27715</v>
      </c>
      <c r="AS12" s="33">
        <v>27361</v>
      </c>
      <c r="AT12" s="33">
        <v>27503</v>
      </c>
      <c r="AU12" s="33">
        <v>26466</v>
      </c>
      <c r="AV12" s="139">
        <f>AV46</f>
        <v>26800</v>
      </c>
      <c r="AW12" s="665"/>
      <c r="AX12" s="139">
        <f>AX46</f>
        <v>26688</v>
      </c>
      <c r="AY12" s="139">
        <f>AY46</f>
        <v>25332</v>
      </c>
      <c r="AZ12" s="139">
        <f>AZ46</f>
        <v>26069</v>
      </c>
      <c r="BA12" s="139">
        <f t="shared" ref="BA12:BB12" si="54">BA46</f>
        <v>26445</v>
      </c>
      <c r="BB12" s="139">
        <f t="shared" si="54"/>
        <v>25399</v>
      </c>
      <c r="BC12" s="139">
        <f t="shared" ref="BC12:BD12" si="55">BC46</f>
        <v>24482</v>
      </c>
      <c r="BD12" s="139">
        <f t="shared" si="55"/>
        <v>23993</v>
      </c>
      <c r="BE12" s="139">
        <f t="shared" ref="BE12" si="56">BE46</f>
        <v>0</v>
      </c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86">
      <c r="A13" s="3"/>
      <c r="B13" s="124"/>
      <c r="C13" s="124" t="s">
        <v>42</v>
      </c>
      <c r="D13" s="169">
        <f t="shared" ref="D13:H13" si="57">D54</f>
        <v>12266</v>
      </c>
      <c r="E13" s="169">
        <f t="shared" si="57"/>
        <v>12634</v>
      </c>
      <c r="F13" s="169">
        <f t="shared" si="57"/>
        <v>12638</v>
      </c>
      <c r="G13" s="169">
        <f t="shared" si="57"/>
        <v>13485</v>
      </c>
      <c r="H13" s="169">
        <f t="shared" si="57"/>
        <v>13091</v>
      </c>
      <c r="I13" s="169">
        <f t="shared" ref="I13:M13" si="58">I54</f>
        <v>20721</v>
      </c>
      <c r="J13" s="169">
        <f t="shared" si="58"/>
        <v>20932</v>
      </c>
      <c r="K13" s="169">
        <f t="shared" si="58"/>
        <v>20417</v>
      </c>
      <c r="L13" s="169">
        <f t="shared" si="58"/>
        <v>20657</v>
      </c>
      <c r="M13" s="169">
        <f t="shared" si="58"/>
        <v>20335</v>
      </c>
      <c r="N13" s="169">
        <f t="shared" ref="N13:W13" si="59">N54</f>
        <v>20568</v>
      </c>
      <c r="O13" s="169">
        <f t="shared" si="59"/>
        <v>20884</v>
      </c>
      <c r="P13" s="169">
        <f t="shared" si="59"/>
        <v>20207</v>
      </c>
      <c r="Q13" s="169">
        <f t="shared" si="59"/>
        <v>20106</v>
      </c>
      <c r="R13" s="169">
        <f t="shared" si="59"/>
        <v>20511</v>
      </c>
      <c r="S13" s="169">
        <f t="shared" si="59"/>
        <v>20592</v>
      </c>
      <c r="T13" s="169">
        <f t="shared" si="59"/>
        <v>20953</v>
      </c>
      <c r="U13" s="169">
        <f t="shared" si="59"/>
        <v>20946</v>
      </c>
      <c r="V13" s="169">
        <f t="shared" si="59"/>
        <v>21660</v>
      </c>
      <c r="W13" s="169">
        <f t="shared" si="59"/>
        <v>21846</v>
      </c>
      <c r="X13" s="169">
        <f>X54</f>
        <v>22270</v>
      </c>
      <c r="Y13" s="169">
        <f t="shared" ref="Y13:AB13" si="60">Y54</f>
        <v>22650</v>
      </c>
      <c r="Z13" s="169">
        <f t="shared" si="60"/>
        <v>22106</v>
      </c>
      <c r="AA13" s="169">
        <f t="shared" si="60"/>
        <v>21646</v>
      </c>
      <c r="AB13" s="169">
        <f t="shared" si="60"/>
        <v>20379</v>
      </c>
      <c r="AC13" s="33">
        <v>20216</v>
      </c>
      <c r="AD13" s="33">
        <v>19619</v>
      </c>
      <c r="AE13" s="33">
        <v>19229</v>
      </c>
      <c r="AF13" s="33">
        <v>18495</v>
      </c>
      <c r="AG13" s="33">
        <v>17540</v>
      </c>
      <c r="AH13" s="33">
        <v>17028</v>
      </c>
      <c r="AI13" s="33">
        <v>16205</v>
      </c>
      <c r="AJ13" s="33">
        <v>15553</v>
      </c>
      <c r="AK13" s="33">
        <v>15263</v>
      </c>
      <c r="AL13" s="33">
        <v>14528</v>
      </c>
      <c r="AM13" s="33">
        <v>14434</v>
      </c>
      <c r="AN13" s="33">
        <v>14493</v>
      </c>
      <c r="AO13" s="33">
        <v>14477</v>
      </c>
      <c r="AP13" s="33">
        <v>14330</v>
      </c>
      <c r="AQ13" s="33">
        <v>13869</v>
      </c>
      <c r="AR13" s="33">
        <v>13686</v>
      </c>
      <c r="AS13" s="33">
        <v>12356</v>
      </c>
      <c r="AT13" s="33">
        <v>13949</v>
      </c>
      <c r="AU13" s="33">
        <v>12621</v>
      </c>
      <c r="AV13" s="139">
        <f>AV54</f>
        <v>12782</v>
      </c>
      <c r="AW13" s="665"/>
      <c r="AX13" s="139">
        <f>AX54</f>
        <v>12153</v>
      </c>
      <c r="AY13" s="139">
        <f>AY54</f>
        <v>12940</v>
      </c>
      <c r="AZ13" s="139">
        <f>AZ54</f>
        <v>13291</v>
      </c>
      <c r="BA13" s="139">
        <f t="shared" ref="BA13:BB13" si="61">BA54</f>
        <v>13252</v>
      </c>
      <c r="BB13" s="139">
        <f t="shared" si="61"/>
        <v>12770</v>
      </c>
      <c r="BC13" s="139">
        <f t="shared" ref="BC13:BD13" si="62">BC54</f>
        <v>11725</v>
      </c>
      <c r="BD13" s="139">
        <f t="shared" si="62"/>
        <v>12110</v>
      </c>
      <c r="BE13" s="139">
        <f t="shared" ref="BE13" si="63">BE54</f>
        <v>0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86">
      <c r="A14" s="3"/>
      <c r="B14" s="124"/>
      <c r="C14" s="124" t="s">
        <v>43</v>
      </c>
      <c r="D14" s="169">
        <f t="shared" ref="D14:H14" si="64">D60</f>
        <v>5913</v>
      </c>
      <c r="E14" s="169">
        <f t="shared" si="64"/>
        <v>5958</v>
      </c>
      <c r="F14" s="169">
        <f t="shared" si="64"/>
        <v>5938</v>
      </c>
      <c r="G14" s="169">
        <f t="shared" si="64"/>
        <v>6361</v>
      </c>
      <c r="H14" s="169">
        <f t="shared" si="64"/>
        <v>6766</v>
      </c>
      <c r="I14" s="169">
        <f t="shared" ref="I14:M14" si="65">I60</f>
        <v>11616</v>
      </c>
      <c r="J14" s="169">
        <f t="shared" si="65"/>
        <v>11821</v>
      </c>
      <c r="K14" s="169">
        <f t="shared" si="65"/>
        <v>12069</v>
      </c>
      <c r="L14" s="169">
        <f t="shared" si="65"/>
        <v>12400</v>
      </c>
      <c r="M14" s="169">
        <f t="shared" si="65"/>
        <v>12677</v>
      </c>
      <c r="N14" s="169">
        <f t="shared" ref="N14:W14" si="66">N60</f>
        <v>13238</v>
      </c>
      <c r="O14" s="169">
        <f t="shared" si="66"/>
        <v>13468</v>
      </c>
      <c r="P14" s="169">
        <f t="shared" si="66"/>
        <v>13370</v>
      </c>
      <c r="Q14" s="169">
        <f t="shared" si="66"/>
        <v>13564</v>
      </c>
      <c r="R14" s="169">
        <f t="shared" si="66"/>
        <v>13317</v>
      </c>
      <c r="S14" s="169">
        <f t="shared" si="66"/>
        <v>13430</v>
      </c>
      <c r="T14" s="169">
        <f t="shared" si="66"/>
        <v>13499</v>
      </c>
      <c r="U14" s="169">
        <f t="shared" si="66"/>
        <v>13835</v>
      </c>
      <c r="V14" s="169">
        <f t="shared" si="66"/>
        <v>13988</v>
      </c>
      <c r="W14" s="169">
        <f t="shared" si="66"/>
        <v>13975</v>
      </c>
      <c r="X14" s="169">
        <f>X60</f>
        <v>14445</v>
      </c>
      <c r="Y14" s="169">
        <f t="shared" ref="Y14:AB14" si="67">Y60</f>
        <v>14620</v>
      </c>
      <c r="Z14" s="169">
        <f t="shared" si="67"/>
        <v>14763</v>
      </c>
      <c r="AA14" s="169">
        <f t="shared" si="67"/>
        <v>14620</v>
      </c>
      <c r="AB14" s="169">
        <f t="shared" si="67"/>
        <v>14010</v>
      </c>
      <c r="AC14" s="33">
        <v>14403</v>
      </c>
      <c r="AD14" s="33">
        <v>14374</v>
      </c>
      <c r="AE14" s="33">
        <v>14202</v>
      </c>
      <c r="AF14" s="33">
        <v>14111</v>
      </c>
      <c r="AG14" s="33">
        <v>13658</v>
      </c>
      <c r="AH14" s="33">
        <v>13663</v>
      </c>
      <c r="AI14" s="33">
        <v>13278</v>
      </c>
      <c r="AJ14" s="33">
        <v>12887</v>
      </c>
      <c r="AK14" s="33">
        <v>12954</v>
      </c>
      <c r="AL14" s="33">
        <v>13079</v>
      </c>
      <c r="AM14" s="33">
        <v>13213</v>
      </c>
      <c r="AN14" s="33">
        <v>12796</v>
      </c>
      <c r="AO14" s="33">
        <v>13114</v>
      </c>
      <c r="AP14" s="33">
        <v>12656</v>
      </c>
      <c r="AQ14" s="33">
        <v>12135</v>
      </c>
      <c r="AR14" s="33">
        <v>12105</v>
      </c>
      <c r="AS14" s="33">
        <v>11879</v>
      </c>
      <c r="AT14" s="33">
        <v>11890</v>
      </c>
      <c r="AU14" s="33">
        <v>11676</v>
      </c>
      <c r="AV14" s="139">
        <f>AV60</f>
        <v>11579</v>
      </c>
      <c r="AW14" s="665"/>
      <c r="AX14" s="139">
        <f>AX60</f>
        <v>11353</v>
      </c>
      <c r="AY14" s="139">
        <f>AY60</f>
        <v>11907</v>
      </c>
      <c r="AZ14" s="139">
        <f>AZ60</f>
        <v>11956</v>
      </c>
      <c r="BA14" s="139">
        <f t="shared" ref="BA14:BB14" si="68">BA60</f>
        <v>12125</v>
      </c>
      <c r="BB14" s="139">
        <f t="shared" si="68"/>
        <v>12205</v>
      </c>
      <c r="BC14" s="139">
        <f t="shared" ref="BC14:BD14" si="69">BC60</f>
        <v>11497</v>
      </c>
      <c r="BD14" s="139">
        <f t="shared" si="69"/>
        <v>11858</v>
      </c>
      <c r="BE14" s="139">
        <f t="shared" ref="BE14" si="70">BE60</f>
        <v>0</v>
      </c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86">
      <c r="A15" s="155"/>
      <c r="B15" s="154"/>
      <c r="C15" s="154" t="s">
        <v>44</v>
      </c>
      <c r="D15" s="170">
        <f t="shared" ref="D15:H15" si="71">D63</f>
        <v>11899</v>
      </c>
      <c r="E15" s="170">
        <f t="shared" si="71"/>
        <v>11484</v>
      </c>
      <c r="F15" s="170">
        <f t="shared" si="71"/>
        <v>10747</v>
      </c>
      <c r="G15" s="170">
        <f t="shared" si="71"/>
        <v>10959</v>
      </c>
      <c r="H15" s="170">
        <f t="shared" si="71"/>
        <v>10317</v>
      </c>
      <c r="I15" s="170">
        <f t="shared" ref="I15:M15" si="72">I63</f>
        <v>16824</v>
      </c>
      <c r="J15" s="170">
        <f t="shared" si="72"/>
        <v>17520</v>
      </c>
      <c r="K15" s="170">
        <f t="shared" si="72"/>
        <v>17052</v>
      </c>
      <c r="L15" s="170">
        <f t="shared" si="72"/>
        <v>17898</v>
      </c>
      <c r="M15" s="170">
        <f t="shared" si="72"/>
        <v>17016</v>
      </c>
      <c r="N15" s="170">
        <f t="shared" ref="N15:W15" si="73">N63</f>
        <v>17056</v>
      </c>
      <c r="O15" s="170">
        <f t="shared" si="73"/>
        <v>17036</v>
      </c>
      <c r="P15" s="170">
        <f t="shared" si="73"/>
        <v>16890</v>
      </c>
      <c r="Q15" s="170">
        <f t="shared" si="73"/>
        <v>16712</v>
      </c>
      <c r="R15" s="170">
        <f t="shared" si="73"/>
        <v>16819</v>
      </c>
      <c r="S15" s="170">
        <f t="shared" si="73"/>
        <v>16572</v>
      </c>
      <c r="T15" s="170">
        <f t="shared" si="73"/>
        <v>17088</v>
      </c>
      <c r="U15" s="170">
        <f t="shared" si="73"/>
        <v>17130</v>
      </c>
      <c r="V15" s="170">
        <f t="shared" si="73"/>
        <v>17234</v>
      </c>
      <c r="W15" s="170">
        <f t="shared" si="73"/>
        <v>17199</v>
      </c>
      <c r="X15" s="170">
        <f>X63</f>
        <v>17090</v>
      </c>
      <c r="Y15" s="170">
        <f t="shared" ref="Y15:AB15" si="74">Y63</f>
        <v>17226</v>
      </c>
      <c r="Z15" s="170">
        <f t="shared" si="74"/>
        <v>16936</v>
      </c>
      <c r="AA15" s="170">
        <f t="shared" si="74"/>
        <v>16704</v>
      </c>
      <c r="AB15" s="170">
        <f t="shared" si="74"/>
        <v>16038</v>
      </c>
      <c r="AC15" s="62">
        <v>16110</v>
      </c>
      <c r="AD15" s="62">
        <v>15639</v>
      </c>
      <c r="AE15" s="62">
        <v>15163</v>
      </c>
      <c r="AF15" s="62">
        <v>15322</v>
      </c>
      <c r="AG15" s="62">
        <v>15112</v>
      </c>
      <c r="AH15" s="62">
        <v>14883</v>
      </c>
      <c r="AI15" s="62">
        <v>14478</v>
      </c>
      <c r="AJ15" s="62">
        <v>13664</v>
      </c>
      <c r="AK15" s="62">
        <v>12540</v>
      </c>
      <c r="AL15" s="62">
        <v>11960</v>
      </c>
      <c r="AM15" s="62">
        <v>11547</v>
      </c>
      <c r="AN15" s="62">
        <v>10820</v>
      </c>
      <c r="AO15" s="62">
        <v>10475</v>
      </c>
      <c r="AP15" s="62">
        <v>10592</v>
      </c>
      <c r="AQ15" s="62">
        <v>10166</v>
      </c>
      <c r="AR15" s="62">
        <v>10131</v>
      </c>
      <c r="AS15" s="62">
        <v>9264</v>
      </c>
      <c r="AT15" s="62">
        <v>9146</v>
      </c>
      <c r="AU15" s="62">
        <v>8917</v>
      </c>
      <c r="AV15" s="139">
        <f>AV63</f>
        <v>8294</v>
      </c>
      <c r="AW15" s="665"/>
      <c r="AX15" s="139">
        <f>AX63</f>
        <v>12471</v>
      </c>
      <c r="AY15" s="139">
        <f>AY63</f>
        <v>8573</v>
      </c>
      <c r="AZ15" s="139">
        <f>AZ63</f>
        <v>8510</v>
      </c>
      <c r="BA15" s="139">
        <f t="shared" ref="BA15:BB15" si="75">BA63</f>
        <v>8191</v>
      </c>
      <c r="BB15" s="139">
        <f t="shared" si="75"/>
        <v>8238</v>
      </c>
      <c r="BC15" s="139">
        <f t="shared" ref="BC15:BD15" si="76">BC63</f>
        <v>6628</v>
      </c>
      <c r="BD15" s="139">
        <f t="shared" si="76"/>
        <v>8132</v>
      </c>
      <c r="BE15" s="139">
        <f t="shared" ref="BE15" si="77">BE63</f>
        <v>0</v>
      </c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86">
      <c r="A16" s="29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138"/>
      <c r="AW16" s="145"/>
      <c r="AX16" s="138" t="s">
        <v>589</v>
      </c>
      <c r="AY16" s="138" t="s">
        <v>590</v>
      </c>
      <c r="AZ16" s="138" t="s">
        <v>589</v>
      </c>
      <c r="BA16" s="138" t="s">
        <v>1</v>
      </c>
      <c r="BB16" s="138" t="s">
        <v>1</v>
      </c>
      <c r="BC16" s="138" t="s">
        <v>1</v>
      </c>
      <c r="BD16" s="138" t="s">
        <v>1</v>
      </c>
      <c r="BE16" s="138" t="s">
        <v>1</v>
      </c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>
      <c r="A17" s="3" t="s">
        <v>287</v>
      </c>
      <c r="B17" s="135">
        <v>100</v>
      </c>
      <c r="C17" s="135" t="s">
        <v>100</v>
      </c>
      <c r="D17" s="145">
        <f t="shared" ref="D17:F17" si="78">D73</f>
        <v>117730</v>
      </c>
      <c r="E17" s="145">
        <f t="shared" si="78"/>
        <v>114264</v>
      </c>
      <c r="F17" s="145">
        <f t="shared" si="78"/>
        <v>113611</v>
      </c>
      <c r="G17" s="145">
        <v>107155</v>
      </c>
      <c r="H17" s="145">
        <v>103412</v>
      </c>
      <c r="I17" s="145">
        <f t="shared" ref="I17:M17" si="79">I73</f>
        <v>127820</v>
      </c>
      <c r="J17" s="145">
        <f t="shared" si="79"/>
        <v>122845</v>
      </c>
      <c r="K17" s="145">
        <f t="shared" si="79"/>
        <v>119744</v>
      </c>
      <c r="L17" s="145">
        <f t="shared" si="79"/>
        <v>119502</v>
      </c>
      <c r="M17" s="145">
        <f t="shared" si="79"/>
        <v>114444</v>
      </c>
      <c r="N17" s="145">
        <f t="shared" ref="N17:W17" si="80">N73</f>
        <v>112314</v>
      </c>
      <c r="O17" s="145">
        <f t="shared" si="80"/>
        <v>115642</v>
      </c>
      <c r="P17" s="145">
        <f t="shared" si="80"/>
        <v>113811</v>
      </c>
      <c r="Q17" s="145">
        <f t="shared" si="80"/>
        <v>114320</v>
      </c>
      <c r="R17" s="145">
        <f t="shared" si="80"/>
        <v>112568</v>
      </c>
      <c r="S17" s="145">
        <f t="shared" si="80"/>
        <v>111263</v>
      </c>
      <c r="T17" s="145">
        <f t="shared" si="80"/>
        <v>111194</v>
      </c>
      <c r="U17" s="145">
        <f t="shared" si="80"/>
        <v>106077</v>
      </c>
      <c r="V17" s="145">
        <f t="shared" si="80"/>
        <v>105172</v>
      </c>
      <c r="W17" s="145">
        <f t="shared" si="80"/>
        <v>107964</v>
      </c>
      <c r="X17" s="145">
        <f>X73</f>
        <v>109146</v>
      </c>
      <c r="Y17" s="145">
        <f t="shared" ref="Y17:AB17" si="81">Y73</f>
        <v>111992</v>
      </c>
      <c r="Z17" s="145">
        <f t="shared" si="81"/>
        <v>108945</v>
      </c>
      <c r="AA17" s="145">
        <f t="shared" si="81"/>
        <v>105227</v>
      </c>
      <c r="AB17" s="145">
        <f t="shared" si="81"/>
        <v>41417</v>
      </c>
      <c r="AC17" s="33">
        <v>88207</v>
      </c>
      <c r="AD17" s="33">
        <v>83274</v>
      </c>
      <c r="AE17" s="33">
        <v>81862</v>
      </c>
      <c r="AF17" s="33">
        <v>80456</v>
      </c>
      <c r="AG17" s="33">
        <v>76541</v>
      </c>
      <c r="AH17" s="33">
        <v>73023</v>
      </c>
      <c r="AI17" s="33">
        <v>73447</v>
      </c>
      <c r="AJ17" s="33">
        <v>69918</v>
      </c>
      <c r="AK17" s="33">
        <v>68957</v>
      </c>
      <c r="AL17" s="33">
        <v>67602</v>
      </c>
      <c r="AM17" s="33">
        <v>67452</v>
      </c>
      <c r="AN17" s="33">
        <v>67792</v>
      </c>
      <c r="AO17" s="33">
        <v>72248</v>
      </c>
      <c r="AP17" s="33">
        <v>72505</v>
      </c>
      <c r="AQ17" s="33">
        <v>71494</v>
      </c>
      <c r="AR17" s="33">
        <v>70267</v>
      </c>
      <c r="AS17" s="33">
        <v>68936</v>
      </c>
      <c r="AT17" s="33">
        <v>65430</v>
      </c>
      <c r="AU17" s="33">
        <v>63788</v>
      </c>
      <c r="AV17" s="139">
        <f>AV73</f>
        <v>63411</v>
      </c>
      <c r="AW17" s="665"/>
      <c r="AX17" s="139">
        <f>AX73</f>
        <v>63534</v>
      </c>
      <c r="AY17" s="139">
        <f t="shared" ref="AY17:AZ17" si="82">AY73</f>
        <v>68380</v>
      </c>
      <c r="AZ17" s="139">
        <f t="shared" si="82"/>
        <v>68952</v>
      </c>
      <c r="BA17" s="139">
        <f t="shared" ref="BA17:BB17" si="83">BA73</f>
        <v>68014</v>
      </c>
      <c r="BB17" s="139">
        <f t="shared" si="83"/>
        <v>67951</v>
      </c>
      <c r="BC17" s="139">
        <f t="shared" ref="BC17:BD17" si="84">BC73</f>
        <v>67625</v>
      </c>
      <c r="BD17" s="139">
        <f t="shared" si="84"/>
        <v>66674</v>
      </c>
      <c r="BE17" s="139">
        <f t="shared" ref="BE17" si="85">BE73</f>
        <v>0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>
      <c r="A18" s="3" t="s">
        <v>287</v>
      </c>
      <c r="B18" s="135"/>
      <c r="C18" s="135" t="s">
        <v>378</v>
      </c>
      <c r="D18" s="145">
        <f t="shared" ref="D18:H18" si="86">SUM(D19:D21)</f>
        <v>114451</v>
      </c>
      <c r="E18" s="145">
        <f t="shared" si="86"/>
        <v>105086</v>
      </c>
      <c r="F18" s="145">
        <f t="shared" si="86"/>
        <v>100824</v>
      </c>
      <c r="G18" s="145">
        <f t="shared" si="86"/>
        <v>98369</v>
      </c>
      <c r="H18" s="145">
        <f t="shared" si="86"/>
        <v>93429</v>
      </c>
      <c r="I18" s="145">
        <f t="shared" ref="I18:M18" si="87">SUM(I19:I21)</f>
        <v>100152</v>
      </c>
      <c r="J18" s="145">
        <f t="shared" si="87"/>
        <v>97669</v>
      </c>
      <c r="K18" s="145">
        <f t="shared" si="87"/>
        <v>91445</v>
      </c>
      <c r="L18" s="145">
        <f t="shared" si="87"/>
        <v>88381</v>
      </c>
      <c r="M18" s="145">
        <f t="shared" si="87"/>
        <v>85597</v>
      </c>
      <c r="N18" s="145">
        <f t="shared" ref="N18:W18" si="88">SUM(N19:N21)</f>
        <v>85513</v>
      </c>
      <c r="O18" s="145">
        <f t="shared" si="88"/>
        <v>86313</v>
      </c>
      <c r="P18" s="145">
        <f t="shared" si="88"/>
        <v>84526</v>
      </c>
      <c r="Q18" s="145">
        <f t="shared" si="88"/>
        <v>83303</v>
      </c>
      <c r="R18" s="145">
        <f t="shared" si="88"/>
        <v>82057</v>
      </c>
      <c r="S18" s="145">
        <f t="shared" si="88"/>
        <v>80939</v>
      </c>
      <c r="T18" s="145">
        <f t="shared" si="88"/>
        <v>80894</v>
      </c>
      <c r="U18" s="145">
        <f t="shared" si="88"/>
        <v>78185</v>
      </c>
      <c r="V18" s="145">
        <f t="shared" si="88"/>
        <v>78273</v>
      </c>
      <c r="W18" s="145">
        <f t="shared" si="88"/>
        <v>77198</v>
      </c>
      <c r="X18" s="145">
        <f>SUM(X19:X21)</f>
        <v>76300</v>
      </c>
      <c r="Y18" s="145">
        <f t="shared" ref="Y18:AB18" si="89">SUM(Y19:Y21)</f>
        <v>77212</v>
      </c>
      <c r="Z18" s="145">
        <f t="shared" si="89"/>
        <v>77057</v>
      </c>
      <c r="AA18" s="145">
        <f t="shared" si="89"/>
        <v>77412</v>
      </c>
      <c r="AB18" s="145">
        <f t="shared" si="89"/>
        <v>63218</v>
      </c>
      <c r="AC18" s="33">
        <v>70682</v>
      </c>
      <c r="AD18" s="33">
        <v>68545</v>
      </c>
      <c r="AE18" s="33">
        <v>65132</v>
      </c>
      <c r="AF18" s="33">
        <v>60738</v>
      </c>
      <c r="AG18" s="33">
        <v>58148</v>
      </c>
      <c r="AH18" s="33">
        <v>55090</v>
      </c>
      <c r="AI18" s="33">
        <v>52970</v>
      </c>
      <c r="AJ18" s="33">
        <v>49673</v>
      </c>
      <c r="AK18" s="33">
        <v>46837</v>
      </c>
      <c r="AL18" s="33">
        <v>45241</v>
      </c>
      <c r="AM18" s="33">
        <v>44893</v>
      </c>
      <c r="AN18" s="33">
        <v>45764</v>
      </c>
      <c r="AO18" s="33">
        <v>49930</v>
      </c>
      <c r="AP18" s="33">
        <v>50657</v>
      </c>
      <c r="AQ18" s="33">
        <v>47169</v>
      </c>
      <c r="AR18" s="33">
        <v>45741</v>
      </c>
      <c r="AS18" s="33">
        <v>43249</v>
      </c>
      <c r="AT18" s="33">
        <v>43395</v>
      </c>
      <c r="AU18" s="33">
        <v>45302</v>
      </c>
      <c r="AV18" s="139">
        <f>SUM(AV19:AV21)</f>
        <v>42676</v>
      </c>
      <c r="AW18" s="665"/>
      <c r="AX18" s="139">
        <f>SUM(AX19:AX21)</f>
        <v>43454</v>
      </c>
      <c r="AY18" s="139">
        <f t="shared" ref="AY18:AZ18" si="90">SUM(AY19:AY21)</f>
        <v>43182</v>
      </c>
      <c r="AZ18" s="139">
        <f t="shared" si="90"/>
        <v>42053</v>
      </c>
      <c r="BA18" s="139">
        <f t="shared" ref="BA18:BB18" si="91">SUM(BA19:BA21)</f>
        <v>42242</v>
      </c>
      <c r="BB18" s="139">
        <f t="shared" si="91"/>
        <v>42320</v>
      </c>
      <c r="BC18" s="139">
        <f t="shared" ref="BC18:BD18" si="92">SUM(BC19:BC21)</f>
        <v>41526</v>
      </c>
      <c r="BD18" s="139">
        <f t="shared" si="92"/>
        <v>43336</v>
      </c>
      <c r="BE18" s="139">
        <f t="shared" ref="BE18" si="93">SUM(BE19:BE21)</f>
        <v>0</v>
      </c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>
      <c r="A19" s="3"/>
      <c r="B19" s="135">
        <v>202</v>
      </c>
      <c r="C19" s="135" t="s">
        <v>56</v>
      </c>
      <c r="D19" s="145">
        <f t="shared" ref="D19:F19" si="94">D84</f>
        <v>90933</v>
      </c>
      <c r="E19" s="145">
        <f t="shared" si="94"/>
        <v>83236</v>
      </c>
      <c r="F19" s="145">
        <f t="shared" si="94"/>
        <v>80501</v>
      </c>
      <c r="G19" s="145">
        <v>79064</v>
      </c>
      <c r="H19" s="145">
        <v>75489</v>
      </c>
      <c r="I19" s="145">
        <f t="shared" ref="I19:M19" si="95">I84</f>
        <v>80686</v>
      </c>
      <c r="J19" s="145">
        <f t="shared" si="95"/>
        <v>78995</v>
      </c>
      <c r="K19" s="145">
        <f t="shared" si="95"/>
        <v>73840</v>
      </c>
      <c r="L19" s="145">
        <f t="shared" si="95"/>
        <v>71495</v>
      </c>
      <c r="M19" s="145">
        <f t="shared" si="95"/>
        <v>69170</v>
      </c>
      <c r="N19" s="145">
        <f t="shared" ref="N19:W19" si="96">N84</f>
        <v>69028</v>
      </c>
      <c r="O19" s="145">
        <f t="shared" si="96"/>
        <v>70115</v>
      </c>
      <c r="P19" s="145">
        <f t="shared" si="96"/>
        <v>68578</v>
      </c>
      <c r="Q19" s="145">
        <f t="shared" si="96"/>
        <v>67225</v>
      </c>
      <c r="R19" s="145">
        <f t="shared" si="96"/>
        <v>66042</v>
      </c>
      <c r="S19" s="145">
        <f t="shared" si="96"/>
        <v>65357</v>
      </c>
      <c r="T19" s="145">
        <f t="shared" si="96"/>
        <v>65237</v>
      </c>
      <c r="U19" s="145">
        <f t="shared" si="96"/>
        <v>62665</v>
      </c>
      <c r="V19" s="145">
        <f t="shared" si="96"/>
        <v>62557</v>
      </c>
      <c r="W19" s="145">
        <f t="shared" si="96"/>
        <v>61359</v>
      </c>
      <c r="X19" s="145">
        <f>X84</f>
        <v>61309</v>
      </c>
      <c r="Y19" s="145">
        <f t="shared" ref="Y19:AB19" si="97">Y84</f>
        <v>61199</v>
      </c>
      <c r="Z19" s="145">
        <f t="shared" si="97"/>
        <v>61357</v>
      </c>
      <c r="AA19" s="145">
        <f t="shared" si="97"/>
        <v>61919</v>
      </c>
      <c r="AB19" s="145">
        <f t="shared" si="97"/>
        <v>52872</v>
      </c>
      <c r="AC19" s="33">
        <v>56517</v>
      </c>
      <c r="AD19" s="33">
        <v>54815</v>
      </c>
      <c r="AE19" s="33">
        <v>51154</v>
      </c>
      <c r="AF19" s="33">
        <v>47449</v>
      </c>
      <c r="AG19" s="33">
        <v>45870</v>
      </c>
      <c r="AH19" s="33">
        <v>42898</v>
      </c>
      <c r="AI19" s="33">
        <v>40722</v>
      </c>
      <c r="AJ19" s="33">
        <v>37541</v>
      </c>
      <c r="AK19" s="33">
        <v>35752</v>
      </c>
      <c r="AL19" s="33">
        <v>34582</v>
      </c>
      <c r="AM19" s="33">
        <v>35005</v>
      </c>
      <c r="AN19" s="33">
        <v>35205</v>
      </c>
      <c r="AO19" s="33">
        <v>39096</v>
      </c>
      <c r="AP19" s="33">
        <v>39754</v>
      </c>
      <c r="AQ19" s="33">
        <v>36661</v>
      </c>
      <c r="AR19" s="33">
        <v>35533</v>
      </c>
      <c r="AS19" s="33">
        <v>33908</v>
      </c>
      <c r="AT19" s="33">
        <v>34103</v>
      </c>
      <c r="AU19" s="33">
        <v>33939</v>
      </c>
      <c r="AV19" s="139">
        <f>AV84</f>
        <v>32645</v>
      </c>
      <c r="AW19" s="665"/>
      <c r="AX19" s="139">
        <f>AX84</f>
        <v>34009</v>
      </c>
      <c r="AY19" s="139">
        <f t="shared" ref="AY19:AZ19" si="98">AY84</f>
        <v>33261</v>
      </c>
      <c r="AZ19" s="139">
        <f t="shared" si="98"/>
        <v>32647</v>
      </c>
      <c r="BA19" s="139">
        <f t="shared" ref="BA19:BB19" si="99">BA84</f>
        <v>33101</v>
      </c>
      <c r="BB19" s="139">
        <f t="shared" si="99"/>
        <v>33263</v>
      </c>
      <c r="BC19" s="139">
        <f t="shared" ref="BC19:BD19" si="100">BC84</f>
        <v>31891</v>
      </c>
      <c r="BD19" s="139">
        <f t="shared" si="100"/>
        <v>33949</v>
      </c>
      <c r="BE19" s="139">
        <f t="shared" ref="BE19" si="101">BE84</f>
        <v>0</v>
      </c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>
      <c r="A20" s="3"/>
      <c r="B20" s="135">
        <v>204</v>
      </c>
      <c r="C20" s="135" t="s">
        <v>58</v>
      </c>
      <c r="D20" s="145">
        <f t="shared" ref="D20:F20" si="102">D86</f>
        <v>23304</v>
      </c>
      <c r="E20" s="145">
        <f t="shared" si="102"/>
        <v>21626</v>
      </c>
      <c r="F20" s="145">
        <f t="shared" si="102"/>
        <v>20135</v>
      </c>
      <c r="G20" s="145">
        <v>19101</v>
      </c>
      <c r="H20" s="145">
        <v>17876</v>
      </c>
      <c r="I20" s="145">
        <f t="shared" ref="I20:M20" si="103">I86</f>
        <v>19068</v>
      </c>
      <c r="J20" s="145">
        <f t="shared" si="103"/>
        <v>18321</v>
      </c>
      <c r="K20" s="145">
        <f t="shared" si="103"/>
        <v>17259</v>
      </c>
      <c r="L20" s="145">
        <f t="shared" si="103"/>
        <v>16545</v>
      </c>
      <c r="M20" s="145">
        <f t="shared" si="103"/>
        <v>16037</v>
      </c>
      <c r="N20" s="145">
        <f t="shared" ref="N20:W20" si="104">N86</f>
        <v>16082</v>
      </c>
      <c r="O20" s="145">
        <f t="shared" si="104"/>
        <v>15716</v>
      </c>
      <c r="P20" s="145">
        <f t="shared" si="104"/>
        <v>15517</v>
      </c>
      <c r="Q20" s="145">
        <f t="shared" si="104"/>
        <v>15640</v>
      </c>
      <c r="R20" s="145">
        <f t="shared" si="104"/>
        <v>15598</v>
      </c>
      <c r="S20" s="145">
        <f t="shared" si="104"/>
        <v>15173</v>
      </c>
      <c r="T20" s="145">
        <f t="shared" si="104"/>
        <v>15208</v>
      </c>
      <c r="U20" s="145">
        <f t="shared" si="104"/>
        <v>15107</v>
      </c>
      <c r="V20" s="145">
        <f t="shared" si="104"/>
        <v>15345</v>
      </c>
      <c r="W20" s="145">
        <f t="shared" si="104"/>
        <v>15435</v>
      </c>
      <c r="X20" s="145">
        <f>X86</f>
        <v>14578</v>
      </c>
      <c r="Y20" s="145">
        <f t="shared" ref="Y20:AB20" si="105">Y86</f>
        <v>15601</v>
      </c>
      <c r="Z20" s="145">
        <f t="shared" si="105"/>
        <v>15337</v>
      </c>
      <c r="AA20" s="145">
        <f t="shared" si="105"/>
        <v>15148</v>
      </c>
      <c r="AB20" s="145">
        <f t="shared" si="105"/>
        <v>10346</v>
      </c>
      <c r="AC20" s="33">
        <v>13896</v>
      </c>
      <c r="AD20" s="33">
        <v>13492</v>
      </c>
      <c r="AE20" s="33">
        <v>13753</v>
      </c>
      <c r="AF20" s="33">
        <v>13069</v>
      </c>
      <c r="AG20" s="33">
        <v>12069</v>
      </c>
      <c r="AH20" s="33">
        <v>11991</v>
      </c>
      <c r="AI20" s="33">
        <v>12033</v>
      </c>
      <c r="AJ20" s="33">
        <v>11934</v>
      </c>
      <c r="AK20" s="33">
        <v>10887</v>
      </c>
      <c r="AL20" s="33">
        <v>10488</v>
      </c>
      <c r="AM20" s="33">
        <v>9726</v>
      </c>
      <c r="AN20" s="33">
        <v>10402</v>
      </c>
      <c r="AO20" s="33">
        <v>10622</v>
      </c>
      <c r="AP20" s="33">
        <v>10693</v>
      </c>
      <c r="AQ20" s="33">
        <v>10299</v>
      </c>
      <c r="AR20" s="33">
        <v>10020</v>
      </c>
      <c r="AS20" s="33">
        <v>9075</v>
      </c>
      <c r="AT20" s="33">
        <v>9054</v>
      </c>
      <c r="AU20" s="33">
        <v>11141</v>
      </c>
      <c r="AV20" s="139">
        <f>AV86</f>
        <v>9810</v>
      </c>
      <c r="AW20" s="665"/>
      <c r="AX20" s="139">
        <f>AX86</f>
        <v>9215</v>
      </c>
      <c r="AY20" s="139">
        <f t="shared" ref="AY20:AZ20" si="106">AY86</f>
        <v>9676</v>
      </c>
      <c r="AZ20" s="139">
        <f t="shared" si="106"/>
        <v>9177</v>
      </c>
      <c r="BA20" s="139">
        <f t="shared" ref="BA20:BB20" si="107">BA86</f>
        <v>8916</v>
      </c>
      <c r="BB20" s="139">
        <f t="shared" si="107"/>
        <v>8828</v>
      </c>
      <c r="BC20" s="139">
        <f t="shared" ref="BC20:BD20" si="108">BC86</f>
        <v>9436</v>
      </c>
      <c r="BD20" s="139">
        <f t="shared" si="108"/>
        <v>9194</v>
      </c>
      <c r="BE20" s="139">
        <f t="shared" ref="BE20" si="109">BE86</f>
        <v>0</v>
      </c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>
      <c r="A21" s="3"/>
      <c r="B21" s="135">
        <v>206</v>
      </c>
      <c r="C21" s="135" t="s">
        <v>60</v>
      </c>
      <c r="D21" s="145">
        <f t="shared" ref="D21:F21" si="110">D88</f>
        <v>214</v>
      </c>
      <c r="E21" s="145">
        <f t="shared" si="110"/>
        <v>224</v>
      </c>
      <c r="F21" s="145">
        <f t="shared" si="110"/>
        <v>188</v>
      </c>
      <c r="G21" s="145">
        <v>204</v>
      </c>
      <c r="H21" s="145">
        <v>64</v>
      </c>
      <c r="I21" s="145">
        <f t="shared" ref="I21:M21" si="111">I88</f>
        <v>398</v>
      </c>
      <c r="J21" s="145">
        <f t="shared" si="111"/>
        <v>353</v>
      </c>
      <c r="K21" s="145">
        <f t="shared" si="111"/>
        <v>346</v>
      </c>
      <c r="L21" s="145">
        <f t="shared" si="111"/>
        <v>341</v>
      </c>
      <c r="M21" s="145">
        <f t="shared" si="111"/>
        <v>390</v>
      </c>
      <c r="N21" s="145">
        <f t="shared" ref="N21:W21" si="112">N88</f>
        <v>403</v>
      </c>
      <c r="O21" s="145">
        <f t="shared" si="112"/>
        <v>482</v>
      </c>
      <c r="P21" s="145">
        <f t="shared" si="112"/>
        <v>431</v>
      </c>
      <c r="Q21" s="145">
        <f t="shared" si="112"/>
        <v>438</v>
      </c>
      <c r="R21" s="145">
        <f t="shared" si="112"/>
        <v>417</v>
      </c>
      <c r="S21" s="145">
        <f t="shared" si="112"/>
        <v>409</v>
      </c>
      <c r="T21" s="145">
        <f t="shared" si="112"/>
        <v>449</v>
      </c>
      <c r="U21" s="145">
        <f t="shared" si="112"/>
        <v>413</v>
      </c>
      <c r="V21" s="145">
        <f t="shared" si="112"/>
        <v>371</v>
      </c>
      <c r="W21" s="145">
        <f t="shared" si="112"/>
        <v>404</v>
      </c>
      <c r="X21" s="145">
        <f>X88</f>
        <v>413</v>
      </c>
      <c r="Y21" s="145">
        <f t="shared" ref="Y21:AB21" si="113">Y88</f>
        <v>412</v>
      </c>
      <c r="Z21" s="145">
        <f t="shared" si="113"/>
        <v>363</v>
      </c>
      <c r="AA21" s="145">
        <f t="shared" si="113"/>
        <v>345</v>
      </c>
      <c r="AB21" s="145">
        <f t="shared" si="113"/>
        <v>0</v>
      </c>
      <c r="AC21" s="33">
        <v>269</v>
      </c>
      <c r="AD21" s="33">
        <v>238</v>
      </c>
      <c r="AE21" s="33">
        <v>225</v>
      </c>
      <c r="AF21" s="33">
        <v>220</v>
      </c>
      <c r="AG21" s="33">
        <v>209</v>
      </c>
      <c r="AH21" s="33">
        <v>201</v>
      </c>
      <c r="AI21" s="33">
        <v>215</v>
      </c>
      <c r="AJ21" s="33">
        <v>198</v>
      </c>
      <c r="AK21" s="33">
        <v>198</v>
      </c>
      <c r="AL21" s="33">
        <v>171</v>
      </c>
      <c r="AM21" s="33">
        <v>162</v>
      </c>
      <c r="AN21" s="33">
        <v>157</v>
      </c>
      <c r="AO21" s="33">
        <v>212</v>
      </c>
      <c r="AP21" s="33">
        <v>210</v>
      </c>
      <c r="AQ21" s="33">
        <v>209</v>
      </c>
      <c r="AR21" s="33">
        <v>188</v>
      </c>
      <c r="AS21" s="33">
        <v>266</v>
      </c>
      <c r="AT21" s="33">
        <v>238</v>
      </c>
      <c r="AU21" s="33">
        <v>222</v>
      </c>
      <c r="AV21" s="139">
        <f>AV88</f>
        <v>221</v>
      </c>
      <c r="AW21" s="665"/>
      <c r="AX21" s="139">
        <f>AX88</f>
        <v>230</v>
      </c>
      <c r="AY21" s="139">
        <f t="shared" ref="AY21:AZ21" si="114">AY88</f>
        <v>245</v>
      </c>
      <c r="AZ21" s="139">
        <f t="shared" si="114"/>
        <v>229</v>
      </c>
      <c r="BA21" s="139">
        <f t="shared" ref="BA21:BB21" si="115">BA88</f>
        <v>225</v>
      </c>
      <c r="BB21" s="139">
        <f t="shared" si="115"/>
        <v>229</v>
      </c>
      <c r="BC21" s="139">
        <f t="shared" ref="BC21:BD21" si="116">BC88</f>
        <v>199</v>
      </c>
      <c r="BD21" s="139">
        <f t="shared" si="116"/>
        <v>193</v>
      </c>
      <c r="BE21" s="139">
        <f t="shared" ref="BE21" si="117">BE88</f>
        <v>0</v>
      </c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>
      <c r="A22" s="3" t="s">
        <v>410</v>
      </c>
      <c r="B22" s="135"/>
      <c r="C22" s="135" t="s">
        <v>374</v>
      </c>
      <c r="D22" s="145">
        <f t="shared" ref="D22:H22" si="118">SUM(D23:D27)</f>
        <v>41059</v>
      </c>
      <c r="E22" s="145">
        <f t="shared" si="118"/>
        <v>37961</v>
      </c>
      <c r="F22" s="145">
        <f t="shared" si="118"/>
        <v>37833</v>
      </c>
      <c r="G22" s="145">
        <f t="shared" si="118"/>
        <v>38760</v>
      </c>
      <c r="H22" s="145">
        <f t="shared" si="118"/>
        <v>36509</v>
      </c>
      <c r="I22" s="145">
        <f t="shared" ref="I22:M22" si="119">SUM(I23:I27)</f>
        <v>39627</v>
      </c>
      <c r="J22" s="145">
        <f t="shared" si="119"/>
        <v>38110</v>
      </c>
      <c r="K22" s="145">
        <f t="shared" si="119"/>
        <v>36155</v>
      </c>
      <c r="L22" s="145">
        <f t="shared" si="119"/>
        <v>36159</v>
      </c>
      <c r="M22" s="145">
        <f t="shared" si="119"/>
        <v>36827</v>
      </c>
      <c r="N22" s="145">
        <f t="shared" ref="N22:W22" si="120">SUM(N23:N27)</f>
        <v>37920</v>
      </c>
      <c r="O22" s="145">
        <f t="shared" si="120"/>
        <v>38424</v>
      </c>
      <c r="P22" s="145">
        <f t="shared" si="120"/>
        <v>38125</v>
      </c>
      <c r="Q22" s="145">
        <f t="shared" si="120"/>
        <v>39222</v>
      </c>
      <c r="R22" s="145">
        <f t="shared" si="120"/>
        <v>38793</v>
      </c>
      <c r="S22" s="145">
        <f t="shared" si="120"/>
        <v>39230</v>
      </c>
      <c r="T22" s="145">
        <f t="shared" si="120"/>
        <v>40207</v>
      </c>
      <c r="U22" s="145">
        <f t="shared" si="120"/>
        <v>40303</v>
      </c>
      <c r="V22" s="145">
        <f t="shared" si="120"/>
        <v>40627</v>
      </c>
      <c r="W22" s="145">
        <f t="shared" si="120"/>
        <v>41878</v>
      </c>
      <c r="X22" s="145">
        <f>SUM(X23:X27)</f>
        <v>43291</v>
      </c>
      <c r="Y22" s="145">
        <f t="shared" ref="Y22:AB22" si="121">SUM(Y23:Y27)</f>
        <v>44224</v>
      </c>
      <c r="Z22" s="145">
        <f t="shared" si="121"/>
        <v>43924</v>
      </c>
      <c r="AA22" s="145">
        <f t="shared" si="121"/>
        <v>42249</v>
      </c>
      <c r="AB22" s="145">
        <f t="shared" si="121"/>
        <v>33305</v>
      </c>
      <c r="AC22" s="33">
        <v>40665</v>
      </c>
      <c r="AD22" s="33">
        <v>39639</v>
      </c>
      <c r="AE22" s="33">
        <v>39939</v>
      </c>
      <c r="AF22" s="33">
        <v>39351</v>
      </c>
      <c r="AG22" s="33">
        <v>36611</v>
      </c>
      <c r="AH22" s="33">
        <v>37998</v>
      </c>
      <c r="AI22" s="33">
        <v>35641</v>
      </c>
      <c r="AJ22" s="33">
        <v>33986</v>
      </c>
      <c r="AK22" s="33">
        <v>31233</v>
      </c>
      <c r="AL22" s="33">
        <v>32148</v>
      </c>
      <c r="AM22" s="33">
        <v>31818</v>
      </c>
      <c r="AN22" s="33">
        <v>31895</v>
      </c>
      <c r="AO22" s="33">
        <v>32416</v>
      </c>
      <c r="AP22" s="33">
        <v>33210</v>
      </c>
      <c r="AQ22" s="33">
        <v>30778</v>
      </c>
      <c r="AR22" s="33">
        <v>30337</v>
      </c>
      <c r="AS22" s="33">
        <v>30643</v>
      </c>
      <c r="AT22" s="33">
        <v>31344</v>
      </c>
      <c r="AU22" s="33">
        <v>30552</v>
      </c>
      <c r="AV22" s="139">
        <f>SUM(AV23:AV27)</f>
        <v>31435</v>
      </c>
      <c r="AW22" s="665"/>
      <c r="AX22" s="139">
        <f>SUM(AX23:AX27)</f>
        <v>29658</v>
      </c>
      <c r="AY22" s="139">
        <f t="shared" ref="AY22:AZ22" si="122">SUM(AY23:AY27)</f>
        <v>31549</v>
      </c>
      <c r="AZ22" s="139">
        <f t="shared" si="122"/>
        <v>32821</v>
      </c>
      <c r="BA22" s="139">
        <f t="shared" ref="BA22:BB22" si="123">SUM(BA23:BA27)</f>
        <v>33154</v>
      </c>
      <c r="BB22" s="139">
        <f t="shared" si="123"/>
        <v>33429</v>
      </c>
      <c r="BC22" s="139">
        <f t="shared" ref="BC22:BD22" si="124">SUM(BC23:BC27)</f>
        <v>30670</v>
      </c>
      <c r="BD22" s="139">
        <f t="shared" si="124"/>
        <v>31890</v>
      </c>
      <c r="BE22" s="139">
        <f t="shared" ref="BE22" si="125">SUM(BE23:BE27)</f>
        <v>0</v>
      </c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>
      <c r="A23" s="3"/>
      <c r="B23" s="135">
        <v>207</v>
      </c>
      <c r="C23" s="135" t="s">
        <v>61</v>
      </c>
      <c r="D23" s="145">
        <f t="shared" ref="D23:F23" si="126">D89</f>
        <v>28333</v>
      </c>
      <c r="E23" s="145">
        <f t="shared" si="126"/>
        <v>26126</v>
      </c>
      <c r="F23" s="145">
        <f t="shared" si="126"/>
        <v>25241</v>
      </c>
      <c r="G23" s="145">
        <v>25708</v>
      </c>
      <c r="H23" s="145">
        <v>24260</v>
      </c>
      <c r="I23" s="145">
        <f t="shared" ref="I23:M23" si="127">I89</f>
        <v>25310</v>
      </c>
      <c r="J23" s="145">
        <f t="shared" si="127"/>
        <v>24531</v>
      </c>
      <c r="K23" s="145">
        <f t="shared" si="127"/>
        <v>23114</v>
      </c>
      <c r="L23" s="145">
        <f t="shared" si="127"/>
        <v>22798</v>
      </c>
      <c r="M23" s="145">
        <f t="shared" si="127"/>
        <v>22965</v>
      </c>
      <c r="N23" s="145">
        <f t="shared" ref="N23:W23" si="128">N89</f>
        <v>23733</v>
      </c>
      <c r="O23" s="145">
        <f t="shared" si="128"/>
        <v>23836</v>
      </c>
      <c r="P23" s="145">
        <f t="shared" si="128"/>
        <v>24076</v>
      </c>
      <c r="Q23" s="145">
        <f t="shared" si="128"/>
        <v>24622</v>
      </c>
      <c r="R23" s="145">
        <f t="shared" si="128"/>
        <v>24837</v>
      </c>
      <c r="S23" s="145">
        <f t="shared" si="128"/>
        <v>25107</v>
      </c>
      <c r="T23" s="145">
        <f t="shared" si="128"/>
        <v>25531</v>
      </c>
      <c r="U23" s="145">
        <f t="shared" si="128"/>
        <v>25352</v>
      </c>
      <c r="V23" s="145">
        <f t="shared" si="128"/>
        <v>25672</v>
      </c>
      <c r="W23" s="145">
        <f t="shared" si="128"/>
        <v>26591</v>
      </c>
      <c r="X23" s="145">
        <f>X89</f>
        <v>27157</v>
      </c>
      <c r="Y23" s="145">
        <f t="shared" ref="Y23:AB23" si="129">Y89</f>
        <v>27595</v>
      </c>
      <c r="Z23" s="145">
        <f t="shared" si="129"/>
        <v>27518</v>
      </c>
      <c r="AA23" s="145">
        <f t="shared" si="129"/>
        <v>26111</v>
      </c>
      <c r="AB23" s="145">
        <f t="shared" si="129"/>
        <v>21972</v>
      </c>
      <c r="AC23" s="33">
        <v>24394</v>
      </c>
      <c r="AD23" s="33">
        <v>23560</v>
      </c>
      <c r="AE23" s="33">
        <v>23734</v>
      </c>
      <c r="AF23" s="33">
        <v>22492</v>
      </c>
      <c r="AG23" s="33">
        <v>20667</v>
      </c>
      <c r="AH23" s="33">
        <v>21473</v>
      </c>
      <c r="AI23" s="33">
        <v>20637</v>
      </c>
      <c r="AJ23" s="33">
        <v>19732</v>
      </c>
      <c r="AK23" s="33">
        <v>15917</v>
      </c>
      <c r="AL23" s="33">
        <v>16563</v>
      </c>
      <c r="AM23" s="33">
        <v>16290</v>
      </c>
      <c r="AN23" s="33">
        <v>16516</v>
      </c>
      <c r="AO23" s="33">
        <v>16784</v>
      </c>
      <c r="AP23" s="33">
        <v>17225</v>
      </c>
      <c r="AQ23" s="33">
        <v>15920</v>
      </c>
      <c r="AR23" s="33">
        <v>15660</v>
      </c>
      <c r="AS23" s="33">
        <v>15934</v>
      </c>
      <c r="AT23" s="33">
        <v>15483</v>
      </c>
      <c r="AU23" s="33">
        <v>15822</v>
      </c>
      <c r="AV23" s="139">
        <f>AV89</f>
        <v>15827</v>
      </c>
      <c r="AW23" s="665"/>
      <c r="AX23" s="139">
        <f>AX89</f>
        <v>14582</v>
      </c>
      <c r="AY23" s="139">
        <f t="shared" ref="AY23:AZ23" si="130">AY89</f>
        <v>15596</v>
      </c>
      <c r="AZ23" s="139">
        <f t="shared" si="130"/>
        <v>15861</v>
      </c>
      <c r="BA23" s="139">
        <f t="shared" ref="BA23:BB23" si="131">BA89</f>
        <v>15830</v>
      </c>
      <c r="BB23" s="139">
        <f t="shared" si="131"/>
        <v>16158</v>
      </c>
      <c r="BC23" s="139">
        <f t="shared" ref="BC23:BD23" si="132">BC89</f>
        <v>14679</v>
      </c>
      <c r="BD23" s="139">
        <f t="shared" si="132"/>
        <v>16162</v>
      </c>
      <c r="BE23" s="139">
        <f t="shared" ref="BE23" si="133">BE89</f>
        <v>0</v>
      </c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>
      <c r="A24" s="3"/>
      <c r="B24" s="135">
        <v>214</v>
      </c>
      <c r="C24" s="135" t="s">
        <v>67</v>
      </c>
      <c r="D24" s="145">
        <f t="shared" ref="D24:F24" si="134">D95</f>
        <v>6584</v>
      </c>
      <c r="E24" s="145">
        <f t="shared" si="134"/>
        <v>6100</v>
      </c>
      <c r="F24" s="145">
        <f t="shared" si="134"/>
        <v>6138</v>
      </c>
      <c r="G24" s="145">
        <v>6382</v>
      </c>
      <c r="H24" s="145">
        <v>6126</v>
      </c>
      <c r="I24" s="145">
        <f t="shared" ref="I24:M24" si="135">I95</f>
        <v>6216</v>
      </c>
      <c r="J24" s="145">
        <f t="shared" si="135"/>
        <v>5553</v>
      </c>
      <c r="K24" s="145">
        <f t="shared" si="135"/>
        <v>5525</v>
      </c>
      <c r="L24" s="145">
        <f t="shared" si="135"/>
        <v>5857</v>
      </c>
      <c r="M24" s="145">
        <f t="shared" si="135"/>
        <v>6207</v>
      </c>
      <c r="N24" s="145">
        <f t="shared" ref="N24:W24" si="136">N95</f>
        <v>6786</v>
      </c>
      <c r="O24" s="145">
        <f t="shared" si="136"/>
        <v>6849</v>
      </c>
      <c r="P24" s="145">
        <f t="shared" si="136"/>
        <v>6561</v>
      </c>
      <c r="Q24" s="145">
        <f t="shared" si="136"/>
        <v>6957</v>
      </c>
      <c r="R24" s="145">
        <f t="shared" si="136"/>
        <v>6229</v>
      </c>
      <c r="S24" s="145">
        <f t="shared" si="136"/>
        <v>6423</v>
      </c>
      <c r="T24" s="145">
        <f t="shared" si="136"/>
        <v>6125</v>
      </c>
      <c r="U24" s="145">
        <f t="shared" si="136"/>
        <v>6300</v>
      </c>
      <c r="V24" s="145">
        <f t="shared" si="136"/>
        <v>5807</v>
      </c>
      <c r="W24" s="145">
        <f t="shared" si="136"/>
        <v>5859</v>
      </c>
      <c r="X24" s="145">
        <f>X95</f>
        <v>5878</v>
      </c>
      <c r="Y24" s="145">
        <f t="shared" ref="Y24:AB24" si="137">Y95</f>
        <v>5706</v>
      </c>
      <c r="Z24" s="145">
        <f t="shared" si="137"/>
        <v>5312</v>
      </c>
      <c r="AA24" s="145">
        <f t="shared" si="137"/>
        <v>5234</v>
      </c>
      <c r="AB24" s="145">
        <f t="shared" si="137"/>
        <v>1532</v>
      </c>
      <c r="AC24" s="33">
        <v>4530</v>
      </c>
      <c r="AD24" s="33">
        <v>4485</v>
      </c>
      <c r="AE24" s="33">
        <v>4324</v>
      </c>
      <c r="AF24" s="33">
        <v>4800</v>
      </c>
      <c r="AG24" s="33">
        <v>4347</v>
      </c>
      <c r="AH24" s="33">
        <v>4461</v>
      </c>
      <c r="AI24" s="33">
        <v>3794</v>
      </c>
      <c r="AJ24" s="33">
        <v>3235</v>
      </c>
      <c r="AK24" s="33">
        <v>4210</v>
      </c>
      <c r="AL24" s="33">
        <v>4201</v>
      </c>
      <c r="AM24" s="33">
        <v>4249</v>
      </c>
      <c r="AN24" s="33">
        <v>3983</v>
      </c>
      <c r="AO24" s="33">
        <v>3967</v>
      </c>
      <c r="AP24" s="33">
        <v>3800</v>
      </c>
      <c r="AQ24" s="33">
        <v>3415</v>
      </c>
      <c r="AR24" s="33">
        <v>3347</v>
      </c>
      <c r="AS24" s="33">
        <v>2452</v>
      </c>
      <c r="AT24" s="33">
        <v>3460</v>
      </c>
      <c r="AU24" s="33">
        <v>2970</v>
      </c>
      <c r="AV24" s="139">
        <f>AV95</f>
        <v>3219</v>
      </c>
      <c r="AW24" s="665"/>
      <c r="AX24" s="139">
        <f>AX95</f>
        <v>3519</v>
      </c>
      <c r="AY24" s="139">
        <f t="shared" ref="AY24:AZ24" si="138">AY95</f>
        <v>3605</v>
      </c>
      <c r="AZ24" s="139">
        <f t="shared" si="138"/>
        <v>3846</v>
      </c>
      <c r="BA24" s="139">
        <f t="shared" ref="BA24:BB24" si="139">BA95</f>
        <v>3749</v>
      </c>
      <c r="BB24" s="139">
        <f t="shared" si="139"/>
        <v>3846</v>
      </c>
      <c r="BC24" s="139">
        <f t="shared" ref="BC24:BD24" si="140">BC95</f>
        <v>3554</v>
      </c>
      <c r="BD24" s="139">
        <f t="shared" si="140"/>
        <v>3096</v>
      </c>
      <c r="BE24" s="139">
        <f t="shared" ref="BE24" si="141">BE95</f>
        <v>0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>
      <c r="A25" s="3"/>
      <c r="B25" s="135">
        <v>217</v>
      </c>
      <c r="C25" s="135" t="s">
        <v>70</v>
      </c>
      <c r="D25" s="145">
        <f t="shared" ref="D25:F25" si="142">D98</f>
        <v>3880</v>
      </c>
      <c r="E25" s="145">
        <f t="shared" si="142"/>
        <v>3576</v>
      </c>
      <c r="F25" s="145">
        <f t="shared" si="142"/>
        <v>4070</v>
      </c>
      <c r="G25" s="145">
        <v>4122</v>
      </c>
      <c r="H25" s="145">
        <v>3651</v>
      </c>
      <c r="I25" s="145">
        <f t="shared" ref="I25:M25" si="143">I98</f>
        <v>4779</v>
      </c>
      <c r="J25" s="145">
        <f t="shared" si="143"/>
        <v>4728</v>
      </c>
      <c r="K25" s="145">
        <f t="shared" si="143"/>
        <v>4309</v>
      </c>
      <c r="L25" s="145">
        <f t="shared" si="143"/>
        <v>4262</v>
      </c>
      <c r="M25" s="145">
        <f t="shared" si="143"/>
        <v>4449</v>
      </c>
      <c r="N25" s="145">
        <f t="shared" ref="N25:W25" si="144">N98</f>
        <v>4155</v>
      </c>
      <c r="O25" s="145">
        <f t="shared" si="144"/>
        <v>4432</v>
      </c>
      <c r="P25" s="145">
        <f t="shared" si="144"/>
        <v>4270</v>
      </c>
      <c r="Q25" s="145">
        <f t="shared" si="144"/>
        <v>4228</v>
      </c>
      <c r="R25" s="145">
        <f t="shared" si="144"/>
        <v>4269</v>
      </c>
      <c r="S25" s="145">
        <f t="shared" si="144"/>
        <v>4270</v>
      </c>
      <c r="T25" s="145">
        <f t="shared" si="144"/>
        <v>4441</v>
      </c>
      <c r="U25" s="145">
        <f t="shared" si="144"/>
        <v>4184</v>
      </c>
      <c r="V25" s="145">
        <f t="shared" si="144"/>
        <v>4269</v>
      </c>
      <c r="W25" s="145">
        <f t="shared" si="144"/>
        <v>3836</v>
      </c>
      <c r="X25" s="145">
        <f>X98</f>
        <v>4177</v>
      </c>
      <c r="Y25" s="145">
        <f t="shared" ref="Y25:AB25" si="145">Y98</f>
        <v>4226</v>
      </c>
      <c r="Z25" s="145">
        <f t="shared" si="145"/>
        <v>4177</v>
      </c>
      <c r="AA25" s="145">
        <f t="shared" si="145"/>
        <v>3954</v>
      </c>
      <c r="AB25" s="145">
        <f t="shared" si="145"/>
        <v>3436</v>
      </c>
      <c r="AC25" s="33">
        <v>3581</v>
      </c>
      <c r="AD25" s="33">
        <v>3541</v>
      </c>
      <c r="AE25" s="33">
        <v>3438</v>
      </c>
      <c r="AF25" s="33">
        <v>3595</v>
      </c>
      <c r="AG25" s="33">
        <v>3301</v>
      </c>
      <c r="AH25" s="33">
        <v>3251</v>
      </c>
      <c r="AI25" s="33">
        <v>2839</v>
      </c>
      <c r="AJ25" s="33">
        <v>2697</v>
      </c>
      <c r="AK25" s="33">
        <v>2621</v>
      </c>
      <c r="AL25" s="33">
        <v>2430</v>
      </c>
      <c r="AM25" s="33">
        <v>2403</v>
      </c>
      <c r="AN25" s="33">
        <v>2455</v>
      </c>
      <c r="AO25" s="33">
        <v>2815</v>
      </c>
      <c r="AP25" s="33">
        <v>2727</v>
      </c>
      <c r="AQ25" s="33">
        <v>2369</v>
      </c>
      <c r="AR25" s="33">
        <v>2335</v>
      </c>
      <c r="AS25" s="33">
        <v>2188</v>
      </c>
      <c r="AT25" s="33">
        <v>2435</v>
      </c>
      <c r="AU25" s="33">
        <v>2271</v>
      </c>
      <c r="AV25" s="139">
        <f>AV98</f>
        <v>2398</v>
      </c>
      <c r="AW25" s="665"/>
      <c r="AX25" s="139">
        <f>AX98</f>
        <v>2331</v>
      </c>
      <c r="AY25" s="139">
        <f t="shared" ref="AY25:AZ25" si="146">AY98</f>
        <v>2239</v>
      </c>
      <c r="AZ25" s="139">
        <f t="shared" si="146"/>
        <v>2405</v>
      </c>
      <c r="BA25" s="139">
        <f t="shared" ref="BA25:BB25" si="147">BA98</f>
        <v>2455</v>
      </c>
      <c r="BB25" s="139">
        <f t="shared" si="147"/>
        <v>2492</v>
      </c>
      <c r="BC25" s="139">
        <f t="shared" ref="BC25:BD25" si="148">BC98</f>
        <v>1836</v>
      </c>
      <c r="BD25" s="139">
        <f t="shared" si="148"/>
        <v>2186</v>
      </c>
      <c r="BE25" s="139">
        <f t="shared" ref="BE25" si="149">BE98</f>
        <v>0</v>
      </c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>
      <c r="A26" s="3"/>
      <c r="B26" s="135">
        <v>219</v>
      </c>
      <c r="C26" s="135" t="s">
        <v>72</v>
      </c>
      <c r="D26" s="145">
        <f t="shared" ref="D26:F26" si="150">D100</f>
        <v>2262</v>
      </c>
      <c r="E26" s="145">
        <f t="shared" si="150"/>
        <v>2159</v>
      </c>
      <c r="F26" s="145">
        <f t="shared" si="150"/>
        <v>2384</v>
      </c>
      <c r="G26" s="145">
        <v>2548</v>
      </c>
      <c r="H26" s="145">
        <v>2472</v>
      </c>
      <c r="I26" s="145">
        <f t="shared" ref="I26:M26" si="151">I100</f>
        <v>3201</v>
      </c>
      <c r="J26" s="145">
        <f t="shared" si="151"/>
        <v>3176</v>
      </c>
      <c r="K26" s="145">
        <f t="shared" si="151"/>
        <v>3058</v>
      </c>
      <c r="L26" s="145">
        <f t="shared" si="151"/>
        <v>3097</v>
      </c>
      <c r="M26" s="145">
        <f t="shared" si="151"/>
        <v>2995</v>
      </c>
      <c r="N26" s="145">
        <f t="shared" ref="N26:W26" si="152">N100</f>
        <v>3028</v>
      </c>
      <c r="O26" s="145">
        <f t="shared" si="152"/>
        <v>3077</v>
      </c>
      <c r="P26" s="145">
        <f t="shared" si="152"/>
        <v>3016</v>
      </c>
      <c r="Q26" s="145">
        <f t="shared" si="152"/>
        <v>3207</v>
      </c>
      <c r="R26" s="145">
        <f t="shared" si="152"/>
        <v>3228</v>
      </c>
      <c r="S26" s="145">
        <f t="shared" si="152"/>
        <v>3219</v>
      </c>
      <c r="T26" s="145">
        <f t="shared" si="152"/>
        <v>3858</v>
      </c>
      <c r="U26" s="145">
        <f t="shared" si="152"/>
        <v>4072</v>
      </c>
      <c r="V26" s="145">
        <f t="shared" si="152"/>
        <v>4382</v>
      </c>
      <c r="W26" s="145">
        <f t="shared" si="152"/>
        <v>5076</v>
      </c>
      <c r="X26" s="145">
        <f>X100</f>
        <v>5552</v>
      </c>
      <c r="Y26" s="145">
        <f t="shared" ref="Y26:AB26" si="153">Y100</f>
        <v>6196</v>
      </c>
      <c r="Z26" s="145">
        <f t="shared" si="153"/>
        <v>6434</v>
      </c>
      <c r="AA26" s="145">
        <f t="shared" si="153"/>
        <v>6460</v>
      </c>
      <c r="AB26" s="145">
        <f t="shared" si="153"/>
        <v>5877</v>
      </c>
      <c r="AC26" s="33">
        <v>7608</v>
      </c>
      <c r="AD26" s="33">
        <v>7469</v>
      </c>
      <c r="AE26" s="33">
        <v>7819</v>
      </c>
      <c r="AF26" s="33">
        <v>7865</v>
      </c>
      <c r="AG26" s="33">
        <v>7703</v>
      </c>
      <c r="AH26" s="33">
        <v>8165</v>
      </c>
      <c r="AI26" s="33">
        <v>7834</v>
      </c>
      <c r="AJ26" s="33">
        <v>7812</v>
      </c>
      <c r="AK26" s="33">
        <v>7707</v>
      </c>
      <c r="AL26" s="33">
        <v>8159</v>
      </c>
      <c r="AM26" s="33">
        <v>8065</v>
      </c>
      <c r="AN26" s="33">
        <v>8117</v>
      </c>
      <c r="AO26" s="33">
        <v>8204</v>
      </c>
      <c r="AP26" s="33">
        <v>8891</v>
      </c>
      <c r="AQ26" s="33">
        <v>8606</v>
      </c>
      <c r="AR26" s="33">
        <v>8536</v>
      </c>
      <c r="AS26" s="33">
        <v>9593</v>
      </c>
      <c r="AT26" s="33">
        <v>9533</v>
      </c>
      <c r="AU26" s="33">
        <v>9067</v>
      </c>
      <c r="AV26" s="139">
        <f>AV100</f>
        <v>9558</v>
      </c>
      <c r="AW26" s="665"/>
      <c r="AX26" s="139">
        <f>AX100</f>
        <v>8807</v>
      </c>
      <c r="AY26" s="139">
        <f t="shared" ref="AY26:AZ26" si="154">AY100</f>
        <v>9651</v>
      </c>
      <c r="AZ26" s="139">
        <f t="shared" si="154"/>
        <v>10231</v>
      </c>
      <c r="BA26" s="139">
        <f t="shared" ref="BA26:BB26" si="155">BA100</f>
        <v>10616</v>
      </c>
      <c r="BB26" s="139">
        <f t="shared" si="155"/>
        <v>10456</v>
      </c>
      <c r="BC26" s="139">
        <f t="shared" ref="BC26:BD26" si="156">BC100</f>
        <v>10158</v>
      </c>
      <c r="BD26" s="139">
        <f t="shared" si="156"/>
        <v>9986</v>
      </c>
      <c r="BE26" s="139">
        <f t="shared" ref="BE26" si="157">BE100</f>
        <v>0</v>
      </c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>
      <c r="A27" s="3"/>
      <c r="B27" s="135">
        <v>301</v>
      </c>
      <c r="C27" s="135" t="s">
        <v>83</v>
      </c>
      <c r="D27" s="145">
        <f t="shared" ref="D27:F27" si="158">D156</f>
        <v>0</v>
      </c>
      <c r="E27" s="145">
        <f t="shared" si="158"/>
        <v>0</v>
      </c>
      <c r="F27" s="145">
        <f t="shared" si="158"/>
        <v>0</v>
      </c>
      <c r="G27" s="145" t="s">
        <v>601</v>
      </c>
      <c r="H27" s="145" t="s">
        <v>601</v>
      </c>
      <c r="I27" s="145">
        <f t="shared" ref="I27:M27" si="159">I156</f>
        <v>121</v>
      </c>
      <c r="J27" s="145">
        <f t="shared" si="159"/>
        <v>122</v>
      </c>
      <c r="K27" s="145">
        <f t="shared" si="159"/>
        <v>149</v>
      </c>
      <c r="L27" s="145">
        <f t="shared" si="159"/>
        <v>145</v>
      </c>
      <c r="M27" s="145">
        <f t="shared" si="159"/>
        <v>211</v>
      </c>
      <c r="N27" s="145">
        <f t="shared" ref="N27:W27" si="160">N156</f>
        <v>218</v>
      </c>
      <c r="O27" s="145">
        <f t="shared" si="160"/>
        <v>230</v>
      </c>
      <c r="P27" s="145">
        <f t="shared" si="160"/>
        <v>202</v>
      </c>
      <c r="Q27" s="145">
        <f t="shared" si="160"/>
        <v>208</v>
      </c>
      <c r="R27" s="145">
        <f t="shared" si="160"/>
        <v>230</v>
      </c>
      <c r="S27" s="145">
        <f t="shared" si="160"/>
        <v>211</v>
      </c>
      <c r="T27" s="145">
        <f t="shared" si="160"/>
        <v>252</v>
      </c>
      <c r="U27" s="145">
        <f t="shared" si="160"/>
        <v>395</v>
      </c>
      <c r="V27" s="145">
        <f t="shared" si="160"/>
        <v>497</v>
      </c>
      <c r="W27" s="145">
        <f t="shared" si="160"/>
        <v>516</v>
      </c>
      <c r="X27" s="145">
        <f>X156</f>
        <v>527</v>
      </c>
      <c r="Y27" s="145">
        <f t="shared" ref="Y27:AB27" si="161">Y156</f>
        <v>501</v>
      </c>
      <c r="Z27" s="145">
        <f t="shared" si="161"/>
        <v>483</v>
      </c>
      <c r="AA27" s="145">
        <f t="shared" si="161"/>
        <v>490</v>
      </c>
      <c r="AB27" s="145">
        <f t="shared" si="161"/>
        <v>488</v>
      </c>
      <c r="AC27" s="33">
        <v>552</v>
      </c>
      <c r="AD27" s="33">
        <v>584</v>
      </c>
      <c r="AE27" s="33">
        <v>624</v>
      </c>
      <c r="AF27" s="33">
        <v>599</v>
      </c>
      <c r="AG27" s="33">
        <v>593</v>
      </c>
      <c r="AH27" s="33">
        <v>648</v>
      </c>
      <c r="AI27" s="33">
        <v>537</v>
      </c>
      <c r="AJ27" s="33">
        <v>510</v>
      </c>
      <c r="AK27" s="33">
        <v>778</v>
      </c>
      <c r="AL27" s="33">
        <v>795</v>
      </c>
      <c r="AM27" s="33">
        <v>811</v>
      </c>
      <c r="AN27" s="33">
        <v>824</v>
      </c>
      <c r="AO27" s="33">
        <v>646</v>
      </c>
      <c r="AP27" s="33">
        <v>567</v>
      </c>
      <c r="AQ27" s="33">
        <v>468</v>
      </c>
      <c r="AR27" s="33">
        <v>459</v>
      </c>
      <c r="AS27" s="33">
        <v>476</v>
      </c>
      <c r="AT27" s="33">
        <v>433</v>
      </c>
      <c r="AU27" s="33">
        <v>422</v>
      </c>
      <c r="AV27" s="139">
        <f>AV111</f>
        <v>433</v>
      </c>
      <c r="AW27" s="665"/>
      <c r="AX27" s="139">
        <f>AX111</f>
        <v>419</v>
      </c>
      <c r="AY27" s="139">
        <f t="shared" ref="AY27:AZ27" si="162">AY111</f>
        <v>458</v>
      </c>
      <c r="AZ27" s="139">
        <f t="shared" si="162"/>
        <v>478</v>
      </c>
      <c r="BA27" s="139">
        <f t="shared" ref="BA27:BB27" si="163">BA111</f>
        <v>504</v>
      </c>
      <c r="BB27" s="139">
        <f t="shared" si="163"/>
        <v>477</v>
      </c>
      <c r="BC27" s="139">
        <f t="shared" ref="BC27:BD27" si="164">BC111</f>
        <v>443</v>
      </c>
      <c r="BD27" s="139">
        <f t="shared" si="164"/>
        <v>460</v>
      </c>
      <c r="BE27" s="139">
        <f t="shared" ref="BE27" si="165">BE111</f>
        <v>0</v>
      </c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>
      <c r="A28" s="3" t="s">
        <v>287</v>
      </c>
      <c r="B28" s="135"/>
      <c r="C28" s="135" t="s">
        <v>38</v>
      </c>
      <c r="D28" s="145">
        <f t="shared" ref="D28:H28" si="166">SUM(D29:D33)</f>
        <v>71608</v>
      </c>
      <c r="E28" s="145">
        <f t="shared" si="166"/>
        <v>71973</v>
      </c>
      <c r="F28" s="145">
        <f t="shared" si="166"/>
        <v>72801</v>
      </c>
      <c r="G28" s="145">
        <f t="shared" si="166"/>
        <v>55706</v>
      </c>
      <c r="H28" s="145">
        <f t="shared" si="166"/>
        <v>56137</v>
      </c>
      <c r="I28" s="145">
        <f t="shared" ref="I28:M28" si="167">SUM(I29:I33)</f>
        <v>83846</v>
      </c>
      <c r="J28" s="145">
        <f t="shared" si="167"/>
        <v>80386</v>
      </c>
      <c r="K28" s="145">
        <f t="shared" si="167"/>
        <v>78570</v>
      </c>
      <c r="L28" s="145">
        <f t="shared" si="167"/>
        <v>76702</v>
      </c>
      <c r="M28" s="145">
        <f t="shared" si="167"/>
        <v>75330</v>
      </c>
      <c r="N28" s="145">
        <f t="shared" ref="N28:W28" si="168">SUM(N29:N33)</f>
        <v>75059</v>
      </c>
      <c r="O28" s="145">
        <f t="shared" si="168"/>
        <v>77612</v>
      </c>
      <c r="P28" s="145">
        <f t="shared" si="168"/>
        <v>77267</v>
      </c>
      <c r="Q28" s="145">
        <f t="shared" si="168"/>
        <v>76960</v>
      </c>
      <c r="R28" s="145">
        <f t="shared" si="168"/>
        <v>76941</v>
      </c>
      <c r="S28" s="145">
        <f t="shared" si="168"/>
        <v>78287</v>
      </c>
      <c r="T28" s="145">
        <f t="shared" si="168"/>
        <v>77036</v>
      </c>
      <c r="U28" s="145">
        <f t="shared" si="168"/>
        <v>74846</v>
      </c>
      <c r="V28" s="145">
        <f t="shared" si="168"/>
        <v>76031</v>
      </c>
      <c r="W28" s="145">
        <f t="shared" si="168"/>
        <v>76303</v>
      </c>
      <c r="X28" s="145">
        <f>SUM(X29:X33)</f>
        <v>77114</v>
      </c>
      <c r="Y28" s="145">
        <f t="shared" ref="Y28:AB28" si="169">SUM(Y29:Y33)</f>
        <v>78756</v>
      </c>
      <c r="Z28" s="145">
        <f t="shared" si="169"/>
        <v>79892</v>
      </c>
      <c r="AA28" s="145">
        <f t="shared" si="169"/>
        <v>79342</v>
      </c>
      <c r="AB28" s="145">
        <f t="shared" si="169"/>
        <v>72330</v>
      </c>
      <c r="AC28" s="33">
        <v>76113</v>
      </c>
      <c r="AD28" s="33">
        <v>74566</v>
      </c>
      <c r="AE28" s="33">
        <v>73175</v>
      </c>
      <c r="AF28" s="33">
        <v>71794</v>
      </c>
      <c r="AG28" s="33">
        <v>66715</v>
      </c>
      <c r="AH28" s="33">
        <v>65438</v>
      </c>
      <c r="AI28" s="33">
        <v>63825</v>
      </c>
      <c r="AJ28" s="33">
        <v>59859</v>
      </c>
      <c r="AK28" s="33">
        <v>59617</v>
      </c>
      <c r="AL28" s="33">
        <v>60268</v>
      </c>
      <c r="AM28" s="33">
        <v>60227</v>
      </c>
      <c r="AN28" s="33">
        <v>62399</v>
      </c>
      <c r="AO28" s="33">
        <v>67567</v>
      </c>
      <c r="AP28" s="33">
        <v>69091</v>
      </c>
      <c r="AQ28" s="33">
        <v>63830</v>
      </c>
      <c r="AR28" s="33">
        <v>62293</v>
      </c>
      <c r="AS28" s="33">
        <v>60621</v>
      </c>
      <c r="AT28" s="33">
        <v>63136</v>
      </c>
      <c r="AU28" s="33">
        <v>62441</v>
      </c>
      <c r="AV28" s="139">
        <f>SUM(AV29:AV33)</f>
        <v>63990</v>
      </c>
      <c r="AW28" s="665"/>
      <c r="AX28" s="139">
        <f>SUM(AX29:AX33)</f>
        <v>61013</v>
      </c>
      <c r="AY28" s="139">
        <f t="shared" ref="AY28:AZ28" si="170">SUM(AY29:AY33)</f>
        <v>64043</v>
      </c>
      <c r="AZ28" s="139">
        <f t="shared" si="170"/>
        <v>64971</v>
      </c>
      <c r="BA28" s="139">
        <f t="shared" ref="BA28:BB28" si="171">SUM(BA29:BA33)</f>
        <v>66208</v>
      </c>
      <c r="BB28" s="139">
        <f t="shared" si="171"/>
        <v>65115</v>
      </c>
      <c r="BC28" s="139">
        <f t="shared" ref="BC28:BD28" si="172">SUM(BC29:BC33)</f>
        <v>61363</v>
      </c>
      <c r="BD28" s="139">
        <f t="shared" si="172"/>
        <v>65049</v>
      </c>
      <c r="BE28" s="139">
        <f t="shared" ref="BE28" si="173">SUM(BE29:BE33)</f>
        <v>0</v>
      </c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>
      <c r="A29" s="3"/>
      <c r="B29" s="135">
        <v>203</v>
      </c>
      <c r="C29" s="135" t="s">
        <v>57</v>
      </c>
      <c r="D29" s="145">
        <f t="shared" ref="D29:F29" si="174">D85</f>
        <v>29007</v>
      </c>
      <c r="E29" s="145">
        <f t="shared" si="174"/>
        <v>27705</v>
      </c>
      <c r="F29" s="145">
        <f t="shared" si="174"/>
        <v>26832</v>
      </c>
      <c r="G29" s="145">
        <v>27574</v>
      </c>
      <c r="H29" s="145">
        <v>27919</v>
      </c>
      <c r="I29" s="145">
        <f t="shared" ref="I29:M29" si="175">I85</f>
        <v>32229</v>
      </c>
      <c r="J29" s="145">
        <f t="shared" si="175"/>
        <v>30522</v>
      </c>
      <c r="K29" s="145">
        <f t="shared" si="175"/>
        <v>30063</v>
      </c>
      <c r="L29" s="145">
        <f t="shared" si="175"/>
        <v>29020</v>
      </c>
      <c r="M29" s="145">
        <f t="shared" si="175"/>
        <v>27754</v>
      </c>
      <c r="N29" s="145">
        <f t="shared" ref="N29:W29" si="176">N85</f>
        <v>28202</v>
      </c>
      <c r="O29" s="145">
        <f t="shared" si="176"/>
        <v>28867</v>
      </c>
      <c r="P29" s="145">
        <f t="shared" si="176"/>
        <v>28992</v>
      </c>
      <c r="Q29" s="145">
        <f t="shared" si="176"/>
        <v>28813</v>
      </c>
      <c r="R29" s="145">
        <f t="shared" si="176"/>
        <v>29290</v>
      </c>
      <c r="S29" s="145">
        <f t="shared" si="176"/>
        <v>29612</v>
      </c>
      <c r="T29" s="145">
        <f t="shared" si="176"/>
        <v>29001</v>
      </c>
      <c r="U29" s="145">
        <f t="shared" si="176"/>
        <v>27815</v>
      </c>
      <c r="V29" s="145">
        <f t="shared" si="176"/>
        <v>29625</v>
      </c>
      <c r="W29" s="145">
        <f t="shared" si="176"/>
        <v>29715</v>
      </c>
      <c r="X29" s="145">
        <f>X85</f>
        <v>30099</v>
      </c>
      <c r="Y29" s="145">
        <f t="shared" ref="Y29:AB29" si="177">Y85</f>
        <v>30282</v>
      </c>
      <c r="Z29" s="145">
        <f t="shared" si="177"/>
        <v>29941</v>
      </c>
      <c r="AA29" s="145">
        <f t="shared" si="177"/>
        <v>30479</v>
      </c>
      <c r="AB29" s="145">
        <f t="shared" si="177"/>
        <v>25586</v>
      </c>
      <c r="AC29" s="33">
        <v>28338</v>
      </c>
      <c r="AD29" s="33">
        <v>28018</v>
      </c>
      <c r="AE29" s="33">
        <v>27227</v>
      </c>
      <c r="AF29" s="33">
        <v>26454</v>
      </c>
      <c r="AG29" s="33">
        <v>23354</v>
      </c>
      <c r="AH29" s="33">
        <v>23259</v>
      </c>
      <c r="AI29" s="33">
        <v>23116</v>
      </c>
      <c r="AJ29" s="33">
        <v>21483</v>
      </c>
      <c r="AK29" s="33">
        <v>21910</v>
      </c>
      <c r="AL29" s="33">
        <v>22037</v>
      </c>
      <c r="AM29" s="33">
        <v>22014</v>
      </c>
      <c r="AN29" s="33">
        <v>23744</v>
      </c>
      <c r="AO29" s="33">
        <v>24333</v>
      </c>
      <c r="AP29" s="33">
        <v>24152</v>
      </c>
      <c r="AQ29" s="33">
        <v>21610</v>
      </c>
      <c r="AR29" s="33">
        <v>21647</v>
      </c>
      <c r="AS29" s="33">
        <v>20794</v>
      </c>
      <c r="AT29" s="33">
        <v>22740</v>
      </c>
      <c r="AU29" s="33">
        <v>22206</v>
      </c>
      <c r="AV29" s="139">
        <f>AV85</f>
        <v>23209</v>
      </c>
      <c r="AW29" s="665"/>
      <c r="AX29" s="139">
        <f>AX85</f>
        <v>22186</v>
      </c>
      <c r="AY29" s="139">
        <f t="shared" ref="AY29:AZ29" si="178">AY85</f>
        <v>24230</v>
      </c>
      <c r="AZ29" s="139">
        <f t="shared" si="178"/>
        <v>24511</v>
      </c>
      <c r="BA29" s="139">
        <f t="shared" ref="BA29:BB29" si="179">BA85</f>
        <v>24962</v>
      </c>
      <c r="BB29" s="139">
        <f t="shared" si="179"/>
        <v>24900</v>
      </c>
      <c r="BC29" s="139">
        <f t="shared" ref="BC29:BD29" si="180">BC85</f>
        <v>23182</v>
      </c>
      <c r="BD29" s="139">
        <f t="shared" si="180"/>
        <v>23516</v>
      </c>
      <c r="BE29" s="139">
        <f t="shared" ref="BE29" si="181">BE85</f>
        <v>0</v>
      </c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>
      <c r="A30" s="3"/>
      <c r="B30" s="135">
        <v>210</v>
      </c>
      <c r="C30" s="135" t="s">
        <v>64</v>
      </c>
      <c r="D30" s="145">
        <f t="shared" ref="D30:F30" si="182">D92</f>
        <v>18332</v>
      </c>
      <c r="E30" s="145">
        <f t="shared" si="182"/>
        <v>18280</v>
      </c>
      <c r="F30" s="145">
        <f t="shared" si="182"/>
        <v>20271</v>
      </c>
      <c r="G30" s="145">
        <v>1988</v>
      </c>
      <c r="H30" s="145">
        <v>2143</v>
      </c>
      <c r="I30" s="145">
        <f t="shared" ref="I30:M30" si="183">I92</f>
        <v>23219</v>
      </c>
      <c r="J30" s="145">
        <f t="shared" si="183"/>
        <v>22728</v>
      </c>
      <c r="K30" s="145">
        <f t="shared" si="183"/>
        <v>22130</v>
      </c>
      <c r="L30" s="145">
        <f t="shared" si="183"/>
        <v>22222</v>
      </c>
      <c r="M30" s="145">
        <f t="shared" si="183"/>
        <v>22190</v>
      </c>
      <c r="N30" s="145">
        <f t="shared" ref="N30:W30" si="184">N92</f>
        <v>20968</v>
      </c>
      <c r="O30" s="145">
        <f t="shared" si="184"/>
        <v>21702</v>
      </c>
      <c r="P30" s="145">
        <f t="shared" si="184"/>
        <v>21141</v>
      </c>
      <c r="Q30" s="145">
        <f t="shared" si="184"/>
        <v>21227</v>
      </c>
      <c r="R30" s="145">
        <f t="shared" si="184"/>
        <v>21251</v>
      </c>
      <c r="S30" s="145">
        <f t="shared" si="184"/>
        <v>22002</v>
      </c>
      <c r="T30" s="145">
        <f t="shared" si="184"/>
        <v>22134</v>
      </c>
      <c r="U30" s="145">
        <f t="shared" si="184"/>
        <v>22202</v>
      </c>
      <c r="V30" s="145">
        <f t="shared" si="184"/>
        <v>22047</v>
      </c>
      <c r="W30" s="145">
        <f t="shared" si="184"/>
        <v>22116</v>
      </c>
      <c r="X30" s="145">
        <f>X92</f>
        <v>22129</v>
      </c>
      <c r="Y30" s="145">
        <f t="shared" ref="Y30:AB30" si="185">Y92</f>
        <v>23122</v>
      </c>
      <c r="Z30" s="145">
        <f t="shared" si="185"/>
        <v>23317</v>
      </c>
      <c r="AA30" s="145">
        <f t="shared" si="185"/>
        <v>21955</v>
      </c>
      <c r="AB30" s="145">
        <f t="shared" si="185"/>
        <v>20284</v>
      </c>
      <c r="AC30" s="33">
        <v>21345</v>
      </c>
      <c r="AD30" s="33">
        <v>20308</v>
      </c>
      <c r="AE30" s="33">
        <v>19986</v>
      </c>
      <c r="AF30" s="33">
        <v>19029</v>
      </c>
      <c r="AG30" s="33">
        <v>17784</v>
      </c>
      <c r="AH30" s="33">
        <v>17484</v>
      </c>
      <c r="AI30" s="33">
        <v>16951</v>
      </c>
      <c r="AJ30" s="33">
        <v>15773</v>
      </c>
      <c r="AK30" s="33">
        <v>15723</v>
      </c>
      <c r="AL30" s="33">
        <v>16385</v>
      </c>
      <c r="AM30" s="33">
        <v>16472</v>
      </c>
      <c r="AN30" s="33">
        <v>16471</v>
      </c>
      <c r="AO30" s="33">
        <v>17336</v>
      </c>
      <c r="AP30" s="33">
        <v>17764</v>
      </c>
      <c r="AQ30" s="33">
        <v>16903</v>
      </c>
      <c r="AR30" s="33">
        <v>15923</v>
      </c>
      <c r="AS30" s="33">
        <v>15730</v>
      </c>
      <c r="AT30" s="33">
        <v>16433</v>
      </c>
      <c r="AU30" s="33">
        <v>16524</v>
      </c>
      <c r="AV30" s="139">
        <f>AV92</f>
        <v>16381</v>
      </c>
      <c r="AW30" s="665"/>
      <c r="AX30" s="139">
        <f>AX92</f>
        <v>14731</v>
      </c>
      <c r="AY30" s="139">
        <f t="shared" ref="AY30:AZ30" si="186">AY92</f>
        <v>15618</v>
      </c>
      <c r="AZ30" s="139">
        <f t="shared" si="186"/>
        <v>15827</v>
      </c>
      <c r="BA30" s="139">
        <f t="shared" ref="BA30:BB30" si="187">BA92</f>
        <v>16510</v>
      </c>
      <c r="BB30" s="139">
        <f t="shared" si="187"/>
        <v>16173</v>
      </c>
      <c r="BC30" s="139">
        <f t="shared" ref="BC30:BD30" si="188">BC92</f>
        <v>15405</v>
      </c>
      <c r="BD30" s="139">
        <f t="shared" si="188"/>
        <v>15948</v>
      </c>
      <c r="BE30" s="139">
        <f t="shared" ref="BE30" si="189">BE92</f>
        <v>0</v>
      </c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>
      <c r="A31" s="3"/>
      <c r="B31" s="135">
        <v>216</v>
      </c>
      <c r="C31" s="135" t="s">
        <v>69</v>
      </c>
      <c r="D31" s="145">
        <f t="shared" ref="D31:F31" si="190">D151</f>
        <v>18294</v>
      </c>
      <c r="E31" s="145">
        <f t="shared" si="190"/>
        <v>18795</v>
      </c>
      <c r="F31" s="145">
        <f t="shared" si="190"/>
        <v>18065</v>
      </c>
      <c r="G31" s="145">
        <v>17905</v>
      </c>
      <c r="H31" s="145">
        <v>17712</v>
      </c>
      <c r="I31" s="145">
        <f t="shared" ref="I31:M31" si="191">I151</f>
        <v>18465</v>
      </c>
      <c r="J31" s="145">
        <f t="shared" si="191"/>
        <v>17893</v>
      </c>
      <c r="K31" s="145">
        <f t="shared" si="191"/>
        <v>17337</v>
      </c>
      <c r="L31" s="145">
        <f t="shared" si="191"/>
        <v>16465</v>
      </c>
      <c r="M31" s="145">
        <f t="shared" si="191"/>
        <v>16390</v>
      </c>
      <c r="N31" s="145">
        <f t="shared" ref="N31:W31" si="192">N151</f>
        <v>16407</v>
      </c>
      <c r="O31" s="145">
        <f t="shared" si="192"/>
        <v>16593</v>
      </c>
      <c r="P31" s="145">
        <f t="shared" si="192"/>
        <v>16595</v>
      </c>
      <c r="Q31" s="145">
        <f t="shared" si="192"/>
        <v>16405</v>
      </c>
      <c r="R31" s="145">
        <f t="shared" si="192"/>
        <v>15874</v>
      </c>
      <c r="S31" s="145">
        <f t="shared" si="192"/>
        <v>15554</v>
      </c>
      <c r="T31" s="145">
        <f t="shared" si="192"/>
        <v>14969</v>
      </c>
      <c r="U31" s="145">
        <f t="shared" si="192"/>
        <v>14667</v>
      </c>
      <c r="V31" s="145">
        <f t="shared" si="192"/>
        <v>14281</v>
      </c>
      <c r="W31" s="145">
        <f t="shared" si="192"/>
        <v>14132</v>
      </c>
      <c r="X31" s="145">
        <f>X151</f>
        <v>14331</v>
      </c>
      <c r="Y31" s="145">
        <f t="shared" ref="Y31:AB31" si="193">Y151</f>
        <v>14328</v>
      </c>
      <c r="Z31" s="145">
        <f t="shared" si="193"/>
        <v>15146</v>
      </c>
      <c r="AA31" s="145">
        <f t="shared" si="193"/>
        <v>15383</v>
      </c>
      <c r="AB31" s="145">
        <f t="shared" si="193"/>
        <v>15220</v>
      </c>
      <c r="AC31" s="33">
        <v>14798</v>
      </c>
      <c r="AD31" s="33">
        <v>14417</v>
      </c>
      <c r="AE31" s="33">
        <v>14188</v>
      </c>
      <c r="AF31" s="33">
        <v>14050</v>
      </c>
      <c r="AG31" s="33">
        <v>13682</v>
      </c>
      <c r="AH31" s="33">
        <v>13161</v>
      </c>
      <c r="AI31" s="33">
        <v>12856</v>
      </c>
      <c r="AJ31" s="33">
        <v>12039</v>
      </c>
      <c r="AK31" s="33">
        <v>11766</v>
      </c>
      <c r="AL31" s="33">
        <v>11522</v>
      </c>
      <c r="AM31" s="33">
        <v>11471</v>
      </c>
      <c r="AN31" s="33">
        <v>11802</v>
      </c>
      <c r="AO31" s="33">
        <v>14598</v>
      </c>
      <c r="AP31" s="33">
        <v>15895</v>
      </c>
      <c r="AQ31" s="33">
        <v>15260</v>
      </c>
      <c r="AR31" s="33">
        <v>14798</v>
      </c>
      <c r="AS31" s="33">
        <v>14406</v>
      </c>
      <c r="AT31" s="33">
        <v>14042</v>
      </c>
      <c r="AU31" s="33">
        <v>14014</v>
      </c>
      <c r="AV31" s="139">
        <f>AV97</f>
        <v>14204</v>
      </c>
      <c r="AW31" s="665"/>
      <c r="AX31" s="139">
        <f>AX97</f>
        <v>14204</v>
      </c>
      <c r="AY31" s="139">
        <f t="shared" ref="AY31:AZ31" si="194">AY97</f>
        <v>14104</v>
      </c>
      <c r="AZ31" s="139">
        <f t="shared" si="194"/>
        <v>14132</v>
      </c>
      <c r="BA31" s="139">
        <f t="shared" ref="BA31:BB31" si="195">BA97</f>
        <v>14009</v>
      </c>
      <c r="BB31" s="139">
        <f t="shared" si="195"/>
        <v>13867</v>
      </c>
      <c r="BC31" s="139">
        <f t="shared" ref="BC31:BD31" si="196">BC97</f>
        <v>13991</v>
      </c>
      <c r="BD31" s="139">
        <f t="shared" si="196"/>
        <v>15959</v>
      </c>
      <c r="BE31" s="139">
        <f t="shared" ref="BE31" si="197">BE97</f>
        <v>0</v>
      </c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>
      <c r="A32" s="3"/>
      <c r="B32" s="135">
        <v>381</v>
      </c>
      <c r="C32" s="135" t="s">
        <v>85</v>
      </c>
      <c r="D32" s="145">
        <f t="shared" ref="D32:F32" si="198">D165</f>
        <v>2918</v>
      </c>
      <c r="E32" s="145">
        <f t="shared" si="198"/>
        <v>2969</v>
      </c>
      <c r="F32" s="145">
        <f t="shared" si="198"/>
        <v>3277</v>
      </c>
      <c r="G32" s="145">
        <v>3568</v>
      </c>
      <c r="H32" s="145">
        <v>3490</v>
      </c>
      <c r="I32" s="145">
        <f t="shared" ref="I32:M32" si="199">I165</f>
        <v>4510</v>
      </c>
      <c r="J32" s="145">
        <f t="shared" si="199"/>
        <v>4538</v>
      </c>
      <c r="K32" s="145">
        <f t="shared" si="199"/>
        <v>4470</v>
      </c>
      <c r="L32" s="145">
        <f t="shared" si="199"/>
        <v>4442</v>
      </c>
      <c r="M32" s="145">
        <f t="shared" si="199"/>
        <v>4725</v>
      </c>
      <c r="N32" s="145">
        <f t="shared" ref="N32:W32" si="200">N165</f>
        <v>4816</v>
      </c>
      <c r="O32" s="145">
        <f t="shared" si="200"/>
        <v>4805</v>
      </c>
      <c r="P32" s="145">
        <f t="shared" si="200"/>
        <v>4700</v>
      </c>
      <c r="Q32" s="145">
        <f t="shared" si="200"/>
        <v>4716</v>
      </c>
      <c r="R32" s="145">
        <f t="shared" si="200"/>
        <v>4746</v>
      </c>
      <c r="S32" s="145">
        <f t="shared" si="200"/>
        <v>5159</v>
      </c>
      <c r="T32" s="145">
        <f t="shared" si="200"/>
        <v>5438</v>
      </c>
      <c r="U32" s="145">
        <f t="shared" si="200"/>
        <v>5167</v>
      </c>
      <c r="V32" s="145">
        <f t="shared" si="200"/>
        <v>5162</v>
      </c>
      <c r="W32" s="145">
        <f t="shared" si="200"/>
        <v>5078</v>
      </c>
      <c r="X32" s="145">
        <f>X165</f>
        <v>5168</v>
      </c>
      <c r="Y32" s="145">
        <f t="shared" ref="Y32:AB32" si="201">Y165</f>
        <v>5329</v>
      </c>
      <c r="Z32" s="145">
        <f t="shared" si="201"/>
        <v>5510</v>
      </c>
      <c r="AA32" s="145">
        <f t="shared" si="201"/>
        <v>5693</v>
      </c>
      <c r="AB32" s="145">
        <f t="shared" si="201"/>
        <v>5656</v>
      </c>
      <c r="AC32" s="33">
        <v>6197</v>
      </c>
      <c r="AD32" s="33">
        <v>6328</v>
      </c>
      <c r="AE32" s="33">
        <v>6195</v>
      </c>
      <c r="AF32" s="33">
        <v>6487</v>
      </c>
      <c r="AG32" s="33">
        <v>6385</v>
      </c>
      <c r="AH32" s="33">
        <v>6290</v>
      </c>
      <c r="AI32" s="33">
        <v>6156</v>
      </c>
      <c r="AJ32" s="33">
        <v>5942</v>
      </c>
      <c r="AK32" s="33">
        <v>5732</v>
      </c>
      <c r="AL32" s="33">
        <v>5901</v>
      </c>
      <c r="AM32" s="33">
        <v>5841</v>
      </c>
      <c r="AN32" s="33">
        <v>5939</v>
      </c>
      <c r="AO32" s="33">
        <v>6543</v>
      </c>
      <c r="AP32" s="33">
        <v>6431</v>
      </c>
      <c r="AQ32" s="33">
        <v>5172</v>
      </c>
      <c r="AR32" s="33">
        <v>5026</v>
      </c>
      <c r="AS32" s="33">
        <v>5260</v>
      </c>
      <c r="AT32" s="33">
        <v>5156</v>
      </c>
      <c r="AU32" s="33">
        <v>5047</v>
      </c>
      <c r="AV32" s="139">
        <f t="shared" ref="AV32:AX33" si="202">AV113</f>
        <v>5577</v>
      </c>
      <c r="AW32" s="665"/>
      <c r="AX32" s="139">
        <f t="shared" si="202"/>
        <v>5773</v>
      </c>
      <c r="AY32" s="139">
        <f t="shared" ref="AY32:AZ32" si="203">AY113</f>
        <v>5244</v>
      </c>
      <c r="AZ32" s="139">
        <f t="shared" si="203"/>
        <v>5796</v>
      </c>
      <c r="BA32" s="139">
        <f t="shared" ref="BA32:BB32" si="204">BA113</f>
        <v>5889</v>
      </c>
      <c r="BB32" s="139">
        <f t="shared" si="204"/>
        <v>5275</v>
      </c>
      <c r="BC32" s="139">
        <f t="shared" ref="BC32:BD32" si="205">BC113</f>
        <v>4561</v>
      </c>
      <c r="BD32" s="139">
        <f t="shared" si="205"/>
        <v>5029</v>
      </c>
      <c r="BE32" s="139">
        <f t="shared" ref="BE32" si="206">BE113</f>
        <v>0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>
      <c r="A33" s="3"/>
      <c r="B33" s="135">
        <v>382</v>
      </c>
      <c r="C33" s="135" t="s">
        <v>86</v>
      </c>
      <c r="D33" s="145">
        <f t="shared" ref="D33:F33" si="207">D166</f>
        <v>3057</v>
      </c>
      <c r="E33" s="145">
        <f t="shared" si="207"/>
        <v>4224</v>
      </c>
      <c r="F33" s="145">
        <f t="shared" si="207"/>
        <v>4356</v>
      </c>
      <c r="G33" s="145">
        <v>4671</v>
      </c>
      <c r="H33" s="145">
        <v>4873</v>
      </c>
      <c r="I33" s="145">
        <f t="shared" ref="I33:M33" si="208">I166</f>
        <v>5423</v>
      </c>
      <c r="J33" s="145">
        <f t="shared" si="208"/>
        <v>4705</v>
      </c>
      <c r="K33" s="145">
        <f t="shared" si="208"/>
        <v>4570</v>
      </c>
      <c r="L33" s="145">
        <f t="shared" si="208"/>
        <v>4553</v>
      </c>
      <c r="M33" s="145">
        <f t="shared" si="208"/>
        <v>4271</v>
      </c>
      <c r="N33" s="145">
        <f t="shared" ref="N33:W33" si="209">N166</f>
        <v>4666</v>
      </c>
      <c r="O33" s="145">
        <f t="shared" si="209"/>
        <v>5645</v>
      </c>
      <c r="P33" s="145">
        <f t="shared" si="209"/>
        <v>5839</v>
      </c>
      <c r="Q33" s="145">
        <f t="shared" si="209"/>
        <v>5799</v>
      </c>
      <c r="R33" s="145">
        <f t="shared" si="209"/>
        <v>5780</v>
      </c>
      <c r="S33" s="145">
        <f t="shared" si="209"/>
        <v>5960</v>
      </c>
      <c r="T33" s="145">
        <f t="shared" si="209"/>
        <v>5494</v>
      </c>
      <c r="U33" s="145">
        <f t="shared" si="209"/>
        <v>4995</v>
      </c>
      <c r="V33" s="145">
        <f t="shared" si="209"/>
        <v>4916</v>
      </c>
      <c r="W33" s="145">
        <f t="shared" si="209"/>
        <v>5262</v>
      </c>
      <c r="X33" s="145">
        <f>X166</f>
        <v>5387</v>
      </c>
      <c r="Y33" s="145">
        <f t="shared" ref="Y33:AB33" si="210">Y166</f>
        <v>5695</v>
      </c>
      <c r="Z33" s="145">
        <f t="shared" si="210"/>
        <v>5978</v>
      </c>
      <c r="AA33" s="145">
        <f t="shared" si="210"/>
        <v>5832</v>
      </c>
      <c r="AB33" s="145">
        <f t="shared" si="210"/>
        <v>5584</v>
      </c>
      <c r="AC33" s="33">
        <v>5435</v>
      </c>
      <c r="AD33" s="33">
        <v>5495</v>
      </c>
      <c r="AE33" s="33">
        <v>5579</v>
      </c>
      <c r="AF33" s="33">
        <v>5774</v>
      </c>
      <c r="AG33" s="33">
        <v>5510</v>
      </c>
      <c r="AH33" s="33">
        <v>5244</v>
      </c>
      <c r="AI33" s="33">
        <v>4746</v>
      </c>
      <c r="AJ33" s="33">
        <v>4622</v>
      </c>
      <c r="AK33" s="33">
        <v>4486</v>
      </c>
      <c r="AL33" s="33">
        <v>4423</v>
      </c>
      <c r="AM33" s="33">
        <v>4429</v>
      </c>
      <c r="AN33" s="33">
        <v>4443</v>
      </c>
      <c r="AO33" s="33">
        <v>4757</v>
      </c>
      <c r="AP33" s="33">
        <v>4849</v>
      </c>
      <c r="AQ33" s="33">
        <v>4885</v>
      </c>
      <c r="AR33" s="33">
        <v>4899</v>
      </c>
      <c r="AS33" s="33">
        <v>4431</v>
      </c>
      <c r="AT33" s="33">
        <v>4765</v>
      </c>
      <c r="AU33" s="33">
        <v>4650</v>
      </c>
      <c r="AV33" s="139">
        <f t="shared" si="202"/>
        <v>4619</v>
      </c>
      <c r="AW33" s="665"/>
      <c r="AX33" s="139">
        <f t="shared" si="202"/>
        <v>4119</v>
      </c>
      <c r="AY33" s="139">
        <f t="shared" ref="AY33:AZ33" si="211">AY114</f>
        <v>4847</v>
      </c>
      <c r="AZ33" s="139">
        <f t="shared" si="211"/>
        <v>4705</v>
      </c>
      <c r="BA33" s="139">
        <f t="shared" ref="BA33:BB33" si="212">BA114</f>
        <v>4838</v>
      </c>
      <c r="BB33" s="139">
        <f t="shared" si="212"/>
        <v>4900</v>
      </c>
      <c r="BC33" s="139">
        <f t="shared" ref="BC33:BD33" si="213">BC114</f>
        <v>4224</v>
      </c>
      <c r="BD33" s="139">
        <f t="shared" si="213"/>
        <v>4597</v>
      </c>
      <c r="BE33" s="139">
        <f t="shared" ref="BE33" si="214">BE114</f>
        <v>0</v>
      </c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>
      <c r="A34" s="3" t="s">
        <v>411</v>
      </c>
      <c r="B34" s="135"/>
      <c r="C34" s="135" t="s">
        <v>375</v>
      </c>
      <c r="D34" s="145">
        <f t="shared" ref="D34:H34" si="215">SUM(D35:D40)</f>
        <v>21394</v>
      </c>
      <c r="E34" s="145">
        <f t="shared" si="215"/>
        <v>21011</v>
      </c>
      <c r="F34" s="145">
        <f t="shared" si="215"/>
        <v>20561</v>
      </c>
      <c r="G34" s="145">
        <f t="shared" si="215"/>
        <v>20853</v>
      </c>
      <c r="H34" s="145">
        <f t="shared" si="215"/>
        <v>19203</v>
      </c>
      <c r="I34" s="145">
        <f t="shared" ref="I34:M34" si="216">SUM(I35:I40)</f>
        <v>32619</v>
      </c>
      <c r="J34" s="145">
        <f t="shared" si="216"/>
        <v>33461</v>
      </c>
      <c r="K34" s="145">
        <f t="shared" si="216"/>
        <v>32667</v>
      </c>
      <c r="L34" s="145">
        <f t="shared" si="216"/>
        <v>32599</v>
      </c>
      <c r="M34" s="145">
        <f t="shared" si="216"/>
        <v>33208</v>
      </c>
      <c r="N34" s="145">
        <f t="shared" ref="N34:W34" si="217">SUM(N35:N40)</f>
        <v>34031</v>
      </c>
      <c r="O34" s="145">
        <f t="shared" si="217"/>
        <v>34440</v>
      </c>
      <c r="P34" s="145">
        <f t="shared" si="217"/>
        <v>34105</v>
      </c>
      <c r="Q34" s="145">
        <f t="shared" si="217"/>
        <v>34575</v>
      </c>
      <c r="R34" s="145">
        <f t="shared" si="217"/>
        <v>35579</v>
      </c>
      <c r="S34" s="145">
        <f t="shared" si="217"/>
        <v>36509</v>
      </c>
      <c r="T34" s="145">
        <f t="shared" si="217"/>
        <v>36577</v>
      </c>
      <c r="U34" s="145">
        <f t="shared" si="217"/>
        <v>37248</v>
      </c>
      <c r="V34" s="145">
        <f t="shared" si="217"/>
        <v>37496</v>
      </c>
      <c r="W34" s="145">
        <f t="shared" si="217"/>
        <v>37539</v>
      </c>
      <c r="X34" s="145">
        <f>SUM(X35:X40)</f>
        <v>38519</v>
      </c>
      <c r="Y34" s="145">
        <f t="shared" ref="Y34:AB34" si="218">SUM(Y35:Y40)</f>
        <v>39792</v>
      </c>
      <c r="Z34" s="145">
        <f t="shared" si="218"/>
        <v>39343</v>
      </c>
      <c r="AA34" s="145">
        <f t="shared" si="218"/>
        <v>38513</v>
      </c>
      <c r="AB34" s="145">
        <f t="shared" si="218"/>
        <v>36457</v>
      </c>
      <c r="AC34" s="33">
        <v>37339</v>
      </c>
      <c r="AD34" s="33">
        <v>37531</v>
      </c>
      <c r="AE34" s="33">
        <v>37454</v>
      </c>
      <c r="AF34" s="33">
        <v>37918</v>
      </c>
      <c r="AG34" s="33">
        <v>36905</v>
      </c>
      <c r="AH34" s="33">
        <v>36489</v>
      </c>
      <c r="AI34" s="33">
        <v>37191</v>
      </c>
      <c r="AJ34" s="33">
        <v>35130</v>
      </c>
      <c r="AK34" s="33">
        <v>35234</v>
      </c>
      <c r="AL34" s="33">
        <v>34597</v>
      </c>
      <c r="AM34" s="33">
        <v>36010</v>
      </c>
      <c r="AN34" s="33">
        <v>36801</v>
      </c>
      <c r="AO34" s="33">
        <v>38318</v>
      </c>
      <c r="AP34" s="33">
        <v>38066</v>
      </c>
      <c r="AQ34" s="33">
        <v>34818</v>
      </c>
      <c r="AR34" s="33">
        <v>36066</v>
      </c>
      <c r="AS34" s="33">
        <v>36025</v>
      </c>
      <c r="AT34" s="33">
        <v>33454</v>
      </c>
      <c r="AU34" s="33">
        <v>35678</v>
      </c>
      <c r="AV34" s="139">
        <f>SUM(AV35:AV40)</f>
        <v>36435</v>
      </c>
      <c r="AW34" s="665"/>
      <c r="AX34" s="139">
        <f>SUM(AX35:AX40)</f>
        <v>36444</v>
      </c>
      <c r="AY34" s="139">
        <f t="shared" ref="AY34:AZ34" si="219">SUM(AY35:AY40)</f>
        <v>37582</v>
      </c>
      <c r="AZ34" s="139">
        <f t="shared" si="219"/>
        <v>38573</v>
      </c>
      <c r="BA34" s="139">
        <f t="shared" ref="BA34:BB34" si="220">SUM(BA35:BA40)</f>
        <v>39061</v>
      </c>
      <c r="BB34" s="139">
        <f t="shared" si="220"/>
        <v>39543</v>
      </c>
      <c r="BC34" s="139">
        <f t="shared" ref="BC34:BD34" si="221">SUM(BC35:BC40)</f>
        <v>38691</v>
      </c>
      <c r="BD34" s="139">
        <f t="shared" si="221"/>
        <v>38406</v>
      </c>
      <c r="BE34" s="139">
        <f t="shared" ref="BE34" si="222">SUM(BE35:BE40)</f>
        <v>0</v>
      </c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>
      <c r="A35" s="3"/>
      <c r="B35" s="135">
        <v>213</v>
      </c>
      <c r="C35" s="135" t="s">
        <v>66</v>
      </c>
      <c r="D35" s="145">
        <f t="shared" ref="D35:F35" si="223">D94</f>
        <v>5810</v>
      </c>
      <c r="E35" s="145">
        <f t="shared" si="223"/>
        <v>5538</v>
      </c>
      <c r="F35" s="145">
        <f t="shared" si="223"/>
        <v>5071</v>
      </c>
      <c r="G35" s="145">
        <v>4757</v>
      </c>
      <c r="H35" s="145">
        <v>3877</v>
      </c>
      <c r="I35" s="145">
        <f t="shared" ref="I35:M35" si="224">I94</f>
        <v>6887</v>
      </c>
      <c r="J35" s="145">
        <f t="shared" si="224"/>
        <v>7321</v>
      </c>
      <c r="K35" s="145">
        <f t="shared" si="224"/>
        <v>6832</v>
      </c>
      <c r="L35" s="145">
        <f t="shared" si="224"/>
        <v>6539</v>
      </c>
      <c r="M35" s="145">
        <f t="shared" si="224"/>
        <v>6400</v>
      </c>
      <c r="N35" s="145">
        <f t="shared" ref="N35:W35" si="225">N94</f>
        <v>6433</v>
      </c>
      <c r="O35" s="145">
        <f t="shared" si="225"/>
        <v>6598</v>
      </c>
      <c r="P35" s="145">
        <f t="shared" si="225"/>
        <v>6290</v>
      </c>
      <c r="Q35" s="145">
        <f t="shared" si="225"/>
        <v>6366</v>
      </c>
      <c r="R35" s="145">
        <f t="shared" si="225"/>
        <v>6483</v>
      </c>
      <c r="S35" s="145">
        <f t="shared" si="225"/>
        <v>6344</v>
      </c>
      <c r="T35" s="145">
        <f t="shared" si="225"/>
        <v>5940</v>
      </c>
      <c r="U35" s="145">
        <f t="shared" si="225"/>
        <v>5759</v>
      </c>
      <c r="V35" s="145">
        <f t="shared" si="225"/>
        <v>5624</v>
      </c>
      <c r="W35" s="145">
        <f t="shared" si="225"/>
        <v>5370</v>
      </c>
      <c r="X35" s="145">
        <f>X94</f>
        <v>5470</v>
      </c>
      <c r="Y35" s="145">
        <f t="shared" ref="Y35:AB35" si="226">Y94</f>
        <v>5518</v>
      </c>
      <c r="Z35" s="145">
        <f t="shared" si="226"/>
        <v>5123</v>
      </c>
      <c r="AA35" s="145">
        <f t="shared" si="226"/>
        <v>5049</v>
      </c>
      <c r="AB35" s="145">
        <f t="shared" si="226"/>
        <v>4452</v>
      </c>
      <c r="AC35" s="33">
        <v>4397</v>
      </c>
      <c r="AD35" s="33">
        <v>5004</v>
      </c>
      <c r="AE35" s="33">
        <v>4812</v>
      </c>
      <c r="AF35" s="33">
        <v>5040</v>
      </c>
      <c r="AG35" s="33">
        <v>4944</v>
      </c>
      <c r="AH35" s="33">
        <v>4800</v>
      </c>
      <c r="AI35" s="33">
        <v>4977</v>
      </c>
      <c r="AJ35" s="33">
        <v>4663</v>
      </c>
      <c r="AK35" s="33">
        <v>4727</v>
      </c>
      <c r="AL35" s="33">
        <v>4485</v>
      </c>
      <c r="AM35" s="33">
        <v>4798</v>
      </c>
      <c r="AN35" s="33">
        <v>4903</v>
      </c>
      <c r="AO35" s="33">
        <v>5167</v>
      </c>
      <c r="AP35" s="33">
        <v>4764</v>
      </c>
      <c r="AQ35" s="33">
        <v>4674</v>
      </c>
      <c r="AR35" s="33">
        <v>4525</v>
      </c>
      <c r="AS35" s="33">
        <v>4055</v>
      </c>
      <c r="AT35" s="33">
        <v>3126</v>
      </c>
      <c r="AU35" s="33">
        <v>4013</v>
      </c>
      <c r="AV35" s="139">
        <f>AV94</f>
        <v>3150</v>
      </c>
      <c r="AW35" s="665"/>
      <c r="AX35" s="139">
        <f>AX94</f>
        <v>3307</v>
      </c>
      <c r="AY35" s="139">
        <f t="shared" ref="AY35:AZ35" si="227">AY94</f>
        <v>3258</v>
      </c>
      <c r="AZ35" s="139">
        <f t="shared" si="227"/>
        <v>3076</v>
      </c>
      <c r="BA35" s="139">
        <f t="shared" ref="BA35:BB35" si="228">BA94</f>
        <v>3114</v>
      </c>
      <c r="BB35" s="139">
        <f t="shared" si="228"/>
        <v>3086</v>
      </c>
      <c r="BC35" s="139">
        <f t="shared" ref="BC35:BD35" si="229">BC94</f>
        <v>2869</v>
      </c>
      <c r="BD35" s="139">
        <f t="shared" si="229"/>
        <v>3104</v>
      </c>
      <c r="BE35" s="139">
        <f t="shared" ref="BE35" si="230">BE94</f>
        <v>0</v>
      </c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>
      <c r="A36" s="3"/>
      <c r="B36" s="135">
        <v>215</v>
      </c>
      <c r="C36" s="135" t="s">
        <v>68</v>
      </c>
      <c r="D36" s="145">
        <f t="shared" ref="D36:F36" si="231">D96</f>
        <v>3495</v>
      </c>
      <c r="E36" s="145">
        <f t="shared" si="231"/>
        <v>3561</v>
      </c>
      <c r="F36" s="145">
        <f t="shared" si="231"/>
        <v>3247</v>
      </c>
      <c r="G36" s="145">
        <v>3059</v>
      </c>
      <c r="H36" s="145">
        <v>3037</v>
      </c>
      <c r="I36" s="145">
        <f t="shared" ref="I36:M36" si="232">I96</f>
        <v>5669</v>
      </c>
      <c r="J36" s="145">
        <f t="shared" si="232"/>
        <v>5772</v>
      </c>
      <c r="K36" s="145">
        <f t="shared" si="232"/>
        <v>5799</v>
      </c>
      <c r="L36" s="145">
        <f t="shared" si="232"/>
        <v>5838</v>
      </c>
      <c r="M36" s="145">
        <f t="shared" si="232"/>
        <v>6126</v>
      </c>
      <c r="N36" s="145">
        <f t="shared" ref="N36:W36" si="233">N96</f>
        <v>6326</v>
      </c>
      <c r="O36" s="145">
        <f t="shared" si="233"/>
        <v>6437</v>
      </c>
      <c r="P36" s="145">
        <f t="shared" si="233"/>
        <v>6639</v>
      </c>
      <c r="Q36" s="145">
        <f t="shared" si="233"/>
        <v>6590</v>
      </c>
      <c r="R36" s="145">
        <f t="shared" si="233"/>
        <v>6885</v>
      </c>
      <c r="S36" s="145">
        <f t="shared" si="233"/>
        <v>6838</v>
      </c>
      <c r="T36" s="145">
        <f t="shared" si="233"/>
        <v>6603</v>
      </c>
      <c r="U36" s="145">
        <f t="shared" si="233"/>
        <v>6687</v>
      </c>
      <c r="V36" s="145">
        <f t="shared" si="233"/>
        <v>6976</v>
      </c>
      <c r="W36" s="145">
        <f t="shared" si="233"/>
        <v>7082</v>
      </c>
      <c r="X36" s="145">
        <f>X96</f>
        <v>7136</v>
      </c>
      <c r="Y36" s="145">
        <f t="shared" ref="Y36:AB36" si="234">Y96</f>
        <v>7106</v>
      </c>
      <c r="Z36" s="145">
        <f t="shared" si="234"/>
        <v>7086</v>
      </c>
      <c r="AA36" s="145">
        <f t="shared" si="234"/>
        <v>6963</v>
      </c>
      <c r="AB36" s="145">
        <f t="shared" si="234"/>
        <v>6265</v>
      </c>
      <c r="AC36" s="33">
        <v>6907</v>
      </c>
      <c r="AD36" s="33">
        <v>6628</v>
      </c>
      <c r="AE36" s="33">
        <v>6581</v>
      </c>
      <c r="AF36" s="33">
        <v>6665</v>
      </c>
      <c r="AG36" s="33">
        <v>6402</v>
      </c>
      <c r="AH36" s="33">
        <v>6363</v>
      </c>
      <c r="AI36" s="33">
        <v>6305</v>
      </c>
      <c r="AJ36" s="33">
        <v>6271</v>
      </c>
      <c r="AK36" s="33">
        <v>6234</v>
      </c>
      <c r="AL36" s="33">
        <v>6414</v>
      </c>
      <c r="AM36" s="33">
        <v>6929</v>
      </c>
      <c r="AN36" s="33">
        <v>6801</v>
      </c>
      <c r="AO36" s="33">
        <v>6751</v>
      </c>
      <c r="AP36" s="33">
        <v>6605</v>
      </c>
      <c r="AQ36" s="33">
        <v>5939</v>
      </c>
      <c r="AR36" s="33">
        <v>6572</v>
      </c>
      <c r="AS36" s="33">
        <v>6169</v>
      </c>
      <c r="AT36" s="33">
        <v>6179</v>
      </c>
      <c r="AU36" s="33">
        <v>6499</v>
      </c>
      <c r="AV36" s="139">
        <f>AV96</f>
        <v>6874</v>
      </c>
      <c r="AW36" s="665"/>
      <c r="AX36" s="139">
        <f>AX96</f>
        <v>7663</v>
      </c>
      <c r="AY36" s="139">
        <f t="shared" ref="AY36:AZ36" si="235">AY96</f>
        <v>6819</v>
      </c>
      <c r="AZ36" s="139">
        <f t="shared" si="235"/>
        <v>7509</v>
      </c>
      <c r="BA36" s="139">
        <f t="shared" ref="BA36:BB36" si="236">BA96</f>
        <v>7387</v>
      </c>
      <c r="BB36" s="139">
        <f t="shared" si="236"/>
        <v>7215</v>
      </c>
      <c r="BC36" s="139">
        <f t="shared" ref="BC36:BD36" si="237">BC96</f>
        <v>7270</v>
      </c>
      <c r="BD36" s="139">
        <f t="shared" si="237"/>
        <v>7841</v>
      </c>
      <c r="BE36" s="139">
        <f t="shared" ref="BE36" si="238">BE96</f>
        <v>0</v>
      </c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>
      <c r="A37" s="3"/>
      <c r="B37" s="135">
        <v>218</v>
      </c>
      <c r="C37" s="135" t="s">
        <v>71</v>
      </c>
      <c r="D37" s="145">
        <f t="shared" ref="D37:F37" si="239">D99</f>
        <v>2856</v>
      </c>
      <c r="E37" s="145">
        <f t="shared" si="239"/>
        <v>2777</v>
      </c>
      <c r="F37" s="145">
        <f t="shared" si="239"/>
        <v>3054</v>
      </c>
      <c r="G37" s="145">
        <v>3537</v>
      </c>
      <c r="H37" s="145">
        <v>3141</v>
      </c>
      <c r="I37" s="145">
        <f t="shared" ref="I37:M37" si="240">I99</f>
        <v>5314</v>
      </c>
      <c r="J37" s="145">
        <f t="shared" si="240"/>
        <v>5401</v>
      </c>
      <c r="K37" s="145">
        <f t="shared" si="240"/>
        <v>5386</v>
      </c>
      <c r="L37" s="145">
        <f t="shared" si="240"/>
        <v>5493</v>
      </c>
      <c r="M37" s="145">
        <f t="shared" si="240"/>
        <v>5760</v>
      </c>
      <c r="N37" s="145">
        <f t="shared" ref="N37:W37" si="241">N99</f>
        <v>5745</v>
      </c>
      <c r="O37" s="145">
        <f t="shared" si="241"/>
        <v>5690</v>
      </c>
      <c r="P37" s="145">
        <f t="shared" si="241"/>
        <v>5846</v>
      </c>
      <c r="Q37" s="145">
        <f t="shared" si="241"/>
        <v>5732</v>
      </c>
      <c r="R37" s="145">
        <f t="shared" si="241"/>
        <v>6019</v>
      </c>
      <c r="S37" s="145">
        <f t="shared" si="241"/>
        <v>6042</v>
      </c>
      <c r="T37" s="145">
        <f t="shared" si="241"/>
        <v>6391</v>
      </c>
      <c r="U37" s="145">
        <f t="shared" si="241"/>
        <v>6895</v>
      </c>
      <c r="V37" s="145">
        <f t="shared" si="241"/>
        <v>6312</v>
      </c>
      <c r="W37" s="145">
        <f t="shared" si="241"/>
        <v>6560</v>
      </c>
      <c r="X37" s="145">
        <f>X99</f>
        <v>6396</v>
      </c>
      <c r="Y37" s="145">
        <f t="shared" ref="Y37:AB37" si="242">Y99</f>
        <v>6592</v>
      </c>
      <c r="Z37" s="145">
        <f t="shared" si="242"/>
        <v>6643</v>
      </c>
      <c r="AA37" s="145">
        <f t="shared" si="242"/>
        <v>6465</v>
      </c>
      <c r="AB37" s="145">
        <f t="shared" si="242"/>
        <v>6088</v>
      </c>
      <c r="AC37" s="33">
        <v>6155</v>
      </c>
      <c r="AD37" s="33">
        <v>6424</v>
      </c>
      <c r="AE37" s="33">
        <v>7134</v>
      </c>
      <c r="AF37" s="33">
        <v>6970</v>
      </c>
      <c r="AG37" s="33">
        <v>7044</v>
      </c>
      <c r="AH37" s="33">
        <v>7177</v>
      </c>
      <c r="AI37" s="33">
        <v>7344</v>
      </c>
      <c r="AJ37" s="33">
        <v>7065</v>
      </c>
      <c r="AK37" s="33">
        <v>7583</v>
      </c>
      <c r="AL37" s="33">
        <v>7773</v>
      </c>
      <c r="AM37" s="33">
        <v>7931</v>
      </c>
      <c r="AN37" s="33">
        <v>8129</v>
      </c>
      <c r="AO37" s="33">
        <v>8683</v>
      </c>
      <c r="AP37" s="33">
        <v>8459</v>
      </c>
      <c r="AQ37" s="33">
        <v>7932</v>
      </c>
      <c r="AR37" s="33">
        <v>7915</v>
      </c>
      <c r="AS37" s="33">
        <v>7216</v>
      </c>
      <c r="AT37" s="33">
        <v>6801</v>
      </c>
      <c r="AU37" s="33">
        <v>7518</v>
      </c>
      <c r="AV37" s="139">
        <f>AV99</f>
        <v>8416</v>
      </c>
      <c r="AW37" s="665"/>
      <c r="AX37" s="139">
        <f>AX99</f>
        <v>8272</v>
      </c>
      <c r="AY37" s="139">
        <f t="shared" ref="AY37:AZ37" si="243">AY99</f>
        <v>8816</v>
      </c>
      <c r="AZ37" s="139">
        <f t="shared" si="243"/>
        <v>9102</v>
      </c>
      <c r="BA37" s="139">
        <f t="shared" ref="BA37:BB37" si="244">BA99</f>
        <v>9335</v>
      </c>
      <c r="BB37" s="139">
        <f t="shared" si="244"/>
        <v>9581</v>
      </c>
      <c r="BC37" s="139">
        <f t="shared" ref="BC37:BD37" si="245">BC99</f>
        <v>9595</v>
      </c>
      <c r="BD37" s="139">
        <f t="shared" si="245"/>
        <v>9324</v>
      </c>
      <c r="BE37" s="139">
        <f t="shared" ref="BE37" si="246">BE99</f>
        <v>0</v>
      </c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>
      <c r="A38" s="3"/>
      <c r="B38" s="135">
        <v>220</v>
      </c>
      <c r="C38" s="135" t="s">
        <v>73</v>
      </c>
      <c r="D38" s="145">
        <f t="shared" ref="D38:F38" si="247">D101</f>
        <v>5425</v>
      </c>
      <c r="E38" s="145">
        <f t="shared" si="247"/>
        <v>5373</v>
      </c>
      <c r="F38" s="145">
        <f t="shared" si="247"/>
        <v>5306</v>
      </c>
      <c r="G38" s="145">
        <v>5340</v>
      </c>
      <c r="H38" s="145">
        <v>5125</v>
      </c>
      <c r="I38" s="145">
        <f t="shared" ref="I38:M38" si="248">I101</f>
        <v>7430</v>
      </c>
      <c r="J38" s="145">
        <f t="shared" si="248"/>
        <v>7570</v>
      </c>
      <c r="K38" s="145">
        <f t="shared" si="248"/>
        <v>7369</v>
      </c>
      <c r="L38" s="145">
        <f t="shared" si="248"/>
        <v>7358</v>
      </c>
      <c r="M38" s="145">
        <f t="shared" si="248"/>
        <v>7448</v>
      </c>
      <c r="N38" s="145">
        <f t="shared" ref="N38:W38" si="249">N101</f>
        <v>7665</v>
      </c>
      <c r="O38" s="145">
        <f t="shared" si="249"/>
        <v>7827</v>
      </c>
      <c r="P38" s="145">
        <f t="shared" si="249"/>
        <v>7620</v>
      </c>
      <c r="Q38" s="145">
        <f t="shared" si="249"/>
        <v>8110</v>
      </c>
      <c r="R38" s="145">
        <f t="shared" si="249"/>
        <v>8340</v>
      </c>
      <c r="S38" s="145">
        <f t="shared" si="249"/>
        <v>8944</v>
      </c>
      <c r="T38" s="145">
        <f t="shared" si="249"/>
        <v>9173</v>
      </c>
      <c r="U38" s="145">
        <f t="shared" si="249"/>
        <v>8961</v>
      </c>
      <c r="V38" s="145">
        <f t="shared" si="249"/>
        <v>9273</v>
      </c>
      <c r="W38" s="145">
        <f t="shared" si="249"/>
        <v>9226</v>
      </c>
      <c r="X38" s="145">
        <f>X101</f>
        <v>9447</v>
      </c>
      <c r="Y38" s="145">
        <f t="shared" ref="Y38:AB38" si="250">Y101</f>
        <v>9644</v>
      </c>
      <c r="Z38" s="145">
        <f t="shared" si="250"/>
        <v>9607</v>
      </c>
      <c r="AA38" s="145">
        <f t="shared" si="250"/>
        <v>9111</v>
      </c>
      <c r="AB38" s="145">
        <f t="shared" si="250"/>
        <v>9037</v>
      </c>
      <c r="AC38" s="33">
        <v>8955</v>
      </c>
      <c r="AD38" s="33">
        <v>8922</v>
      </c>
      <c r="AE38" s="33">
        <v>8597</v>
      </c>
      <c r="AF38" s="33">
        <v>8891</v>
      </c>
      <c r="AG38" s="33">
        <v>8540</v>
      </c>
      <c r="AH38" s="33">
        <v>8246</v>
      </c>
      <c r="AI38" s="33">
        <v>8356</v>
      </c>
      <c r="AJ38" s="33">
        <v>7757</v>
      </c>
      <c r="AK38" s="33">
        <v>7708</v>
      </c>
      <c r="AL38" s="33">
        <v>7302</v>
      </c>
      <c r="AM38" s="33">
        <v>7710</v>
      </c>
      <c r="AN38" s="33">
        <v>7955</v>
      </c>
      <c r="AO38" s="33">
        <v>8354</v>
      </c>
      <c r="AP38" s="33">
        <v>8254</v>
      </c>
      <c r="AQ38" s="33">
        <v>7166</v>
      </c>
      <c r="AR38" s="33">
        <v>7639</v>
      </c>
      <c r="AS38" s="33">
        <v>8818</v>
      </c>
      <c r="AT38" s="33">
        <v>8625</v>
      </c>
      <c r="AU38" s="33">
        <v>8537</v>
      </c>
      <c r="AV38" s="139">
        <f>AV101</f>
        <v>8605</v>
      </c>
      <c r="AW38" s="665"/>
      <c r="AX38" s="139">
        <f>AX101</f>
        <v>7752</v>
      </c>
      <c r="AY38" s="139">
        <f t="shared" ref="AY38:AZ38" si="251">AY101</f>
        <v>9181</v>
      </c>
      <c r="AZ38" s="139">
        <f t="shared" si="251"/>
        <v>9608</v>
      </c>
      <c r="BA38" s="139">
        <f t="shared" ref="BA38:BB38" si="252">BA101</f>
        <v>9841</v>
      </c>
      <c r="BB38" s="139">
        <f t="shared" si="252"/>
        <v>10005</v>
      </c>
      <c r="BC38" s="139">
        <f t="shared" ref="BC38:BD38" si="253">BC101</f>
        <v>8321</v>
      </c>
      <c r="BD38" s="139">
        <f t="shared" si="253"/>
        <v>8730</v>
      </c>
      <c r="BE38" s="139">
        <f t="shared" ref="BE38" si="254">BE101</f>
        <v>0</v>
      </c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>
      <c r="A39" s="3"/>
      <c r="B39" s="135">
        <v>228</v>
      </c>
      <c r="C39" s="135" t="s">
        <v>379</v>
      </c>
      <c r="D39" s="145">
        <f t="shared" ref="D39:F39" si="255">D109</f>
        <v>2160</v>
      </c>
      <c r="E39" s="145">
        <f t="shared" si="255"/>
        <v>2110</v>
      </c>
      <c r="F39" s="145">
        <f t="shared" si="255"/>
        <v>2182</v>
      </c>
      <c r="G39" s="145">
        <v>2311</v>
      </c>
      <c r="H39" s="145">
        <v>2264</v>
      </c>
      <c r="I39" s="145">
        <f t="shared" ref="I39:M39" si="256">I109</f>
        <v>3731</v>
      </c>
      <c r="J39" s="145">
        <f t="shared" si="256"/>
        <v>3928</v>
      </c>
      <c r="K39" s="145">
        <f t="shared" si="256"/>
        <v>4021</v>
      </c>
      <c r="L39" s="145">
        <f t="shared" si="256"/>
        <v>4148</v>
      </c>
      <c r="M39" s="145">
        <f t="shared" si="256"/>
        <v>4304</v>
      </c>
      <c r="N39" s="145">
        <f t="shared" ref="N39:W39" si="257">N109</f>
        <v>4571</v>
      </c>
      <c r="O39" s="145">
        <f t="shared" si="257"/>
        <v>4710</v>
      </c>
      <c r="P39" s="145">
        <f t="shared" si="257"/>
        <v>4579</v>
      </c>
      <c r="Q39" s="145">
        <f t="shared" si="257"/>
        <v>4511</v>
      </c>
      <c r="R39" s="145">
        <f t="shared" si="257"/>
        <v>4619</v>
      </c>
      <c r="S39" s="145">
        <f t="shared" si="257"/>
        <v>4945</v>
      </c>
      <c r="T39" s="145">
        <f t="shared" si="257"/>
        <v>5138</v>
      </c>
      <c r="U39" s="145">
        <f t="shared" si="257"/>
        <v>5441</v>
      </c>
      <c r="V39" s="145">
        <f t="shared" si="257"/>
        <v>5939</v>
      </c>
      <c r="W39" s="145">
        <f t="shared" si="257"/>
        <v>6061</v>
      </c>
      <c r="X39" s="145">
        <f>X109</f>
        <v>6684</v>
      </c>
      <c r="Y39" s="145">
        <f t="shared" ref="Y39:AB39" si="258">Y109</f>
        <v>7414</v>
      </c>
      <c r="Z39" s="145">
        <f t="shared" si="258"/>
        <v>7594</v>
      </c>
      <c r="AA39" s="145">
        <f t="shared" si="258"/>
        <v>7721</v>
      </c>
      <c r="AB39" s="145">
        <f t="shared" si="258"/>
        <v>7510</v>
      </c>
      <c r="AC39" s="33">
        <v>7759</v>
      </c>
      <c r="AD39" s="33">
        <v>7647</v>
      </c>
      <c r="AE39" s="33">
        <v>7516</v>
      </c>
      <c r="AF39" s="33">
        <v>7309</v>
      </c>
      <c r="AG39" s="33">
        <v>7232</v>
      </c>
      <c r="AH39" s="33">
        <v>7115</v>
      </c>
      <c r="AI39" s="33">
        <v>7459</v>
      </c>
      <c r="AJ39" s="33">
        <v>6825</v>
      </c>
      <c r="AK39" s="33">
        <v>6342</v>
      </c>
      <c r="AL39" s="33">
        <v>6203</v>
      </c>
      <c r="AM39" s="33">
        <v>6144</v>
      </c>
      <c r="AN39" s="33">
        <v>6607</v>
      </c>
      <c r="AO39" s="33">
        <v>7037</v>
      </c>
      <c r="AP39" s="33">
        <v>7494</v>
      </c>
      <c r="AQ39" s="33">
        <v>6979</v>
      </c>
      <c r="AR39" s="33">
        <v>7465</v>
      </c>
      <c r="AS39" s="33">
        <v>7613</v>
      </c>
      <c r="AT39" s="33">
        <v>6412</v>
      </c>
      <c r="AU39" s="33">
        <v>6645</v>
      </c>
      <c r="AV39" s="139">
        <f>AV109</f>
        <v>6965</v>
      </c>
      <c r="AW39" s="665"/>
      <c r="AX39" s="139">
        <f>AX109</f>
        <v>6934</v>
      </c>
      <c r="AY39" s="139">
        <f t="shared" ref="AY39:AZ39" si="259">AY109</f>
        <v>7227</v>
      </c>
      <c r="AZ39" s="139">
        <f t="shared" si="259"/>
        <v>6801</v>
      </c>
      <c r="BA39" s="139">
        <f t="shared" ref="BA39:BB39" si="260">BA109</f>
        <v>6767</v>
      </c>
      <c r="BB39" s="139">
        <f t="shared" si="260"/>
        <v>7212</v>
      </c>
      <c r="BC39" s="139">
        <f t="shared" ref="BC39:BD39" si="261">BC109</f>
        <v>8311</v>
      </c>
      <c r="BD39" s="139">
        <f t="shared" si="261"/>
        <v>6819</v>
      </c>
      <c r="BE39" s="139">
        <f t="shared" ref="BE39" si="262">BE109</f>
        <v>0</v>
      </c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>
      <c r="A40" s="3"/>
      <c r="B40" s="135">
        <v>365</v>
      </c>
      <c r="C40" s="135" t="s">
        <v>380</v>
      </c>
      <c r="D40" s="145">
        <f t="shared" ref="D40:F40" si="263">D112</f>
        <v>1648</v>
      </c>
      <c r="E40" s="145">
        <f t="shared" si="263"/>
        <v>1652</v>
      </c>
      <c r="F40" s="145">
        <f t="shared" si="263"/>
        <v>1701</v>
      </c>
      <c r="G40" s="145">
        <v>1849</v>
      </c>
      <c r="H40" s="145">
        <v>1759</v>
      </c>
      <c r="I40" s="145">
        <f t="shared" ref="I40:M40" si="264">I112</f>
        <v>3588</v>
      </c>
      <c r="J40" s="145">
        <f t="shared" si="264"/>
        <v>3469</v>
      </c>
      <c r="K40" s="145">
        <f t="shared" si="264"/>
        <v>3260</v>
      </c>
      <c r="L40" s="145">
        <f t="shared" si="264"/>
        <v>3223</v>
      </c>
      <c r="M40" s="145">
        <f t="shared" si="264"/>
        <v>3170</v>
      </c>
      <c r="N40" s="145">
        <f t="shared" ref="N40:W40" si="265">N112</f>
        <v>3291</v>
      </c>
      <c r="O40" s="145">
        <f t="shared" si="265"/>
        <v>3178</v>
      </c>
      <c r="P40" s="145">
        <f t="shared" si="265"/>
        <v>3131</v>
      </c>
      <c r="Q40" s="145">
        <f t="shared" si="265"/>
        <v>3266</v>
      </c>
      <c r="R40" s="145">
        <f t="shared" si="265"/>
        <v>3233</v>
      </c>
      <c r="S40" s="145">
        <f t="shared" si="265"/>
        <v>3396</v>
      </c>
      <c r="T40" s="145">
        <f t="shared" si="265"/>
        <v>3332</v>
      </c>
      <c r="U40" s="145">
        <f t="shared" si="265"/>
        <v>3505</v>
      </c>
      <c r="V40" s="145">
        <f t="shared" si="265"/>
        <v>3372</v>
      </c>
      <c r="W40" s="145">
        <f t="shared" si="265"/>
        <v>3240</v>
      </c>
      <c r="X40" s="145">
        <f>X112</f>
        <v>3386</v>
      </c>
      <c r="Y40" s="145">
        <f t="shared" ref="Y40:AB40" si="266">Y112</f>
        <v>3518</v>
      </c>
      <c r="Z40" s="145">
        <f t="shared" si="266"/>
        <v>3290</v>
      </c>
      <c r="AA40" s="145">
        <f t="shared" si="266"/>
        <v>3204</v>
      </c>
      <c r="AB40" s="145">
        <f t="shared" si="266"/>
        <v>3105</v>
      </c>
      <c r="AC40" s="33">
        <v>3166</v>
      </c>
      <c r="AD40" s="33">
        <v>2906</v>
      </c>
      <c r="AE40" s="33">
        <v>2814</v>
      </c>
      <c r="AF40" s="33">
        <v>3043</v>
      </c>
      <c r="AG40" s="33">
        <v>2743</v>
      </c>
      <c r="AH40" s="33">
        <v>2788</v>
      </c>
      <c r="AI40" s="33">
        <v>2750</v>
      </c>
      <c r="AJ40" s="33">
        <v>2549</v>
      </c>
      <c r="AK40" s="33">
        <v>2640</v>
      </c>
      <c r="AL40" s="33">
        <v>2420</v>
      </c>
      <c r="AM40" s="33">
        <v>2498</v>
      </c>
      <c r="AN40" s="33">
        <v>2406</v>
      </c>
      <c r="AO40" s="33">
        <v>2326</v>
      </c>
      <c r="AP40" s="33">
        <v>2490</v>
      </c>
      <c r="AQ40" s="33">
        <v>2128</v>
      </c>
      <c r="AR40" s="33">
        <v>1950</v>
      </c>
      <c r="AS40" s="33">
        <v>2154</v>
      </c>
      <c r="AT40" s="33">
        <v>2311</v>
      </c>
      <c r="AU40" s="33">
        <v>2466</v>
      </c>
      <c r="AV40" s="139">
        <f>AV112</f>
        <v>2425</v>
      </c>
      <c r="AW40" s="665"/>
      <c r="AX40" s="139">
        <f>AX112</f>
        <v>2516</v>
      </c>
      <c r="AY40" s="139">
        <f t="shared" ref="AY40:AZ40" si="267">AY112</f>
        <v>2281</v>
      </c>
      <c r="AZ40" s="139">
        <f t="shared" si="267"/>
        <v>2477</v>
      </c>
      <c r="BA40" s="139">
        <f t="shared" ref="BA40:BB40" si="268">BA112</f>
        <v>2617</v>
      </c>
      <c r="BB40" s="139">
        <f t="shared" si="268"/>
        <v>2444</v>
      </c>
      <c r="BC40" s="139">
        <f t="shared" ref="BC40:BD40" si="269">BC112</f>
        <v>2325</v>
      </c>
      <c r="BD40" s="139">
        <f t="shared" si="269"/>
        <v>2588</v>
      </c>
      <c r="BE40" s="139">
        <f t="shared" ref="BE40" si="270">BE112</f>
        <v>0</v>
      </c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>
      <c r="A41" s="3" t="s">
        <v>287</v>
      </c>
      <c r="B41" s="135"/>
      <c r="C41" s="135" t="s">
        <v>381</v>
      </c>
      <c r="D41" s="145">
        <f t="shared" ref="D41:H41" si="271">SUM(D42:D45)</f>
        <v>62977</v>
      </c>
      <c r="E41" s="145">
        <f t="shared" si="271"/>
        <v>60693</v>
      </c>
      <c r="F41" s="145">
        <f t="shared" si="271"/>
        <v>61040</v>
      </c>
      <c r="G41" s="145">
        <f t="shared" si="271"/>
        <v>57871</v>
      </c>
      <c r="H41" s="145">
        <f t="shared" si="271"/>
        <v>54970</v>
      </c>
      <c r="I41" s="145">
        <f t="shared" ref="I41:M41" si="272">SUM(I42:I45)</f>
        <v>69572</v>
      </c>
      <c r="J41" s="145">
        <f t="shared" si="272"/>
        <v>67183</v>
      </c>
      <c r="K41" s="145">
        <f t="shared" si="272"/>
        <v>65112</v>
      </c>
      <c r="L41" s="145">
        <f t="shared" si="272"/>
        <v>64112</v>
      </c>
      <c r="M41" s="145">
        <f t="shared" si="272"/>
        <v>62815</v>
      </c>
      <c r="N41" s="145">
        <f t="shared" ref="N41:W41" si="273">SUM(N42:N45)</f>
        <v>63643</v>
      </c>
      <c r="O41" s="145">
        <f t="shared" si="273"/>
        <v>65146</v>
      </c>
      <c r="P41" s="145">
        <f t="shared" si="273"/>
        <v>64252</v>
      </c>
      <c r="Q41" s="145">
        <f t="shared" si="273"/>
        <v>64011</v>
      </c>
      <c r="R41" s="145">
        <f t="shared" si="273"/>
        <v>64626</v>
      </c>
      <c r="S41" s="145">
        <f t="shared" si="273"/>
        <v>64702</v>
      </c>
      <c r="T41" s="145">
        <f t="shared" si="273"/>
        <v>63866</v>
      </c>
      <c r="U41" s="145">
        <f t="shared" si="273"/>
        <v>62305</v>
      </c>
      <c r="V41" s="145">
        <f t="shared" si="273"/>
        <v>62488</v>
      </c>
      <c r="W41" s="145">
        <f t="shared" si="273"/>
        <v>63450</v>
      </c>
      <c r="X41" s="145">
        <f>SUM(X42:X45)</f>
        <v>64100</v>
      </c>
      <c r="Y41" s="145">
        <f t="shared" ref="Y41:AB41" si="274">SUM(Y42:Y45)</f>
        <v>65249</v>
      </c>
      <c r="Z41" s="145">
        <f t="shared" si="274"/>
        <v>63976</v>
      </c>
      <c r="AA41" s="145">
        <f t="shared" si="274"/>
        <v>62762</v>
      </c>
      <c r="AB41" s="145">
        <f t="shared" si="274"/>
        <v>61085</v>
      </c>
      <c r="AC41" s="33">
        <v>60644</v>
      </c>
      <c r="AD41" s="33">
        <v>59147</v>
      </c>
      <c r="AE41" s="33">
        <v>60175</v>
      </c>
      <c r="AF41" s="33">
        <v>59334</v>
      </c>
      <c r="AG41" s="33">
        <v>57217</v>
      </c>
      <c r="AH41" s="33">
        <v>55996</v>
      </c>
      <c r="AI41" s="33">
        <v>53461</v>
      </c>
      <c r="AJ41" s="33">
        <v>52170</v>
      </c>
      <c r="AK41" s="33">
        <v>51673</v>
      </c>
      <c r="AL41" s="33">
        <v>51319</v>
      </c>
      <c r="AM41" s="33">
        <v>51393</v>
      </c>
      <c r="AN41" s="33">
        <v>51873</v>
      </c>
      <c r="AO41" s="33">
        <v>53609</v>
      </c>
      <c r="AP41" s="33">
        <v>54131</v>
      </c>
      <c r="AQ41" s="33">
        <v>49925</v>
      </c>
      <c r="AR41" s="33">
        <v>50895</v>
      </c>
      <c r="AS41" s="33">
        <v>50398</v>
      </c>
      <c r="AT41" s="33">
        <v>50440</v>
      </c>
      <c r="AU41" s="33">
        <v>52185</v>
      </c>
      <c r="AV41" s="139">
        <f>SUM(AV42:AV45)</f>
        <v>53027</v>
      </c>
      <c r="AW41" s="665"/>
      <c r="AX41" s="139">
        <f>SUM(AX42:AX45)</f>
        <v>51329</v>
      </c>
      <c r="AY41" s="139">
        <f t="shared" ref="AY41:AZ41" si="275">SUM(AY42:AY45)</f>
        <v>53294</v>
      </c>
      <c r="AZ41" s="139">
        <f t="shared" si="275"/>
        <v>54760</v>
      </c>
      <c r="BA41" s="139">
        <f t="shared" ref="BA41:BB41" si="276">SUM(BA42:BA45)</f>
        <v>55372</v>
      </c>
      <c r="BB41" s="139">
        <f t="shared" si="276"/>
        <v>56074</v>
      </c>
      <c r="BC41" s="139">
        <f t="shared" ref="BC41:BD41" si="277">SUM(BC42:BC45)</f>
        <v>53666</v>
      </c>
      <c r="BD41" s="139">
        <f t="shared" si="277"/>
        <v>54171</v>
      </c>
      <c r="BE41" s="139">
        <f t="shared" ref="BE41" si="278">SUM(BE42:BE45)</f>
        <v>0</v>
      </c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</row>
    <row r="42" spans="1:74">
      <c r="A42" s="3"/>
      <c r="B42" s="135">
        <v>201</v>
      </c>
      <c r="C42" s="135" t="s">
        <v>382</v>
      </c>
      <c r="D42" s="145">
        <f t="shared" ref="D42:F42" si="279">D83</f>
        <v>60710</v>
      </c>
      <c r="E42" s="145">
        <f t="shared" si="279"/>
        <v>58430</v>
      </c>
      <c r="F42" s="145">
        <f t="shared" si="279"/>
        <v>58646</v>
      </c>
      <c r="G42" s="145">
        <v>55718</v>
      </c>
      <c r="H42" s="145">
        <v>52750</v>
      </c>
      <c r="I42" s="145">
        <f t="shared" ref="I42:M42" si="280">I83</f>
        <v>65733</v>
      </c>
      <c r="J42" s="145">
        <f t="shared" si="280"/>
        <v>63075</v>
      </c>
      <c r="K42" s="145">
        <f t="shared" si="280"/>
        <v>61124</v>
      </c>
      <c r="L42" s="145">
        <f t="shared" si="280"/>
        <v>59750</v>
      </c>
      <c r="M42" s="145">
        <f t="shared" si="280"/>
        <v>58480</v>
      </c>
      <c r="N42" s="145">
        <f t="shared" ref="N42:W42" si="281">N83</f>
        <v>58734</v>
      </c>
      <c r="O42" s="145">
        <f t="shared" si="281"/>
        <v>60057</v>
      </c>
      <c r="P42" s="145">
        <f t="shared" si="281"/>
        <v>58958</v>
      </c>
      <c r="Q42" s="145">
        <f t="shared" si="281"/>
        <v>58497</v>
      </c>
      <c r="R42" s="145">
        <f t="shared" si="281"/>
        <v>58741</v>
      </c>
      <c r="S42" s="145">
        <f t="shared" si="281"/>
        <v>58436</v>
      </c>
      <c r="T42" s="145">
        <f t="shared" si="281"/>
        <v>57601</v>
      </c>
      <c r="U42" s="145">
        <f t="shared" si="281"/>
        <v>55906</v>
      </c>
      <c r="V42" s="145">
        <f t="shared" si="281"/>
        <v>55703</v>
      </c>
      <c r="W42" s="145">
        <f t="shared" si="281"/>
        <v>56697</v>
      </c>
      <c r="X42" s="145">
        <f>X83</f>
        <v>56909</v>
      </c>
      <c r="Y42" s="145">
        <f t="shared" ref="Y42:AB42" si="282">Y83</f>
        <v>57647</v>
      </c>
      <c r="Z42" s="145">
        <f t="shared" si="282"/>
        <v>56763</v>
      </c>
      <c r="AA42" s="145">
        <f t="shared" si="282"/>
        <v>55824</v>
      </c>
      <c r="AB42" s="145">
        <f t="shared" si="282"/>
        <v>54819</v>
      </c>
      <c r="AC42" s="33">
        <v>53605</v>
      </c>
      <c r="AD42" s="33">
        <v>52290</v>
      </c>
      <c r="AE42" s="33">
        <v>53373</v>
      </c>
      <c r="AF42" s="33">
        <v>52241</v>
      </c>
      <c r="AG42" s="33">
        <v>50479</v>
      </c>
      <c r="AH42" s="33">
        <v>49263</v>
      </c>
      <c r="AI42" s="33">
        <v>46843</v>
      </c>
      <c r="AJ42" s="33">
        <v>46021</v>
      </c>
      <c r="AK42" s="33">
        <v>45400</v>
      </c>
      <c r="AL42" s="33">
        <v>44714</v>
      </c>
      <c r="AM42" s="33">
        <v>45102</v>
      </c>
      <c r="AN42" s="33">
        <v>45489</v>
      </c>
      <c r="AO42" s="33">
        <v>46959</v>
      </c>
      <c r="AP42" s="33">
        <v>47541</v>
      </c>
      <c r="AQ42" s="33">
        <v>44168</v>
      </c>
      <c r="AR42" s="33">
        <v>44670</v>
      </c>
      <c r="AS42" s="33">
        <v>43843</v>
      </c>
      <c r="AT42" s="33">
        <v>45008</v>
      </c>
      <c r="AU42" s="33">
        <v>45835</v>
      </c>
      <c r="AV42" s="139">
        <f>AV83</f>
        <v>46540</v>
      </c>
      <c r="AW42" s="665"/>
      <c r="AX42" s="139">
        <f>AX83</f>
        <v>44640</v>
      </c>
      <c r="AY42" s="139">
        <f t="shared" ref="AY42:AZ42" si="283">AY83</f>
        <v>46842</v>
      </c>
      <c r="AZ42" s="139">
        <f t="shared" si="283"/>
        <v>48075</v>
      </c>
      <c r="BA42" s="139">
        <f t="shared" ref="BA42:BB42" si="284">BA83</f>
        <v>48424</v>
      </c>
      <c r="BB42" s="139">
        <f t="shared" si="284"/>
        <v>49038</v>
      </c>
      <c r="BC42" s="139">
        <f t="shared" ref="BC42:BD42" si="285">BC83</f>
        <v>46589</v>
      </c>
      <c r="BD42" s="139">
        <f t="shared" si="285"/>
        <v>47274</v>
      </c>
      <c r="BE42" s="139">
        <f t="shared" ref="BE42" si="286">BE83</f>
        <v>0</v>
      </c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</row>
    <row r="43" spans="1:74">
      <c r="A43" s="3"/>
      <c r="B43" s="135">
        <v>442</v>
      </c>
      <c r="C43" s="135" t="s">
        <v>87</v>
      </c>
      <c r="D43" s="145">
        <f t="shared" ref="D43:F43" si="287">D115</f>
        <v>408</v>
      </c>
      <c r="E43" s="145">
        <f t="shared" si="287"/>
        <v>391</v>
      </c>
      <c r="F43" s="145">
        <f t="shared" si="287"/>
        <v>327</v>
      </c>
      <c r="G43" s="145">
        <v>220</v>
      </c>
      <c r="H43" s="145">
        <v>359</v>
      </c>
      <c r="I43" s="145">
        <f t="shared" ref="I43:M43" si="288">I115</f>
        <v>985</v>
      </c>
      <c r="J43" s="145">
        <f t="shared" si="288"/>
        <v>1188</v>
      </c>
      <c r="K43" s="145">
        <f t="shared" si="288"/>
        <v>1054</v>
      </c>
      <c r="L43" s="145">
        <f t="shared" si="288"/>
        <v>1193</v>
      </c>
      <c r="M43" s="145">
        <f t="shared" si="288"/>
        <v>1014</v>
      </c>
      <c r="N43" s="145">
        <f t="shared" ref="N43:W43" si="289">N115</f>
        <v>1273</v>
      </c>
      <c r="O43" s="145">
        <f t="shared" si="289"/>
        <v>1297</v>
      </c>
      <c r="P43" s="145">
        <f t="shared" si="289"/>
        <v>1294</v>
      </c>
      <c r="Q43" s="145">
        <f t="shared" si="289"/>
        <v>1323</v>
      </c>
      <c r="R43" s="145">
        <f t="shared" si="289"/>
        <v>1559</v>
      </c>
      <c r="S43" s="145">
        <f t="shared" si="289"/>
        <v>1708</v>
      </c>
      <c r="T43" s="145">
        <f t="shared" si="289"/>
        <v>1672</v>
      </c>
      <c r="U43" s="145">
        <f t="shared" si="289"/>
        <v>1764</v>
      </c>
      <c r="V43" s="145">
        <f t="shared" si="289"/>
        <v>1906</v>
      </c>
      <c r="W43" s="145">
        <f t="shared" si="289"/>
        <v>1837</v>
      </c>
      <c r="X43" s="145">
        <f>X115</f>
        <v>1879</v>
      </c>
      <c r="Y43" s="145">
        <f t="shared" ref="Y43:AB43" si="290">Y115</f>
        <v>1754</v>
      </c>
      <c r="Z43" s="145">
        <f t="shared" si="290"/>
        <v>1624</v>
      </c>
      <c r="AA43" s="145">
        <f t="shared" si="290"/>
        <v>1534</v>
      </c>
      <c r="AB43" s="145">
        <f t="shared" si="290"/>
        <v>1532</v>
      </c>
      <c r="AC43" s="33">
        <v>1570</v>
      </c>
      <c r="AD43" s="33">
        <v>1646</v>
      </c>
      <c r="AE43" s="33">
        <v>1630</v>
      </c>
      <c r="AF43" s="33">
        <v>1697</v>
      </c>
      <c r="AG43" s="33">
        <v>1511</v>
      </c>
      <c r="AH43" s="33">
        <v>1482</v>
      </c>
      <c r="AI43" s="33">
        <v>1387</v>
      </c>
      <c r="AJ43" s="33">
        <v>1327</v>
      </c>
      <c r="AK43" s="33">
        <v>1230</v>
      </c>
      <c r="AL43" s="33">
        <v>1560</v>
      </c>
      <c r="AM43" s="33">
        <v>1599</v>
      </c>
      <c r="AN43" s="33">
        <v>1652</v>
      </c>
      <c r="AO43" s="33">
        <v>1687</v>
      </c>
      <c r="AP43" s="33">
        <v>1741</v>
      </c>
      <c r="AQ43" s="33">
        <v>1511</v>
      </c>
      <c r="AR43" s="33">
        <v>1457</v>
      </c>
      <c r="AS43" s="33">
        <v>1272</v>
      </c>
      <c r="AT43" s="33">
        <v>1497</v>
      </c>
      <c r="AU43" s="33">
        <v>1445</v>
      </c>
      <c r="AV43" s="139">
        <f>AV115</f>
        <v>1394</v>
      </c>
      <c r="AW43" s="665"/>
      <c r="AX43" s="139">
        <f>AX115</f>
        <v>1399</v>
      </c>
      <c r="AY43" s="139">
        <f t="shared" ref="AY43:AZ43" si="291">AY115</f>
        <v>1433</v>
      </c>
      <c r="AZ43" s="139">
        <f t="shared" si="291"/>
        <v>1508</v>
      </c>
      <c r="BA43" s="139">
        <f t="shared" ref="BA43:BB43" si="292">BA115</f>
        <v>1517</v>
      </c>
      <c r="BB43" s="139">
        <f t="shared" si="292"/>
        <v>1487</v>
      </c>
      <c r="BC43" s="139">
        <f t="shared" ref="BC43:BD43" si="293">BC115</f>
        <v>1518</v>
      </c>
      <c r="BD43" s="139">
        <f t="shared" si="293"/>
        <v>1516</v>
      </c>
      <c r="BE43" s="139">
        <f t="shared" ref="BE43" si="294">BE115</f>
        <v>0</v>
      </c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4">
      <c r="A44" s="3"/>
      <c r="B44" s="135">
        <v>443</v>
      </c>
      <c r="C44" s="135" t="s">
        <v>88</v>
      </c>
      <c r="D44" s="145">
        <f t="shared" ref="D44:F44" si="295">D116</f>
        <v>1053</v>
      </c>
      <c r="E44" s="145">
        <f t="shared" si="295"/>
        <v>1064</v>
      </c>
      <c r="F44" s="145">
        <f t="shared" si="295"/>
        <v>1209</v>
      </c>
      <c r="G44" s="145">
        <v>1072</v>
      </c>
      <c r="H44" s="145">
        <v>1142</v>
      </c>
      <c r="I44" s="145">
        <f t="shared" ref="I44:M44" si="296">I116</f>
        <v>1656</v>
      </c>
      <c r="J44" s="145">
        <f t="shared" si="296"/>
        <v>1764</v>
      </c>
      <c r="K44" s="145">
        <f t="shared" si="296"/>
        <v>1803</v>
      </c>
      <c r="L44" s="145">
        <f t="shared" si="296"/>
        <v>2016</v>
      </c>
      <c r="M44" s="145">
        <f t="shared" si="296"/>
        <v>2122</v>
      </c>
      <c r="N44" s="145">
        <f t="shared" ref="N44:W44" si="297">N116</f>
        <v>2463</v>
      </c>
      <c r="O44" s="145">
        <f t="shared" si="297"/>
        <v>2569</v>
      </c>
      <c r="P44" s="145">
        <f t="shared" si="297"/>
        <v>2780</v>
      </c>
      <c r="Q44" s="145">
        <f t="shared" si="297"/>
        <v>3007</v>
      </c>
      <c r="R44" s="145">
        <f t="shared" si="297"/>
        <v>3160</v>
      </c>
      <c r="S44" s="145">
        <f t="shared" si="297"/>
        <v>3368</v>
      </c>
      <c r="T44" s="145">
        <f t="shared" si="297"/>
        <v>3489</v>
      </c>
      <c r="U44" s="145">
        <f t="shared" si="297"/>
        <v>3553</v>
      </c>
      <c r="V44" s="145">
        <f t="shared" si="297"/>
        <v>3841</v>
      </c>
      <c r="W44" s="145">
        <f t="shared" si="297"/>
        <v>3879</v>
      </c>
      <c r="X44" s="145">
        <f t="shared" ref="X44:AB45" si="298">X116</f>
        <v>4306</v>
      </c>
      <c r="Y44" s="145">
        <f t="shared" si="298"/>
        <v>4858</v>
      </c>
      <c r="Z44" s="145">
        <f t="shared" si="298"/>
        <v>4597</v>
      </c>
      <c r="AA44" s="145">
        <f t="shared" si="298"/>
        <v>4437</v>
      </c>
      <c r="AB44" s="145">
        <f t="shared" si="298"/>
        <v>3867</v>
      </c>
      <c r="AC44" s="33">
        <v>4552</v>
      </c>
      <c r="AD44" s="33">
        <v>4339</v>
      </c>
      <c r="AE44" s="33">
        <v>4332</v>
      </c>
      <c r="AF44" s="33">
        <v>4550</v>
      </c>
      <c r="AG44" s="33">
        <v>4412</v>
      </c>
      <c r="AH44" s="33">
        <v>4447</v>
      </c>
      <c r="AI44" s="33">
        <v>4483</v>
      </c>
      <c r="AJ44" s="33">
        <v>4154</v>
      </c>
      <c r="AK44" s="33">
        <v>4343</v>
      </c>
      <c r="AL44" s="33">
        <v>4409</v>
      </c>
      <c r="AM44" s="33">
        <v>4033</v>
      </c>
      <c r="AN44" s="33">
        <v>4090</v>
      </c>
      <c r="AO44" s="33">
        <v>4321</v>
      </c>
      <c r="AP44" s="33">
        <v>4211</v>
      </c>
      <c r="AQ44" s="33">
        <v>3692</v>
      </c>
      <c r="AR44" s="33">
        <v>4229</v>
      </c>
      <c r="AS44" s="33">
        <v>4666</v>
      </c>
      <c r="AT44" s="33">
        <v>3434</v>
      </c>
      <c r="AU44" s="33">
        <v>4416</v>
      </c>
      <c r="AV44" s="139">
        <f t="shared" ref="AV44:AX45" si="299">AV116</f>
        <v>4600</v>
      </c>
      <c r="AW44" s="665"/>
      <c r="AX44" s="139">
        <f t="shared" si="299"/>
        <v>4666</v>
      </c>
      <c r="AY44" s="139">
        <f t="shared" ref="AY44:AZ44" si="300">AY116</f>
        <v>4528</v>
      </c>
      <c r="AZ44" s="139">
        <f t="shared" si="300"/>
        <v>4670</v>
      </c>
      <c r="BA44" s="139">
        <f t="shared" ref="BA44:BB44" si="301">BA116</f>
        <v>4923</v>
      </c>
      <c r="BB44" s="139">
        <f t="shared" si="301"/>
        <v>4906</v>
      </c>
      <c r="BC44" s="139">
        <f t="shared" ref="BC44:BD44" si="302">BC116</f>
        <v>4901</v>
      </c>
      <c r="BD44" s="139">
        <f t="shared" si="302"/>
        <v>4746</v>
      </c>
      <c r="BE44" s="139">
        <f t="shared" ref="BE44" si="303">BE116</f>
        <v>0</v>
      </c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</row>
    <row r="45" spans="1:74">
      <c r="A45" s="3"/>
      <c r="B45" s="135">
        <v>446</v>
      </c>
      <c r="C45" s="135" t="s">
        <v>383</v>
      </c>
      <c r="D45" s="145">
        <f t="shared" ref="D45:F45" si="304">D117</f>
        <v>806</v>
      </c>
      <c r="E45" s="145">
        <f t="shared" si="304"/>
        <v>808</v>
      </c>
      <c r="F45" s="145">
        <f t="shared" si="304"/>
        <v>858</v>
      </c>
      <c r="G45" s="145">
        <v>861</v>
      </c>
      <c r="H45" s="145">
        <v>719</v>
      </c>
      <c r="I45" s="145">
        <f t="shared" ref="I45:M45" si="305">I117</f>
        <v>1198</v>
      </c>
      <c r="J45" s="145">
        <f t="shared" si="305"/>
        <v>1156</v>
      </c>
      <c r="K45" s="145">
        <f t="shared" si="305"/>
        <v>1131</v>
      </c>
      <c r="L45" s="145">
        <f t="shared" si="305"/>
        <v>1153</v>
      </c>
      <c r="M45" s="145">
        <f t="shared" si="305"/>
        <v>1199</v>
      </c>
      <c r="N45" s="145">
        <f t="shared" ref="N45:W45" si="306">N117</f>
        <v>1173</v>
      </c>
      <c r="O45" s="145">
        <f t="shared" si="306"/>
        <v>1223</v>
      </c>
      <c r="P45" s="145">
        <f t="shared" si="306"/>
        <v>1220</v>
      </c>
      <c r="Q45" s="145">
        <f t="shared" si="306"/>
        <v>1184</v>
      </c>
      <c r="R45" s="145">
        <f t="shared" si="306"/>
        <v>1166</v>
      </c>
      <c r="S45" s="145">
        <f t="shared" si="306"/>
        <v>1190</v>
      </c>
      <c r="T45" s="145">
        <f t="shared" si="306"/>
        <v>1104</v>
      </c>
      <c r="U45" s="145">
        <f t="shared" si="306"/>
        <v>1082</v>
      </c>
      <c r="V45" s="145">
        <f t="shared" si="306"/>
        <v>1038</v>
      </c>
      <c r="W45" s="145">
        <f t="shared" si="306"/>
        <v>1037</v>
      </c>
      <c r="X45" s="145">
        <f t="shared" si="298"/>
        <v>1006</v>
      </c>
      <c r="Y45" s="145">
        <f t="shared" si="298"/>
        <v>990</v>
      </c>
      <c r="Z45" s="145">
        <f t="shared" si="298"/>
        <v>992</v>
      </c>
      <c r="AA45" s="145">
        <f t="shared" si="298"/>
        <v>967</v>
      </c>
      <c r="AB45" s="145">
        <f t="shared" si="298"/>
        <v>867</v>
      </c>
      <c r="AC45" s="33">
        <v>917</v>
      </c>
      <c r="AD45" s="33">
        <v>872</v>
      </c>
      <c r="AE45" s="33">
        <v>840</v>
      </c>
      <c r="AF45" s="33">
        <v>846</v>
      </c>
      <c r="AG45" s="33">
        <v>815</v>
      </c>
      <c r="AH45" s="33">
        <v>804</v>
      </c>
      <c r="AI45" s="33">
        <v>748</v>
      </c>
      <c r="AJ45" s="33">
        <v>668</v>
      </c>
      <c r="AK45" s="33">
        <v>700</v>
      </c>
      <c r="AL45" s="33">
        <v>636</v>
      </c>
      <c r="AM45" s="33">
        <v>659</v>
      </c>
      <c r="AN45" s="33">
        <v>642</v>
      </c>
      <c r="AO45" s="33">
        <v>642</v>
      </c>
      <c r="AP45" s="33">
        <v>638</v>
      </c>
      <c r="AQ45" s="33">
        <v>554</v>
      </c>
      <c r="AR45" s="33">
        <v>539</v>
      </c>
      <c r="AS45" s="33">
        <v>617</v>
      </c>
      <c r="AT45" s="33">
        <v>501</v>
      </c>
      <c r="AU45" s="33">
        <v>489</v>
      </c>
      <c r="AV45" s="139">
        <f t="shared" si="299"/>
        <v>493</v>
      </c>
      <c r="AW45" s="665"/>
      <c r="AX45" s="139">
        <f t="shared" si="299"/>
        <v>624</v>
      </c>
      <c r="AY45" s="139">
        <f t="shared" ref="AY45:AZ45" si="307">AY117</f>
        <v>491</v>
      </c>
      <c r="AZ45" s="139">
        <f t="shared" si="307"/>
        <v>507</v>
      </c>
      <c r="BA45" s="139">
        <f t="shared" ref="BA45:BB45" si="308">BA117</f>
        <v>508</v>
      </c>
      <c r="BB45" s="139">
        <f t="shared" si="308"/>
        <v>643</v>
      </c>
      <c r="BC45" s="139">
        <f t="shared" ref="BC45:BD45" si="309">BC117</f>
        <v>658</v>
      </c>
      <c r="BD45" s="139">
        <f t="shared" si="309"/>
        <v>635</v>
      </c>
      <c r="BE45" s="139">
        <f t="shared" ref="BE45" si="310">BE117</f>
        <v>0</v>
      </c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</row>
    <row r="46" spans="1:74">
      <c r="A46" s="3" t="s">
        <v>287</v>
      </c>
      <c r="B46" s="135"/>
      <c r="C46" s="135" t="s">
        <v>377</v>
      </c>
      <c r="D46" s="145">
        <f t="shared" ref="D46:H46" si="311">SUM(D47:D53)</f>
        <v>34306</v>
      </c>
      <c r="E46" s="145">
        <f t="shared" si="311"/>
        <v>31816</v>
      </c>
      <c r="F46" s="145">
        <f t="shared" si="311"/>
        <v>32304</v>
      </c>
      <c r="G46" s="145">
        <f t="shared" si="311"/>
        <v>35458</v>
      </c>
      <c r="H46" s="145">
        <f t="shared" si="311"/>
        <v>33766</v>
      </c>
      <c r="I46" s="145">
        <f t="shared" ref="I46:M46" si="312">SUM(I47:I53)</f>
        <v>41309</v>
      </c>
      <c r="J46" s="145">
        <f t="shared" si="312"/>
        <v>41061</v>
      </c>
      <c r="K46" s="145">
        <f t="shared" si="312"/>
        <v>39143</v>
      </c>
      <c r="L46" s="145">
        <f t="shared" si="312"/>
        <v>38250</v>
      </c>
      <c r="M46" s="145">
        <f t="shared" si="312"/>
        <v>37856</v>
      </c>
      <c r="N46" s="145">
        <f t="shared" ref="N46:W46" si="313">SUM(N47:N53)</f>
        <v>37429</v>
      </c>
      <c r="O46" s="145">
        <f t="shared" si="313"/>
        <v>39765</v>
      </c>
      <c r="P46" s="145">
        <f t="shared" si="313"/>
        <v>39755</v>
      </c>
      <c r="Q46" s="145">
        <f t="shared" si="313"/>
        <v>39673</v>
      </c>
      <c r="R46" s="145">
        <f t="shared" si="313"/>
        <v>40387</v>
      </c>
      <c r="S46" s="145">
        <f t="shared" si="313"/>
        <v>40593</v>
      </c>
      <c r="T46" s="145">
        <f t="shared" si="313"/>
        <v>37610</v>
      </c>
      <c r="U46" s="145">
        <f t="shared" si="313"/>
        <v>36583</v>
      </c>
      <c r="V46" s="145">
        <f t="shared" si="313"/>
        <v>37502</v>
      </c>
      <c r="W46" s="145">
        <f t="shared" si="313"/>
        <v>37353</v>
      </c>
      <c r="X46" s="145">
        <f>SUM(X47:X53)</f>
        <v>38352</v>
      </c>
      <c r="Y46" s="145">
        <f t="shared" ref="Y46:AB46" si="314">SUM(Y47:Y53)</f>
        <v>39985</v>
      </c>
      <c r="Z46" s="145">
        <f t="shared" si="314"/>
        <v>39795</v>
      </c>
      <c r="AA46" s="145">
        <f t="shared" si="314"/>
        <v>38684</v>
      </c>
      <c r="AB46" s="145">
        <f t="shared" si="314"/>
        <v>36275</v>
      </c>
      <c r="AC46" s="33">
        <v>36938</v>
      </c>
      <c r="AD46" s="33">
        <v>35680</v>
      </c>
      <c r="AE46" s="33">
        <v>35295</v>
      </c>
      <c r="AF46" s="33">
        <v>34861</v>
      </c>
      <c r="AG46" s="33">
        <v>33530</v>
      </c>
      <c r="AH46" s="33">
        <v>31616</v>
      </c>
      <c r="AI46" s="33">
        <v>30733</v>
      </c>
      <c r="AJ46" s="33">
        <v>30033</v>
      </c>
      <c r="AK46" s="33">
        <v>30208</v>
      </c>
      <c r="AL46" s="33">
        <v>29108</v>
      </c>
      <c r="AM46" s="33">
        <v>29208</v>
      </c>
      <c r="AN46" s="33">
        <v>28845</v>
      </c>
      <c r="AO46" s="33">
        <v>31010</v>
      </c>
      <c r="AP46" s="33">
        <v>30609</v>
      </c>
      <c r="AQ46" s="33">
        <v>28663</v>
      </c>
      <c r="AR46" s="33">
        <v>27715</v>
      </c>
      <c r="AS46" s="33">
        <v>27361</v>
      </c>
      <c r="AT46" s="33">
        <v>27503</v>
      </c>
      <c r="AU46" s="33">
        <v>26466</v>
      </c>
      <c r="AV46" s="139">
        <f>SUM(AV47:AV53)</f>
        <v>26800</v>
      </c>
      <c r="AW46" s="665"/>
      <c r="AX46" s="139">
        <f>SUM(AX47:AX53)</f>
        <v>26688</v>
      </c>
      <c r="AY46" s="139">
        <f t="shared" ref="AY46:AZ46" si="315">SUM(AY47:AY53)</f>
        <v>25332</v>
      </c>
      <c r="AZ46" s="139">
        <f t="shared" si="315"/>
        <v>26069</v>
      </c>
      <c r="BA46" s="139">
        <f t="shared" ref="BA46:BB46" si="316">SUM(BA47:BA53)</f>
        <v>26445</v>
      </c>
      <c r="BB46" s="139">
        <f t="shared" si="316"/>
        <v>25399</v>
      </c>
      <c r="BC46" s="139">
        <f t="shared" ref="BC46:BD46" si="317">SUM(BC47:BC53)</f>
        <v>24482</v>
      </c>
      <c r="BD46" s="139">
        <f t="shared" si="317"/>
        <v>23993</v>
      </c>
      <c r="BE46" s="139">
        <f t="shared" ref="BE46" si="318">SUM(BE47:BE53)</f>
        <v>0</v>
      </c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</row>
    <row r="47" spans="1:74">
      <c r="A47" s="3"/>
      <c r="B47" s="135">
        <v>208</v>
      </c>
      <c r="C47" s="135" t="s">
        <v>62</v>
      </c>
      <c r="D47" s="145">
        <f t="shared" ref="D47:F47" si="319">D143</f>
        <v>10842</v>
      </c>
      <c r="E47" s="145">
        <f t="shared" si="319"/>
        <v>10884</v>
      </c>
      <c r="F47" s="145">
        <f t="shared" si="319"/>
        <v>10411</v>
      </c>
      <c r="G47" s="145">
        <v>9996</v>
      </c>
      <c r="H47" s="145">
        <v>10115</v>
      </c>
      <c r="I47" s="145">
        <f t="shared" ref="I47:M47" si="320">I143</f>
        <v>10189</v>
      </c>
      <c r="J47" s="145">
        <f t="shared" si="320"/>
        <v>9766</v>
      </c>
      <c r="K47" s="145">
        <f t="shared" si="320"/>
        <v>9276</v>
      </c>
      <c r="L47" s="145">
        <f t="shared" si="320"/>
        <v>8062</v>
      </c>
      <c r="M47" s="145">
        <f t="shared" si="320"/>
        <v>8009</v>
      </c>
      <c r="N47" s="145">
        <f t="shared" ref="N47:W47" si="321">N143</f>
        <v>7072</v>
      </c>
      <c r="O47" s="145">
        <f t="shared" si="321"/>
        <v>8389</v>
      </c>
      <c r="P47" s="145">
        <f t="shared" si="321"/>
        <v>8275</v>
      </c>
      <c r="Q47" s="145">
        <f t="shared" si="321"/>
        <v>8085</v>
      </c>
      <c r="R47" s="145">
        <f t="shared" si="321"/>
        <v>7855</v>
      </c>
      <c r="S47" s="145">
        <f t="shared" si="321"/>
        <v>7372</v>
      </c>
      <c r="T47" s="145">
        <f t="shared" si="321"/>
        <v>4322</v>
      </c>
      <c r="U47" s="145">
        <f t="shared" si="321"/>
        <v>3964</v>
      </c>
      <c r="V47" s="145">
        <f t="shared" si="321"/>
        <v>4194</v>
      </c>
      <c r="W47" s="145">
        <f t="shared" si="321"/>
        <v>3919</v>
      </c>
      <c r="X47" s="145">
        <f>X143</f>
        <v>4174</v>
      </c>
      <c r="Y47" s="145">
        <f t="shared" ref="Y47:AB47" si="322">Y143</f>
        <v>5154</v>
      </c>
      <c r="Z47" s="145">
        <f t="shared" si="322"/>
        <v>5080</v>
      </c>
      <c r="AA47" s="145">
        <f t="shared" si="322"/>
        <v>5155</v>
      </c>
      <c r="AB47" s="145">
        <f t="shared" si="322"/>
        <v>4875</v>
      </c>
      <c r="AC47" s="33">
        <v>4835</v>
      </c>
      <c r="AD47" s="33">
        <v>4699</v>
      </c>
      <c r="AE47" s="33">
        <v>4585</v>
      </c>
      <c r="AF47" s="33">
        <v>4475</v>
      </c>
      <c r="AG47" s="33">
        <v>4320</v>
      </c>
      <c r="AH47" s="33">
        <v>3071</v>
      </c>
      <c r="AI47" s="33">
        <v>2905</v>
      </c>
      <c r="AJ47" s="33">
        <v>2630</v>
      </c>
      <c r="AK47" s="33">
        <v>2636</v>
      </c>
      <c r="AL47" s="33">
        <v>2670</v>
      </c>
      <c r="AM47" s="33">
        <v>2695</v>
      </c>
      <c r="AN47" s="33">
        <v>2723</v>
      </c>
      <c r="AO47" s="33">
        <v>2874</v>
      </c>
      <c r="AP47" s="33">
        <v>3052</v>
      </c>
      <c r="AQ47" s="33">
        <v>3021</v>
      </c>
      <c r="AR47" s="33">
        <v>2984</v>
      </c>
      <c r="AS47" s="33">
        <v>3103</v>
      </c>
      <c r="AT47" s="33">
        <v>2740</v>
      </c>
      <c r="AU47" s="33">
        <v>2598</v>
      </c>
      <c r="AV47" s="139">
        <f>AV90</f>
        <v>2560</v>
      </c>
      <c r="AW47" s="665"/>
      <c r="AX47" s="139">
        <f>AX90</f>
        <v>2465</v>
      </c>
      <c r="AY47" s="139">
        <f t="shared" ref="AY47:AZ47" si="323">AY90</f>
        <v>2581</v>
      </c>
      <c r="AZ47" s="139">
        <f t="shared" si="323"/>
        <v>2472</v>
      </c>
      <c r="BA47" s="139">
        <f t="shared" ref="BA47:BB47" si="324">BA90</f>
        <v>2459</v>
      </c>
      <c r="BB47" s="139">
        <f t="shared" si="324"/>
        <v>2338</v>
      </c>
      <c r="BC47" s="139">
        <f t="shared" ref="BC47:BD47" si="325">BC90</f>
        <v>2577</v>
      </c>
      <c r="BD47" s="139">
        <f t="shared" si="325"/>
        <v>2351</v>
      </c>
      <c r="BE47" s="139">
        <f t="shared" ref="BE47" si="326">BE90</f>
        <v>0</v>
      </c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</row>
    <row r="48" spans="1:74">
      <c r="A48" s="3"/>
      <c r="B48" s="135">
        <v>212</v>
      </c>
      <c r="C48" s="135" t="s">
        <v>65</v>
      </c>
      <c r="D48" s="145">
        <f t="shared" ref="D48:F48" si="327">D93</f>
        <v>6101</v>
      </c>
      <c r="E48" s="145">
        <f t="shared" si="327"/>
        <v>3615</v>
      </c>
      <c r="F48" s="145">
        <f t="shared" si="327"/>
        <v>3888</v>
      </c>
      <c r="G48" s="145">
        <v>6967</v>
      </c>
      <c r="H48" s="145">
        <v>6941</v>
      </c>
      <c r="I48" s="145">
        <f t="shared" ref="I48:M48" si="328">I93</f>
        <v>7213</v>
      </c>
      <c r="J48" s="145">
        <f t="shared" si="328"/>
        <v>7083</v>
      </c>
      <c r="K48" s="145">
        <f t="shared" si="328"/>
        <v>6733</v>
      </c>
      <c r="L48" s="145">
        <f t="shared" si="328"/>
        <v>6859</v>
      </c>
      <c r="M48" s="145">
        <f t="shared" si="328"/>
        <v>6693</v>
      </c>
      <c r="N48" s="145">
        <f t="shared" ref="N48:W48" si="329">N93</f>
        <v>6945</v>
      </c>
      <c r="O48" s="145">
        <f t="shared" si="329"/>
        <v>7026</v>
      </c>
      <c r="P48" s="145">
        <f t="shared" si="329"/>
        <v>7042</v>
      </c>
      <c r="Q48" s="145">
        <f t="shared" si="329"/>
        <v>6750</v>
      </c>
      <c r="R48" s="145">
        <f t="shared" si="329"/>
        <v>6676</v>
      </c>
      <c r="S48" s="145">
        <f t="shared" si="329"/>
        <v>6637</v>
      </c>
      <c r="T48" s="145">
        <f t="shared" si="329"/>
        <v>6474</v>
      </c>
      <c r="U48" s="145">
        <f t="shared" si="329"/>
        <v>6179</v>
      </c>
      <c r="V48" s="145">
        <f t="shared" si="329"/>
        <v>6236</v>
      </c>
      <c r="W48" s="145">
        <f t="shared" si="329"/>
        <v>6271</v>
      </c>
      <c r="X48" s="145">
        <f>X93</f>
        <v>6619</v>
      </c>
      <c r="Y48" s="145">
        <f t="shared" ref="Y48:AB48" si="330">Y93</f>
        <v>6635</v>
      </c>
      <c r="Z48" s="145">
        <f t="shared" si="330"/>
        <v>6609</v>
      </c>
      <c r="AA48" s="145">
        <f t="shared" si="330"/>
        <v>6446</v>
      </c>
      <c r="AB48" s="145">
        <f t="shared" si="330"/>
        <v>5538</v>
      </c>
      <c r="AC48" s="33">
        <v>5943</v>
      </c>
      <c r="AD48" s="33">
        <v>5774</v>
      </c>
      <c r="AE48" s="33">
        <v>5558</v>
      </c>
      <c r="AF48" s="33">
        <v>5726</v>
      </c>
      <c r="AG48" s="33">
        <v>5389</v>
      </c>
      <c r="AH48" s="33">
        <v>5245</v>
      </c>
      <c r="AI48" s="33">
        <v>5219</v>
      </c>
      <c r="AJ48" s="33">
        <v>4776</v>
      </c>
      <c r="AK48" s="33">
        <v>4888</v>
      </c>
      <c r="AL48" s="33">
        <v>4788</v>
      </c>
      <c r="AM48" s="33">
        <v>4628</v>
      </c>
      <c r="AN48" s="33">
        <v>4648</v>
      </c>
      <c r="AO48" s="33">
        <v>4560</v>
      </c>
      <c r="AP48" s="33">
        <v>4749</v>
      </c>
      <c r="AQ48" s="33">
        <v>4633</v>
      </c>
      <c r="AR48" s="33">
        <v>4406</v>
      </c>
      <c r="AS48" s="33">
        <v>4770</v>
      </c>
      <c r="AT48" s="33">
        <v>4380</v>
      </c>
      <c r="AU48" s="33">
        <v>4266</v>
      </c>
      <c r="AV48" s="139">
        <f>AV93</f>
        <v>4526</v>
      </c>
      <c r="AW48" s="665"/>
      <c r="AX48" s="139">
        <f>AX93</f>
        <v>4676</v>
      </c>
      <c r="AY48" s="139">
        <f t="shared" ref="AY48:AZ48" si="331">AY93</f>
        <v>4464</v>
      </c>
      <c r="AZ48" s="139">
        <f t="shared" si="331"/>
        <v>4531</v>
      </c>
      <c r="BA48" s="139">
        <f t="shared" ref="BA48:BB48" si="332">BA93</f>
        <v>4556</v>
      </c>
      <c r="BB48" s="139">
        <f t="shared" si="332"/>
        <v>4516</v>
      </c>
      <c r="BC48" s="139">
        <f t="shared" ref="BC48:BD48" si="333">BC93</f>
        <v>4409</v>
      </c>
      <c r="BD48" s="139">
        <f t="shared" si="333"/>
        <v>4349</v>
      </c>
      <c r="BE48" s="139">
        <f t="shared" ref="BE48" si="334">BE93</f>
        <v>0</v>
      </c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</row>
    <row r="49" spans="1:74">
      <c r="A49" s="3"/>
      <c r="B49" s="135">
        <v>227</v>
      </c>
      <c r="C49" s="135" t="s">
        <v>384</v>
      </c>
      <c r="D49" s="145">
        <f t="shared" ref="D49:F49" si="335">D108</f>
        <v>3806</v>
      </c>
      <c r="E49" s="145">
        <f t="shared" si="335"/>
        <v>3685</v>
      </c>
      <c r="F49" s="145">
        <f t="shared" si="335"/>
        <v>3673</v>
      </c>
      <c r="G49" s="145">
        <v>3814</v>
      </c>
      <c r="H49" s="145">
        <v>3490</v>
      </c>
      <c r="I49" s="145">
        <f t="shared" ref="I49:M49" si="336">I108</f>
        <v>5806</v>
      </c>
      <c r="J49" s="145">
        <f t="shared" si="336"/>
        <v>5908</v>
      </c>
      <c r="K49" s="145">
        <f t="shared" si="336"/>
        <v>5833</v>
      </c>
      <c r="L49" s="145">
        <f t="shared" si="336"/>
        <v>5956</v>
      </c>
      <c r="M49" s="145">
        <f t="shared" si="336"/>
        <v>6031</v>
      </c>
      <c r="N49" s="145">
        <f t="shared" ref="N49:W49" si="337">N108</f>
        <v>6222</v>
      </c>
      <c r="O49" s="145">
        <f t="shared" si="337"/>
        <v>6451</v>
      </c>
      <c r="P49" s="145">
        <f t="shared" si="337"/>
        <v>6618</v>
      </c>
      <c r="Q49" s="145">
        <f t="shared" si="337"/>
        <v>6541</v>
      </c>
      <c r="R49" s="145">
        <f t="shared" si="337"/>
        <v>6643</v>
      </c>
      <c r="S49" s="145">
        <f t="shared" si="337"/>
        <v>6581</v>
      </c>
      <c r="T49" s="145">
        <f t="shared" si="337"/>
        <v>6841</v>
      </c>
      <c r="U49" s="145">
        <f t="shared" si="337"/>
        <v>6717</v>
      </c>
      <c r="V49" s="145">
        <f t="shared" si="337"/>
        <v>6972</v>
      </c>
      <c r="W49" s="145">
        <f t="shared" si="337"/>
        <v>6854</v>
      </c>
      <c r="X49" s="145">
        <f>X108</f>
        <v>6885</v>
      </c>
      <c r="Y49" s="145">
        <f t="shared" ref="Y49:AB49" si="338">Y108</f>
        <v>6982</v>
      </c>
      <c r="Z49" s="145">
        <f t="shared" si="338"/>
        <v>6784</v>
      </c>
      <c r="AA49" s="145">
        <f t="shared" si="338"/>
        <v>6702</v>
      </c>
      <c r="AB49" s="145">
        <f t="shared" si="338"/>
        <v>6398</v>
      </c>
      <c r="AC49" s="33">
        <v>6504</v>
      </c>
      <c r="AD49" s="33">
        <v>6172</v>
      </c>
      <c r="AE49" s="33">
        <v>6360</v>
      </c>
      <c r="AF49" s="33">
        <v>6206</v>
      </c>
      <c r="AG49" s="33">
        <v>5903</v>
      </c>
      <c r="AH49" s="33">
        <v>5887</v>
      </c>
      <c r="AI49" s="33">
        <v>5498</v>
      </c>
      <c r="AJ49" s="33">
        <v>5356</v>
      </c>
      <c r="AK49" s="33">
        <v>5311</v>
      </c>
      <c r="AL49" s="33">
        <v>5348</v>
      </c>
      <c r="AM49" s="33">
        <v>5341</v>
      </c>
      <c r="AN49" s="33">
        <v>5237</v>
      </c>
      <c r="AO49" s="33">
        <v>5345</v>
      </c>
      <c r="AP49" s="33">
        <v>5151</v>
      </c>
      <c r="AQ49" s="33">
        <v>4778</v>
      </c>
      <c r="AR49" s="33">
        <v>4701</v>
      </c>
      <c r="AS49" s="33">
        <v>4522</v>
      </c>
      <c r="AT49" s="33">
        <v>4714</v>
      </c>
      <c r="AU49" s="33">
        <v>4605</v>
      </c>
      <c r="AV49" s="139">
        <f>AV108</f>
        <v>4358</v>
      </c>
      <c r="AW49" s="665"/>
      <c r="AX49" s="139">
        <f>AX108</f>
        <v>4114</v>
      </c>
      <c r="AY49" s="139">
        <f t="shared" ref="AY49:AZ49" si="339">AY108</f>
        <v>3333</v>
      </c>
      <c r="AZ49" s="139">
        <f t="shared" si="339"/>
        <v>3238</v>
      </c>
      <c r="BA49" s="139">
        <f t="shared" ref="BA49:BB49" si="340">BA108</f>
        <v>3099</v>
      </c>
      <c r="BB49" s="139">
        <f t="shared" si="340"/>
        <v>3049</v>
      </c>
      <c r="BC49" s="139">
        <f t="shared" ref="BC49:BD49" si="341">BC108</f>
        <v>2788</v>
      </c>
      <c r="BD49" s="139">
        <f t="shared" si="341"/>
        <v>2800</v>
      </c>
      <c r="BE49" s="139">
        <f t="shared" ref="BE49" si="342">BE108</f>
        <v>0</v>
      </c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</row>
    <row r="50" spans="1:74">
      <c r="A50" s="3"/>
      <c r="B50" s="135">
        <v>229</v>
      </c>
      <c r="C50" s="135" t="s">
        <v>385</v>
      </c>
      <c r="D50" s="145">
        <f t="shared" ref="D50:F50" si="343">D110</f>
        <v>7844</v>
      </c>
      <c r="E50" s="145">
        <f t="shared" si="343"/>
        <v>7850</v>
      </c>
      <c r="F50" s="145">
        <f t="shared" si="343"/>
        <v>8119</v>
      </c>
      <c r="G50" s="145">
        <v>8216</v>
      </c>
      <c r="H50" s="145">
        <v>7542</v>
      </c>
      <c r="I50" s="145">
        <f t="shared" ref="I50:M50" si="344">I110</f>
        <v>11024</v>
      </c>
      <c r="J50" s="145">
        <f t="shared" si="344"/>
        <v>11062</v>
      </c>
      <c r="K50" s="145">
        <f t="shared" si="344"/>
        <v>10395</v>
      </c>
      <c r="L50" s="145">
        <f t="shared" si="344"/>
        <v>10471</v>
      </c>
      <c r="M50" s="145">
        <f t="shared" si="344"/>
        <v>10515</v>
      </c>
      <c r="N50" s="145">
        <f t="shared" ref="N50:W50" si="345">N110</f>
        <v>10752</v>
      </c>
      <c r="O50" s="145">
        <f t="shared" si="345"/>
        <v>11139</v>
      </c>
      <c r="P50" s="145">
        <f t="shared" si="345"/>
        <v>11101</v>
      </c>
      <c r="Q50" s="145">
        <f t="shared" si="345"/>
        <v>11139</v>
      </c>
      <c r="R50" s="145">
        <f t="shared" si="345"/>
        <v>11591</v>
      </c>
      <c r="S50" s="145">
        <f t="shared" si="345"/>
        <v>11935</v>
      </c>
      <c r="T50" s="145">
        <f t="shared" si="345"/>
        <v>11779</v>
      </c>
      <c r="U50" s="145">
        <f t="shared" si="345"/>
        <v>11623</v>
      </c>
      <c r="V50" s="145">
        <f t="shared" si="345"/>
        <v>11632</v>
      </c>
      <c r="W50" s="145">
        <f t="shared" si="345"/>
        <v>11835</v>
      </c>
      <c r="X50" s="145">
        <f>X110</f>
        <v>11916</v>
      </c>
      <c r="Y50" s="145">
        <f t="shared" ref="Y50:AB50" si="346">Y110</f>
        <v>12323</v>
      </c>
      <c r="Z50" s="145">
        <f t="shared" si="346"/>
        <v>12535</v>
      </c>
      <c r="AA50" s="145">
        <f t="shared" si="346"/>
        <v>11949</v>
      </c>
      <c r="AB50" s="145">
        <f t="shared" si="346"/>
        <v>11504</v>
      </c>
      <c r="AC50" s="33">
        <v>11635</v>
      </c>
      <c r="AD50" s="33">
        <v>11350</v>
      </c>
      <c r="AE50" s="33">
        <v>11240</v>
      </c>
      <c r="AF50" s="33">
        <v>11168</v>
      </c>
      <c r="AG50" s="33">
        <v>10924</v>
      </c>
      <c r="AH50" s="33">
        <v>10632</v>
      </c>
      <c r="AI50" s="33">
        <v>10741</v>
      </c>
      <c r="AJ50" s="33">
        <v>11189</v>
      </c>
      <c r="AK50" s="33">
        <v>11273</v>
      </c>
      <c r="AL50" s="33">
        <v>11107</v>
      </c>
      <c r="AM50" s="33">
        <v>11234</v>
      </c>
      <c r="AN50" s="33">
        <v>11163</v>
      </c>
      <c r="AO50" s="33">
        <v>12997</v>
      </c>
      <c r="AP50" s="33">
        <v>12551</v>
      </c>
      <c r="AQ50" s="33">
        <v>11467</v>
      </c>
      <c r="AR50" s="33">
        <v>10997</v>
      </c>
      <c r="AS50" s="33">
        <v>10677</v>
      </c>
      <c r="AT50" s="33">
        <v>10516</v>
      </c>
      <c r="AU50" s="33">
        <v>10452</v>
      </c>
      <c r="AV50" s="139">
        <f>AV110</f>
        <v>10970</v>
      </c>
      <c r="AW50" s="665"/>
      <c r="AX50" s="139">
        <f>AX110</f>
        <v>11531</v>
      </c>
      <c r="AY50" s="139">
        <f t="shared" ref="AY50:AZ50" si="347">AY110</f>
        <v>10739</v>
      </c>
      <c r="AZ50" s="139">
        <f t="shared" si="347"/>
        <v>11059</v>
      </c>
      <c r="BA50" s="139">
        <f t="shared" ref="BA50:BB50" si="348">BA110</f>
        <v>11312</v>
      </c>
      <c r="BB50" s="139">
        <f t="shared" si="348"/>
        <v>10656</v>
      </c>
      <c r="BC50" s="139">
        <f t="shared" ref="BC50:BD50" si="349">BC110</f>
        <v>10346</v>
      </c>
      <c r="BD50" s="139">
        <f t="shared" si="349"/>
        <v>10300</v>
      </c>
      <c r="BE50" s="139">
        <f t="shared" ref="BE50" si="350">BE110</f>
        <v>0</v>
      </c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</row>
    <row r="51" spans="1:74">
      <c r="A51" s="3"/>
      <c r="B51" s="135">
        <v>464</v>
      </c>
      <c r="C51" s="135" t="s">
        <v>90</v>
      </c>
      <c r="D51" s="145">
        <f t="shared" ref="D51:F51" si="351">D118</f>
        <v>3543</v>
      </c>
      <c r="E51" s="145">
        <f t="shared" si="351"/>
        <v>3437</v>
      </c>
      <c r="F51" s="145">
        <f t="shared" si="351"/>
        <v>3799</v>
      </c>
      <c r="G51" s="145">
        <v>3952</v>
      </c>
      <c r="H51" s="145">
        <v>3453</v>
      </c>
      <c r="I51" s="145">
        <f t="shared" ref="I51:M51" si="352">I118</f>
        <v>4125</v>
      </c>
      <c r="J51" s="145">
        <f t="shared" si="352"/>
        <v>4164</v>
      </c>
      <c r="K51" s="145">
        <f t="shared" si="352"/>
        <v>3803</v>
      </c>
      <c r="L51" s="145">
        <f t="shared" si="352"/>
        <v>3697</v>
      </c>
      <c r="M51" s="145">
        <f t="shared" si="352"/>
        <v>3507</v>
      </c>
      <c r="N51" s="145">
        <f t="shared" ref="N51:W51" si="353">N118</f>
        <v>3293</v>
      </c>
      <c r="O51" s="145">
        <f t="shared" si="353"/>
        <v>3442</v>
      </c>
      <c r="P51" s="145">
        <f t="shared" si="353"/>
        <v>3391</v>
      </c>
      <c r="Q51" s="145">
        <f t="shared" si="353"/>
        <v>3810</v>
      </c>
      <c r="R51" s="145">
        <f t="shared" si="353"/>
        <v>4076</v>
      </c>
      <c r="S51" s="145">
        <f t="shared" si="353"/>
        <v>4523</v>
      </c>
      <c r="T51" s="145">
        <f t="shared" si="353"/>
        <v>4780</v>
      </c>
      <c r="U51" s="145">
        <f t="shared" si="353"/>
        <v>4733</v>
      </c>
      <c r="V51" s="145">
        <f t="shared" si="353"/>
        <v>5027</v>
      </c>
      <c r="W51" s="145">
        <f t="shared" si="353"/>
        <v>5014</v>
      </c>
      <c r="X51" s="145">
        <f>X118</f>
        <v>5167</v>
      </c>
      <c r="Y51" s="145">
        <f t="shared" ref="Y51:AB51" si="354">Y118</f>
        <v>5354</v>
      </c>
      <c r="Z51" s="145">
        <f t="shared" si="354"/>
        <v>5284</v>
      </c>
      <c r="AA51" s="145">
        <f t="shared" si="354"/>
        <v>5119</v>
      </c>
      <c r="AB51" s="145">
        <f t="shared" si="354"/>
        <v>4718</v>
      </c>
      <c r="AC51" s="33">
        <v>4850</v>
      </c>
      <c r="AD51" s="33">
        <v>4578</v>
      </c>
      <c r="AE51" s="33">
        <v>4497</v>
      </c>
      <c r="AF51" s="33">
        <v>4295</v>
      </c>
      <c r="AG51" s="33">
        <v>4217</v>
      </c>
      <c r="AH51" s="33">
        <v>3962</v>
      </c>
      <c r="AI51" s="33">
        <v>3667</v>
      </c>
      <c r="AJ51" s="33">
        <v>3468</v>
      </c>
      <c r="AK51" s="33">
        <v>3365</v>
      </c>
      <c r="AL51" s="33">
        <v>2543</v>
      </c>
      <c r="AM51" s="33">
        <v>2929</v>
      </c>
      <c r="AN51" s="33">
        <v>2702</v>
      </c>
      <c r="AO51" s="33">
        <v>2891</v>
      </c>
      <c r="AP51" s="33">
        <v>2728</v>
      </c>
      <c r="AQ51" s="33">
        <v>2595</v>
      </c>
      <c r="AR51" s="33">
        <v>2513</v>
      </c>
      <c r="AS51" s="33">
        <v>2472</v>
      </c>
      <c r="AT51" s="33">
        <v>3161</v>
      </c>
      <c r="AU51" s="33">
        <v>2696</v>
      </c>
      <c r="AV51" s="139">
        <f>AV118</f>
        <v>2460</v>
      </c>
      <c r="AW51" s="665"/>
      <c r="AX51" s="139">
        <f>AX118</f>
        <v>1917</v>
      </c>
      <c r="AY51" s="139">
        <f t="shared" ref="AY51:AZ51" si="355">AY118</f>
        <v>2124</v>
      </c>
      <c r="AZ51" s="139">
        <f t="shared" si="355"/>
        <v>2549</v>
      </c>
      <c r="BA51" s="139">
        <f t="shared" ref="BA51:BB51" si="356">BA118</f>
        <v>2751</v>
      </c>
      <c r="BB51" s="139">
        <f t="shared" si="356"/>
        <v>2630</v>
      </c>
      <c r="BC51" s="139">
        <f t="shared" ref="BC51:BD51" si="357">BC118</f>
        <v>2392</v>
      </c>
      <c r="BD51" s="139">
        <f t="shared" si="357"/>
        <v>2228</v>
      </c>
      <c r="BE51" s="139">
        <f t="shared" ref="BE51" si="358">BE118</f>
        <v>0</v>
      </c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</row>
    <row r="52" spans="1:74">
      <c r="A52" s="3"/>
      <c r="B52" s="135">
        <v>481</v>
      </c>
      <c r="C52" s="135" t="s">
        <v>91</v>
      </c>
      <c r="D52" s="145">
        <f t="shared" ref="D52:H52" si="359">D119</f>
        <v>1134</v>
      </c>
      <c r="E52" s="145">
        <f t="shared" si="359"/>
        <v>1049</v>
      </c>
      <c r="F52" s="145">
        <f t="shared" si="359"/>
        <v>949</v>
      </c>
      <c r="G52" s="145">
        <f t="shared" si="359"/>
        <v>1091</v>
      </c>
      <c r="H52" s="145">
        <f t="shared" si="359"/>
        <v>968</v>
      </c>
      <c r="I52" s="145">
        <f t="shared" ref="I52:M52" si="360">I119</f>
        <v>1248</v>
      </c>
      <c r="J52" s="145">
        <f t="shared" si="360"/>
        <v>1222</v>
      </c>
      <c r="K52" s="145">
        <f t="shared" si="360"/>
        <v>1282</v>
      </c>
      <c r="L52" s="145">
        <f t="shared" si="360"/>
        <v>1270</v>
      </c>
      <c r="M52" s="145">
        <f t="shared" si="360"/>
        <v>1231</v>
      </c>
      <c r="N52" s="145">
        <f t="shared" ref="N52:W52" si="361">N119</f>
        <v>1238</v>
      </c>
      <c r="O52" s="145">
        <f t="shared" si="361"/>
        <v>1267</v>
      </c>
      <c r="P52" s="145">
        <f t="shared" si="361"/>
        <v>1270</v>
      </c>
      <c r="Q52" s="145">
        <f t="shared" si="361"/>
        <v>1264</v>
      </c>
      <c r="R52" s="145">
        <f t="shared" si="361"/>
        <v>1344</v>
      </c>
      <c r="S52" s="145">
        <f t="shared" si="361"/>
        <v>1313</v>
      </c>
      <c r="T52" s="145">
        <f t="shared" si="361"/>
        <v>1249</v>
      </c>
      <c r="U52" s="145">
        <f t="shared" si="361"/>
        <v>1265</v>
      </c>
      <c r="V52" s="145">
        <f t="shared" si="361"/>
        <v>1294</v>
      </c>
      <c r="W52" s="145">
        <f t="shared" si="361"/>
        <v>1364</v>
      </c>
      <c r="X52" s="145">
        <f t="shared" ref="X52:AB53" si="362">X119</f>
        <v>1408</v>
      </c>
      <c r="Y52" s="145">
        <f t="shared" si="362"/>
        <v>1423</v>
      </c>
      <c r="Z52" s="145">
        <f t="shared" si="362"/>
        <v>1409</v>
      </c>
      <c r="AA52" s="145">
        <f t="shared" si="362"/>
        <v>1344</v>
      </c>
      <c r="AB52" s="145">
        <f t="shared" si="362"/>
        <v>1339</v>
      </c>
      <c r="AC52" s="33">
        <v>1276</v>
      </c>
      <c r="AD52" s="33">
        <v>1257</v>
      </c>
      <c r="AE52" s="33">
        <v>1186</v>
      </c>
      <c r="AF52" s="33">
        <v>1163</v>
      </c>
      <c r="AG52" s="33">
        <v>1091</v>
      </c>
      <c r="AH52" s="33">
        <v>1085</v>
      </c>
      <c r="AI52" s="33">
        <v>1089</v>
      </c>
      <c r="AJ52" s="33">
        <v>1106</v>
      </c>
      <c r="AK52" s="33">
        <v>1109</v>
      </c>
      <c r="AL52" s="33">
        <v>1061</v>
      </c>
      <c r="AM52" s="33">
        <v>1012</v>
      </c>
      <c r="AN52" s="33">
        <v>976</v>
      </c>
      <c r="AO52" s="33">
        <v>964</v>
      </c>
      <c r="AP52" s="33">
        <v>1060</v>
      </c>
      <c r="AQ52" s="33">
        <v>950</v>
      </c>
      <c r="AR52" s="33">
        <v>911</v>
      </c>
      <c r="AS52" s="33">
        <v>737</v>
      </c>
      <c r="AT52" s="33">
        <v>818</v>
      </c>
      <c r="AU52" s="33">
        <v>729</v>
      </c>
      <c r="AV52" s="139">
        <f t="shared" ref="AV52:AX53" si="363">AV119</f>
        <v>776</v>
      </c>
      <c r="AW52" s="665"/>
      <c r="AX52" s="139">
        <f t="shared" si="363"/>
        <v>877</v>
      </c>
      <c r="AY52" s="139">
        <f t="shared" ref="AY52:AZ52" si="364">AY119</f>
        <v>907</v>
      </c>
      <c r="AZ52" s="139">
        <f t="shared" si="364"/>
        <v>998</v>
      </c>
      <c r="BA52" s="139">
        <f t="shared" ref="BA52:BB52" si="365">BA119</f>
        <v>1050</v>
      </c>
      <c r="BB52" s="139">
        <f t="shared" si="365"/>
        <v>1005</v>
      </c>
      <c r="BC52" s="139">
        <f t="shared" ref="BC52:BD52" si="366">BC119</f>
        <v>973</v>
      </c>
      <c r="BD52" s="139">
        <f t="shared" si="366"/>
        <v>1002</v>
      </c>
      <c r="BE52" s="139">
        <f t="shared" ref="BE52" si="367">BE119</f>
        <v>0</v>
      </c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</row>
    <row r="53" spans="1:74">
      <c r="A53" s="3"/>
      <c r="B53" s="135">
        <v>501</v>
      </c>
      <c r="C53" s="135" t="s">
        <v>92</v>
      </c>
      <c r="D53" s="145">
        <f t="shared" ref="D53:H53" si="368">D120</f>
        <v>1036</v>
      </c>
      <c r="E53" s="145">
        <f t="shared" si="368"/>
        <v>1296</v>
      </c>
      <c r="F53" s="145">
        <f t="shared" si="368"/>
        <v>1465</v>
      </c>
      <c r="G53" s="145">
        <f t="shared" si="368"/>
        <v>1422</v>
      </c>
      <c r="H53" s="145">
        <f t="shared" si="368"/>
        <v>1257</v>
      </c>
      <c r="I53" s="145">
        <f t="shared" ref="I53:M53" si="369">I120</f>
        <v>1704</v>
      </c>
      <c r="J53" s="145">
        <f t="shared" si="369"/>
        <v>1856</v>
      </c>
      <c r="K53" s="145">
        <f t="shared" si="369"/>
        <v>1821</v>
      </c>
      <c r="L53" s="145">
        <f t="shared" si="369"/>
        <v>1935</v>
      </c>
      <c r="M53" s="145">
        <f t="shared" si="369"/>
        <v>1870</v>
      </c>
      <c r="N53" s="145">
        <f t="shared" ref="N53:W53" si="370">N120</f>
        <v>1907</v>
      </c>
      <c r="O53" s="145">
        <f t="shared" si="370"/>
        <v>2051</v>
      </c>
      <c r="P53" s="145">
        <f t="shared" si="370"/>
        <v>2058</v>
      </c>
      <c r="Q53" s="145">
        <f t="shared" si="370"/>
        <v>2084</v>
      </c>
      <c r="R53" s="145">
        <f t="shared" si="370"/>
        <v>2202</v>
      </c>
      <c r="S53" s="145">
        <f t="shared" si="370"/>
        <v>2232</v>
      </c>
      <c r="T53" s="145">
        <f t="shared" si="370"/>
        <v>2165</v>
      </c>
      <c r="U53" s="145">
        <f t="shared" si="370"/>
        <v>2102</v>
      </c>
      <c r="V53" s="145">
        <f t="shared" si="370"/>
        <v>2147</v>
      </c>
      <c r="W53" s="145">
        <f t="shared" si="370"/>
        <v>2096</v>
      </c>
      <c r="X53" s="145">
        <f t="shared" si="362"/>
        <v>2183</v>
      </c>
      <c r="Y53" s="145">
        <f t="shared" si="362"/>
        <v>2114</v>
      </c>
      <c r="Z53" s="145">
        <f t="shared" si="362"/>
        <v>2094</v>
      </c>
      <c r="AA53" s="145">
        <f t="shared" si="362"/>
        <v>1969</v>
      </c>
      <c r="AB53" s="145">
        <f t="shared" si="362"/>
        <v>1903</v>
      </c>
      <c r="AC53" s="33">
        <v>1895</v>
      </c>
      <c r="AD53" s="33">
        <v>1850</v>
      </c>
      <c r="AE53" s="33">
        <v>1869</v>
      </c>
      <c r="AF53" s="33">
        <v>1828</v>
      </c>
      <c r="AG53" s="33">
        <v>1686</v>
      </c>
      <c r="AH53" s="33">
        <v>1734</v>
      </c>
      <c r="AI53" s="33">
        <v>1614</v>
      </c>
      <c r="AJ53" s="33">
        <v>1508</v>
      </c>
      <c r="AK53" s="33">
        <v>1626</v>
      </c>
      <c r="AL53" s="33">
        <v>1591</v>
      </c>
      <c r="AM53" s="33">
        <v>1369</v>
      </c>
      <c r="AN53" s="33">
        <v>1396</v>
      </c>
      <c r="AO53" s="33">
        <v>1379</v>
      </c>
      <c r="AP53" s="33">
        <v>1318</v>
      </c>
      <c r="AQ53" s="33">
        <v>1219</v>
      </c>
      <c r="AR53" s="33">
        <v>1203</v>
      </c>
      <c r="AS53" s="33">
        <v>1080</v>
      </c>
      <c r="AT53" s="33">
        <v>1174</v>
      </c>
      <c r="AU53" s="33">
        <v>1120</v>
      </c>
      <c r="AV53" s="139">
        <f t="shared" si="363"/>
        <v>1150</v>
      </c>
      <c r="AW53" s="665"/>
      <c r="AX53" s="139">
        <f t="shared" si="363"/>
        <v>1108</v>
      </c>
      <c r="AY53" s="139">
        <f t="shared" ref="AY53:AZ53" si="371">AY120</f>
        <v>1184</v>
      </c>
      <c r="AZ53" s="139">
        <f t="shared" si="371"/>
        <v>1222</v>
      </c>
      <c r="BA53" s="139">
        <f t="shared" ref="BA53:BB53" si="372">BA120</f>
        <v>1218</v>
      </c>
      <c r="BB53" s="139">
        <f t="shared" si="372"/>
        <v>1205</v>
      </c>
      <c r="BC53" s="139">
        <f t="shared" ref="BC53:BD53" si="373">BC120</f>
        <v>997</v>
      </c>
      <c r="BD53" s="139">
        <f t="shared" si="373"/>
        <v>963</v>
      </c>
      <c r="BE53" s="139">
        <f t="shared" ref="BE53" si="374">BE120</f>
        <v>0</v>
      </c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</row>
    <row r="54" spans="1:74">
      <c r="A54" s="3" t="s">
        <v>412</v>
      </c>
      <c r="B54" s="135"/>
      <c r="C54" s="135" t="s">
        <v>42</v>
      </c>
      <c r="D54" s="145">
        <f t="shared" ref="D54:H54" si="375">SUM(D55:D59)</f>
        <v>12266</v>
      </c>
      <c r="E54" s="145">
        <f t="shared" si="375"/>
        <v>12634</v>
      </c>
      <c r="F54" s="145">
        <f t="shared" si="375"/>
        <v>12638</v>
      </c>
      <c r="G54" s="145">
        <f t="shared" si="375"/>
        <v>13485</v>
      </c>
      <c r="H54" s="145">
        <f t="shared" si="375"/>
        <v>13091</v>
      </c>
      <c r="I54" s="145">
        <f t="shared" ref="I54:M54" si="376">SUM(I55:I59)</f>
        <v>20721</v>
      </c>
      <c r="J54" s="145">
        <f t="shared" si="376"/>
        <v>20932</v>
      </c>
      <c r="K54" s="145">
        <f t="shared" si="376"/>
        <v>20417</v>
      </c>
      <c r="L54" s="145">
        <f t="shared" si="376"/>
        <v>20657</v>
      </c>
      <c r="M54" s="145">
        <f t="shared" si="376"/>
        <v>20335</v>
      </c>
      <c r="N54" s="145">
        <f t="shared" ref="N54:W54" si="377">SUM(N55:N59)</f>
        <v>20568</v>
      </c>
      <c r="O54" s="145">
        <f t="shared" si="377"/>
        <v>20884</v>
      </c>
      <c r="P54" s="145">
        <f t="shared" si="377"/>
        <v>20207</v>
      </c>
      <c r="Q54" s="145">
        <f t="shared" si="377"/>
        <v>20106</v>
      </c>
      <c r="R54" s="145">
        <f t="shared" si="377"/>
        <v>20511</v>
      </c>
      <c r="S54" s="145">
        <f t="shared" si="377"/>
        <v>20592</v>
      </c>
      <c r="T54" s="145">
        <f t="shared" si="377"/>
        <v>20953</v>
      </c>
      <c r="U54" s="145">
        <f t="shared" si="377"/>
        <v>20946</v>
      </c>
      <c r="V54" s="145">
        <f t="shared" si="377"/>
        <v>21660</v>
      </c>
      <c r="W54" s="145">
        <f t="shared" si="377"/>
        <v>21846</v>
      </c>
      <c r="X54" s="145">
        <f>SUM(X55:X59)</f>
        <v>22270</v>
      </c>
      <c r="Y54" s="145">
        <f t="shared" ref="Y54:AB54" si="378">SUM(Y55:Y59)</f>
        <v>22650</v>
      </c>
      <c r="Z54" s="145">
        <f t="shared" si="378"/>
        <v>22106</v>
      </c>
      <c r="AA54" s="145">
        <f t="shared" si="378"/>
        <v>21646</v>
      </c>
      <c r="AB54" s="145">
        <f t="shared" si="378"/>
        <v>20379</v>
      </c>
      <c r="AC54" s="33">
        <v>20216</v>
      </c>
      <c r="AD54" s="33">
        <v>19619</v>
      </c>
      <c r="AE54" s="33">
        <v>19229</v>
      </c>
      <c r="AF54" s="33">
        <v>18495</v>
      </c>
      <c r="AG54" s="33">
        <v>17540</v>
      </c>
      <c r="AH54" s="33">
        <v>17028</v>
      </c>
      <c r="AI54" s="33">
        <v>16205</v>
      </c>
      <c r="AJ54" s="33">
        <v>15553</v>
      </c>
      <c r="AK54" s="33">
        <v>15263</v>
      </c>
      <c r="AL54" s="33">
        <v>14528</v>
      </c>
      <c r="AM54" s="33">
        <v>14434</v>
      </c>
      <c r="AN54" s="33">
        <v>14493</v>
      </c>
      <c r="AO54" s="33">
        <v>14477</v>
      </c>
      <c r="AP54" s="33">
        <v>14330</v>
      </c>
      <c r="AQ54" s="33">
        <v>13869</v>
      </c>
      <c r="AR54" s="33">
        <v>13686</v>
      </c>
      <c r="AS54" s="33">
        <v>12356</v>
      </c>
      <c r="AT54" s="33">
        <v>13949</v>
      </c>
      <c r="AU54" s="33">
        <v>12621</v>
      </c>
      <c r="AV54" s="139">
        <f>SUM(AV55:AV59)</f>
        <v>12782</v>
      </c>
      <c r="AW54" s="665"/>
      <c r="AX54" s="139">
        <f>SUM(AX55:AX59)</f>
        <v>12153</v>
      </c>
      <c r="AY54" s="139">
        <f t="shared" ref="AY54:AZ54" si="379">SUM(AY55:AY59)</f>
        <v>12940</v>
      </c>
      <c r="AZ54" s="139">
        <f t="shared" si="379"/>
        <v>13291</v>
      </c>
      <c r="BA54" s="139">
        <f t="shared" ref="BA54:BB54" si="380">SUM(BA55:BA59)</f>
        <v>13252</v>
      </c>
      <c r="BB54" s="139">
        <f t="shared" si="380"/>
        <v>12770</v>
      </c>
      <c r="BC54" s="139">
        <f t="shared" ref="BC54:BD54" si="381">SUM(BC55:BC59)</f>
        <v>11725</v>
      </c>
      <c r="BD54" s="139">
        <f t="shared" si="381"/>
        <v>12110</v>
      </c>
      <c r="BE54" s="139">
        <f t="shared" ref="BE54" si="382">SUM(BE55:BE59)</f>
        <v>0</v>
      </c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</row>
    <row r="55" spans="1:74">
      <c r="A55" s="3"/>
      <c r="B55" s="135">
        <v>209</v>
      </c>
      <c r="C55" s="135" t="s">
        <v>63</v>
      </c>
      <c r="D55" s="145">
        <f t="shared" ref="D55:H55" si="383">D91</f>
        <v>4130</v>
      </c>
      <c r="E55" s="145">
        <f t="shared" si="383"/>
        <v>4467</v>
      </c>
      <c r="F55" s="145">
        <f t="shared" si="383"/>
        <v>4493</v>
      </c>
      <c r="G55" s="145">
        <f t="shared" si="383"/>
        <v>4673</v>
      </c>
      <c r="H55" s="145">
        <f t="shared" si="383"/>
        <v>4642</v>
      </c>
      <c r="I55" s="145">
        <f t="shared" ref="I55:M55" si="384">I91</f>
        <v>8237</v>
      </c>
      <c r="J55" s="145">
        <f t="shared" si="384"/>
        <v>8209</v>
      </c>
      <c r="K55" s="145">
        <f t="shared" si="384"/>
        <v>8076</v>
      </c>
      <c r="L55" s="145">
        <f t="shared" si="384"/>
        <v>7967</v>
      </c>
      <c r="M55" s="145">
        <f t="shared" si="384"/>
        <v>8017</v>
      </c>
      <c r="N55" s="145">
        <f t="shared" ref="N55:W55" si="385">N91</f>
        <v>8129</v>
      </c>
      <c r="O55" s="145">
        <f t="shared" si="385"/>
        <v>8412</v>
      </c>
      <c r="P55" s="145">
        <f t="shared" si="385"/>
        <v>8118</v>
      </c>
      <c r="Q55" s="145">
        <f t="shared" si="385"/>
        <v>8144</v>
      </c>
      <c r="R55" s="145">
        <f t="shared" si="385"/>
        <v>8211</v>
      </c>
      <c r="S55" s="145">
        <f t="shared" si="385"/>
        <v>8408</v>
      </c>
      <c r="T55" s="145">
        <f t="shared" si="385"/>
        <v>8465</v>
      </c>
      <c r="U55" s="145">
        <f t="shared" si="385"/>
        <v>8424</v>
      </c>
      <c r="V55" s="145">
        <f t="shared" si="385"/>
        <v>8760</v>
      </c>
      <c r="W55" s="145">
        <f t="shared" si="385"/>
        <v>9011</v>
      </c>
      <c r="X55" s="145">
        <f>X91</f>
        <v>8967</v>
      </c>
      <c r="Y55" s="145">
        <f t="shared" ref="Y55:AB55" si="386">Y91</f>
        <v>9315</v>
      </c>
      <c r="Z55" s="145">
        <f t="shared" si="386"/>
        <v>9165</v>
      </c>
      <c r="AA55" s="145">
        <f t="shared" si="386"/>
        <v>9114</v>
      </c>
      <c r="AB55" s="145">
        <f t="shared" si="386"/>
        <v>8561</v>
      </c>
      <c r="AC55" s="33">
        <v>8482</v>
      </c>
      <c r="AD55" s="33">
        <v>8236</v>
      </c>
      <c r="AE55" s="33">
        <v>7985</v>
      </c>
      <c r="AF55" s="33">
        <v>7536</v>
      </c>
      <c r="AG55" s="33">
        <v>7162</v>
      </c>
      <c r="AH55" s="33">
        <v>6981</v>
      </c>
      <c r="AI55" s="33">
        <v>6719</v>
      </c>
      <c r="AJ55" s="33">
        <v>6509</v>
      </c>
      <c r="AK55" s="33">
        <v>6287</v>
      </c>
      <c r="AL55" s="33">
        <v>6028</v>
      </c>
      <c r="AM55" s="33">
        <v>5977</v>
      </c>
      <c r="AN55" s="33">
        <v>6095</v>
      </c>
      <c r="AO55" s="33">
        <v>6159</v>
      </c>
      <c r="AP55" s="33">
        <v>6173</v>
      </c>
      <c r="AQ55" s="33">
        <v>5985</v>
      </c>
      <c r="AR55" s="33">
        <v>6244</v>
      </c>
      <c r="AS55" s="33">
        <v>5716</v>
      </c>
      <c r="AT55" s="33">
        <v>6183</v>
      </c>
      <c r="AU55" s="33">
        <v>5920</v>
      </c>
      <c r="AV55" s="139">
        <f>AV91</f>
        <v>6033</v>
      </c>
      <c r="AW55" s="665"/>
      <c r="AX55" s="139">
        <f>AX91</f>
        <v>5852</v>
      </c>
      <c r="AY55" s="139">
        <f t="shared" ref="AY55:AZ55" si="387">AY91</f>
        <v>6359</v>
      </c>
      <c r="AZ55" s="139">
        <f t="shared" si="387"/>
        <v>6408</v>
      </c>
      <c r="BA55" s="139">
        <f t="shared" ref="BA55:BB55" si="388">BA91</f>
        <v>6422</v>
      </c>
      <c r="BB55" s="139">
        <f t="shared" si="388"/>
        <v>6127</v>
      </c>
      <c r="BC55" s="139">
        <f t="shared" ref="BC55:BD55" si="389">BC91</f>
        <v>5461</v>
      </c>
      <c r="BD55" s="139">
        <f t="shared" si="389"/>
        <v>5740</v>
      </c>
      <c r="BE55" s="139">
        <f t="shared" ref="BE55" si="390">BE91</f>
        <v>0</v>
      </c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</row>
    <row r="56" spans="1:74">
      <c r="A56" s="3"/>
      <c r="B56" s="135">
        <v>222</v>
      </c>
      <c r="C56" s="135" t="s">
        <v>386</v>
      </c>
      <c r="D56" s="145">
        <f t="shared" ref="D56:H56" si="391">D103</f>
        <v>2331</v>
      </c>
      <c r="E56" s="145">
        <f t="shared" si="391"/>
        <v>2227</v>
      </c>
      <c r="F56" s="145">
        <f t="shared" si="391"/>
        <v>2201</v>
      </c>
      <c r="G56" s="145">
        <f t="shared" si="391"/>
        <v>2426</v>
      </c>
      <c r="H56" s="145">
        <f t="shared" si="391"/>
        <v>2385</v>
      </c>
      <c r="I56" s="145">
        <f t="shared" ref="I56:M56" si="392">I103</f>
        <v>3470</v>
      </c>
      <c r="J56" s="145">
        <f t="shared" si="392"/>
        <v>3586</v>
      </c>
      <c r="K56" s="145">
        <f t="shared" si="392"/>
        <v>3608</v>
      </c>
      <c r="L56" s="145">
        <f t="shared" si="392"/>
        <v>4069</v>
      </c>
      <c r="M56" s="145">
        <f t="shared" si="392"/>
        <v>3605</v>
      </c>
      <c r="N56" s="145">
        <f t="shared" ref="N56:W56" si="393">N103</f>
        <v>3622</v>
      </c>
      <c r="O56" s="145">
        <f t="shared" si="393"/>
        <v>3472</v>
      </c>
      <c r="P56" s="145">
        <f t="shared" si="393"/>
        <v>3351</v>
      </c>
      <c r="Q56" s="145">
        <f t="shared" si="393"/>
        <v>3276</v>
      </c>
      <c r="R56" s="145">
        <f t="shared" si="393"/>
        <v>3410</v>
      </c>
      <c r="S56" s="145">
        <f t="shared" si="393"/>
        <v>3458</v>
      </c>
      <c r="T56" s="145">
        <f t="shared" si="393"/>
        <v>3527</v>
      </c>
      <c r="U56" s="145">
        <f t="shared" si="393"/>
        <v>3531</v>
      </c>
      <c r="V56" s="145">
        <f t="shared" si="393"/>
        <v>3637</v>
      </c>
      <c r="W56" s="145">
        <f t="shared" si="393"/>
        <v>3650</v>
      </c>
      <c r="X56" s="145">
        <f>X103</f>
        <v>3699</v>
      </c>
      <c r="Y56" s="145">
        <f t="shared" ref="Y56:AB56" si="394">Y103</f>
        <v>3840</v>
      </c>
      <c r="Z56" s="145">
        <f t="shared" si="394"/>
        <v>3702</v>
      </c>
      <c r="AA56" s="145">
        <f t="shared" si="394"/>
        <v>3423</v>
      </c>
      <c r="AB56" s="145">
        <f t="shared" si="394"/>
        <v>3188</v>
      </c>
      <c r="AC56" s="33">
        <v>3203</v>
      </c>
      <c r="AD56" s="33">
        <v>3058</v>
      </c>
      <c r="AE56" s="33">
        <v>2993</v>
      </c>
      <c r="AF56" s="33">
        <v>2833</v>
      </c>
      <c r="AG56" s="33">
        <v>2744</v>
      </c>
      <c r="AH56" s="33">
        <v>2650</v>
      </c>
      <c r="AI56" s="33">
        <v>2429</v>
      </c>
      <c r="AJ56" s="33">
        <v>2368</v>
      </c>
      <c r="AK56" s="33">
        <v>2279</v>
      </c>
      <c r="AL56" s="33">
        <v>2099</v>
      </c>
      <c r="AM56" s="33">
        <v>2141</v>
      </c>
      <c r="AN56" s="33">
        <v>2060</v>
      </c>
      <c r="AO56" s="33">
        <v>2115</v>
      </c>
      <c r="AP56" s="33">
        <v>2090</v>
      </c>
      <c r="AQ56" s="33">
        <v>1771</v>
      </c>
      <c r="AR56" s="33">
        <v>1674</v>
      </c>
      <c r="AS56" s="33">
        <v>1646</v>
      </c>
      <c r="AT56" s="33">
        <v>1724</v>
      </c>
      <c r="AU56" s="33">
        <v>1703</v>
      </c>
      <c r="AV56" s="139">
        <f>AV103</f>
        <v>1693</v>
      </c>
      <c r="AW56" s="665"/>
      <c r="AX56" s="139">
        <f>AX103</f>
        <v>1722</v>
      </c>
      <c r="AY56" s="139">
        <f t="shared" ref="AY56:AZ56" si="395">AY103</f>
        <v>1745</v>
      </c>
      <c r="AZ56" s="139">
        <f t="shared" si="395"/>
        <v>1810</v>
      </c>
      <c r="BA56" s="139">
        <f t="shared" ref="BA56:BB56" si="396">BA103</f>
        <v>1750</v>
      </c>
      <c r="BB56" s="139">
        <f t="shared" si="396"/>
        <v>1668</v>
      </c>
      <c r="BC56" s="139">
        <f t="shared" ref="BC56:BD56" si="397">BC103</f>
        <v>1553</v>
      </c>
      <c r="BD56" s="139">
        <f t="shared" si="397"/>
        <v>1489</v>
      </c>
      <c r="BE56" s="139">
        <f t="shared" ref="BE56" si="398">BE103</f>
        <v>0</v>
      </c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1:74">
      <c r="A57" s="3"/>
      <c r="B57" s="135">
        <v>225</v>
      </c>
      <c r="C57" s="135" t="s">
        <v>387</v>
      </c>
      <c r="D57" s="145">
        <f t="shared" ref="D57:H57" si="399">D106</f>
        <v>4075</v>
      </c>
      <c r="E57" s="145">
        <f t="shared" si="399"/>
        <v>4045</v>
      </c>
      <c r="F57" s="145">
        <f t="shared" si="399"/>
        <v>3908</v>
      </c>
      <c r="G57" s="145">
        <f t="shared" si="399"/>
        <v>4043</v>
      </c>
      <c r="H57" s="145">
        <f t="shared" si="399"/>
        <v>3835</v>
      </c>
      <c r="I57" s="145">
        <f t="shared" ref="I57:M57" si="400">I106</f>
        <v>4722</v>
      </c>
      <c r="J57" s="145">
        <f t="shared" si="400"/>
        <v>4820</v>
      </c>
      <c r="K57" s="145">
        <f t="shared" si="400"/>
        <v>4478</v>
      </c>
      <c r="L57" s="145">
        <f t="shared" si="400"/>
        <v>4278</v>
      </c>
      <c r="M57" s="145">
        <f t="shared" si="400"/>
        <v>4320</v>
      </c>
      <c r="N57" s="145">
        <f t="shared" ref="N57:W57" si="401">N106</f>
        <v>4375</v>
      </c>
      <c r="O57" s="145">
        <f t="shared" si="401"/>
        <v>4319</v>
      </c>
      <c r="P57" s="145">
        <f t="shared" si="401"/>
        <v>4169</v>
      </c>
      <c r="Q57" s="145">
        <f t="shared" si="401"/>
        <v>4045</v>
      </c>
      <c r="R57" s="145">
        <f t="shared" si="401"/>
        <v>4101</v>
      </c>
      <c r="S57" s="145">
        <f t="shared" si="401"/>
        <v>4079</v>
      </c>
      <c r="T57" s="145">
        <f t="shared" si="401"/>
        <v>4285</v>
      </c>
      <c r="U57" s="145">
        <f t="shared" si="401"/>
        <v>4341</v>
      </c>
      <c r="V57" s="145">
        <f t="shared" si="401"/>
        <v>4657</v>
      </c>
      <c r="W57" s="145">
        <f t="shared" si="401"/>
        <v>4635</v>
      </c>
      <c r="X57" s="145">
        <f>X106</f>
        <v>5008</v>
      </c>
      <c r="Y57" s="145">
        <f t="shared" ref="Y57:AB57" si="402">Y106</f>
        <v>4888</v>
      </c>
      <c r="Z57" s="145">
        <f t="shared" si="402"/>
        <v>4739</v>
      </c>
      <c r="AA57" s="145">
        <f t="shared" si="402"/>
        <v>4709</v>
      </c>
      <c r="AB57" s="145">
        <f t="shared" si="402"/>
        <v>4454</v>
      </c>
      <c r="AC57" s="33">
        <v>4494</v>
      </c>
      <c r="AD57" s="33">
        <v>4399</v>
      </c>
      <c r="AE57" s="33">
        <v>4468</v>
      </c>
      <c r="AF57" s="33">
        <v>4339</v>
      </c>
      <c r="AG57" s="33">
        <v>4169</v>
      </c>
      <c r="AH57" s="33">
        <v>4174</v>
      </c>
      <c r="AI57" s="33">
        <v>3916</v>
      </c>
      <c r="AJ57" s="33">
        <v>3603</v>
      </c>
      <c r="AK57" s="33">
        <v>3684</v>
      </c>
      <c r="AL57" s="33">
        <v>3584</v>
      </c>
      <c r="AM57" s="33">
        <v>3598</v>
      </c>
      <c r="AN57" s="33">
        <v>3624</v>
      </c>
      <c r="AO57" s="33">
        <v>3687</v>
      </c>
      <c r="AP57" s="33">
        <v>3629</v>
      </c>
      <c r="AQ57" s="33">
        <v>3652</v>
      </c>
      <c r="AR57" s="33">
        <v>3428</v>
      </c>
      <c r="AS57" s="33">
        <v>3052</v>
      </c>
      <c r="AT57" s="33">
        <v>3898</v>
      </c>
      <c r="AU57" s="33">
        <v>2994</v>
      </c>
      <c r="AV57" s="139">
        <f>AV106</f>
        <v>3008</v>
      </c>
      <c r="AW57" s="665"/>
      <c r="AX57" s="139">
        <f>AX106</f>
        <v>2757</v>
      </c>
      <c r="AY57" s="139">
        <f t="shared" ref="AY57:AZ57" si="403">AY106</f>
        <v>3074</v>
      </c>
      <c r="AZ57" s="139">
        <f t="shared" si="403"/>
        <v>3144</v>
      </c>
      <c r="BA57" s="139">
        <f t="shared" ref="BA57:BB57" si="404">BA106</f>
        <v>3120</v>
      </c>
      <c r="BB57" s="139">
        <f t="shared" si="404"/>
        <v>3085</v>
      </c>
      <c r="BC57" s="139">
        <f t="shared" ref="BC57:BD57" si="405">BC106</f>
        <v>3184</v>
      </c>
      <c r="BD57" s="139">
        <f t="shared" si="405"/>
        <v>3349</v>
      </c>
      <c r="BE57" s="139">
        <f t="shared" ref="BE57" si="406">BE106</f>
        <v>0</v>
      </c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</row>
    <row r="58" spans="1:74">
      <c r="A58" s="3"/>
      <c r="B58" s="135">
        <v>585</v>
      </c>
      <c r="C58" s="135" t="s">
        <v>388</v>
      </c>
      <c r="D58" s="145">
        <f t="shared" ref="D58:H58" si="407">D121</f>
        <v>1014</v>
      </c>
      <c r="E58" s="145">
        <f t="shared" si="407"/>
        <v>1281</v>
      </c>
      <c r="F58" s="145">
        <f t="shared" si="407"/>
        <v>1339</v>
      </c>
      <c r="G58" s="145">
        <f t="shared" si="407"/>
        <v>1523</v>
      </c>
      <c r="H58" s="145">
        <f t="shared" si="407"/>
        <v>1432</v>
      </c>
      <c r="I58" s="145">
        <f t="shared" ref="I58:M58" si="408">I121</f>
        <v>2873</v>
      </c>
      <c r="J58" s="145">
        <f t="shared" si="408"/>
        <v>2838</v>
      </c>
      <c r="K58" s="145">
        <f t="shared" si="408"/>
        <v>2790</v>
      </c>
      <c r="L58" s="145">
        <f t="shared" si="408"/>
        <v>2843</v>
      </c>
      <c r="M58" s="145">
        <f t="shared" si="408"/>
        <v>2874</v>
      </c>
      <c r="N58" s="145">
        <f t="shared" ref="N58:W58" si="409">N121</f>
        <v>2910</v>
      </c>
      <c r="O58" s="145">
        <f t="shared" si="409"/>
        <v>3090</v>
      </c>
      <c r="P58" s="145">
        <f t="shared" si="409"/>
        <v>3046</v>
      </c>
      <c r="Q58" s="145">
        <f t="shared" si="409"/>
        <v>2998</v>
      </c>
      <c r="R58" s="145">
        <f t="shared" si="409"/>
        <v>3134</v>
      </c>
      <c r="S58" s="145">
        <f t="shared" si="409"/>
        <v>2976</v>
      </c>
      <c r="T58" s="145">
        <f t="shared" si="409"/>
        <v>2960</v>
      </c>
      <c r="U58" s="145">
        <f t="shared" si="409"/>
        <v>2996</v>
      </c>
      <c r="V58" s="145">
        <f t="shared" si="409"/>
        <v>2950</v>
      </c>
      <c r="W58" s="145">
        <f t="shared" si="409"/>
        <v>2950</v>
      </c>
      <c r="X58" s="145">
        <f>X121</f>
        <v>2947</v>
      </c>
      <c r="Y58" s="145">
        <f t="shared" ref="Y58:AB58" si="410">Y121</f>
        <v>2993</v>
      </c>
      <c r="Z58" s="145">
        <f t="shared" si="410"/>
        <v>2893</v>
      </c>
      <c r="AA58" s="145">
        <f t="shared" si="410"/>
        <v>2852</v>
      </c>
      <c r="AB58" s="145">
        <f t="shared" si="410"/>
        <v>2763</v>
      </c>
      <c r="AC58" s="33">
        <v>2697</v>
      </c>
      <c r="AD58" s="33">
        <v>2461</v>
      </c>
      <c r="AE58" s="33">
        <v>2411</v>
      </c>
      <c r="AF58" s="33">
        <v>2340</v>
      </c>
      <c r="AG58" s="33">
        <v>2151</v>
      </c>
      <c r="AH58" s="33">
        <v>2013</v>
      </c>
      <c r="AI58" s="33">
        <v>1959</v>
      </c>
      <c r="AJ58" s="33">
        <v>1948</v>
      </c>
      <c r="AK58" s="33">
        <v>1912</v>
      </c>
      <c r="AL58" s="33">
        <v>1794</v>
      </c>
      <c r="AM58" s="33">
        <v>1715</v>
      </c>
      <c r="AN58" s="33">
        <v>1705</v>
      </c>
      <c r="AO58" s="33">
        <v>1675</v>
      </c>
      <c r="AP58" s="33">
        <v>1630</v>
      </c>
      <c r="AQ58" s="33">
        <v>1658</v>
      </c>
      <c r="AR58" s="33">
        <v>1541</v>
      </c>
      <c r="AS58" s="33">
        <v>1316</v>
      </c>
      <c r="AT58" s="33">
        <v>1492</v>
      </c>
      <c r="AU58" s="33">
        <v>1375</v>
      </c>
      <c r="AV58" s="139">
        <f t="shared" ref="AV58:AX59" si="411">AV121</f>
        <v>1457</v>
      </c>
      <c r="AW58" s="665"/>
      <c r="AX58" s="139">
        <f t="shared" si="411"/>
        <v>1282</v>
      </c>
      <c r="AY58" s="139">
        <f t="shared" ref="AY58:AZ58" si="412">AY121</f>
        <v>1304</v>
      </c>
      <c r="AZ58" s="139">
        <f t="shared" si="412"/>
        <v>1324</v>
      </c>
      <c r="BA58" s="139">
        <f t="shared" ref="BA58:BB58" si="413">BA121</f>
        <v>1376</v>
      </c>
      <c r="BB58" s="139">
        <f t="shared" si="413"/>
        <v>1315</v>
      </c>
      <c r="BC58" s="139">
        <f t="shared" ref="BC58:BD58" si="414">BC121</f>
        <v>1066</v>
      </c>
      <c r="BD58" s="139">
        <f t="shared" si="414"/>
        <v>1080</v>
      </c>
      <c r="BE58" s="139">
        <f t="shared" ref="BE58" si="415">BE121</f>
        <v>0</v>
      </c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</row>
    <row r="59" spans="1:74">
      <c r="A59" s="3"/>
      <c r="B59" s="135">
        <v>586</v>
      </c>
      <c r="C59" s="135" t="s">
        <v>389</v>
      </c>
      <c r="D59" s="145">
        <f t="shared" ref="D59:H59" si="416">D122</f>
        <v>716</v>
      </c>
      <c r="E59" s="145">
        <f t="shared" si="416"/>
        <v>614</v>
      </c>
      <c r="F59" s="145">
        <f t="shared" si="416"/>
        <v>697</v>
      </c>
      <c r="G59" s="145">
        <f t="shared" si="416"/>
        <v>820</v>
      </c>
      <c r="H59" s="145">
        <f t="shared" si="416"/>
        <v>797</v>
      </c>
      <c r="I59" s="145">
        <f t="shared" ref="I59:M59" si="417">I122</f>
        <v>1419</v>
      </c>
      <c r="J59" s="145">
        <f t="shared" si="417"/>
        <v>1479</v>
      </c>
      <c r="K59" s="145">
        <f t="shared" si="417"/>
        <v>1465</v>
      </c>
      <c r="L59" s="145">
        <f t="shared" si="417"/>
        <v>1500</v>
      </c>
      <c r="M59" s="145">
        <f t="shared" si="417"/>
        <v>1519</v>
      </c>
      <c r="N59" s="145">
        <f t="shared" ref="N59:W59" si="418">N122</f>
        <v>1532</v>
      </c>
      <c r="O59" s="145">
        <f t="shared" si="418"/>
        <v>1591</v>
      </c>
      <c r="P59" s="145">
        <f t="shared" si="418"/>
        <v>1523</v>
      </c>
      <c r="Q59" s="145">
        <f t="shared" si="418"/>
        <v>1643</v>
      </c>
      <c r="R59" s="145">
        <f t="shared" si="418"/>
        <v>1655</v>
      </c>
      <c r="S59" s="145">
        <f t="shared" si="418"/>
        <v>1671</v>
      </c>
      <c r="T59" s="145">
        <f t="shared" si="418"/>
        <v>1716</v>
      </c>
      <c r="U59" s="145">
        <f t="shared" si="418"/>
        <v>1654</v>
      </c>
      <c r="V59" s="145">
        <f t="shared" si="418"/>
        <v>1656</v>
      </c>
      <c r="W59" s="145">
        <f t="shared" si="418"/>
        <v>1600</v>
      </c>
      <c r="X59" s="145">
        <f>X122</f>
        <v>1649</v>
      </c>
      <c r="Y59" s="145">
        <f t="shared" ref="Y59:AB59" si="419">Y122</f>
        <v>1614</v>
      </c>
      <c r="Z59" s="145">
        <f t="shared" si="419"/>
        <v>1607</v>
      </c>
      <c r="AA59" s="145">
        <f t="shared" si="419"/>
        <v>1548</v>
      </c>
      <c r="AB59" s="145">
        <f t="shared" si="419"/>
        <v>1413</v>
      </c>
      <c r="AC59" s="33">
        <v>1340</v>
      </c>
      <c r="AD59" s="33">
        <v>1465</v>
      </c>
      <c r="AE59" s="33">
        <v>1372</v>
      </c>
      <c r="AF59" s="33">
        <v>1447</v>
      </c>
      <c r="AG59" s="33">
        <v>1314</v>
      </c>
      <c r="AH59" s="33">
        <v>1210</v>
      </c>
      <c r="AI59" s="33">
        <v>1182</v>
      </c>
      <c r="AJ59" s="33">
        <v>1125</v>
      </c>
      <c r="AK59" s="33">
        <v>1101</v>
      </c>
      <c r="AL59" s="33">
        <v>1023</v>
      </c>
      <c r="AM59" s="33">
        <v>1003</v>
      </c>
      <c r="AN59" s="33">
        <v>1009</v>
      </c>
      <c r="AO59" s="33">
        <v>841</v>
      </c>
      <c r="AP59" s="33">
        <v>808</v>
      </c>
      <c r="AQ59" s="33">
        <v>803</v>
      </c>
      <c r="AR59" s="33">
        <v>799</v>
      </c>
      <c r="AS59" s="33">
        <v>626</v>
      </c>
      <c r="AT59" s="33">
        <v>652</v>
      </c>
      <c r="AU59" s="33">
        <v>629</v>
      </c>
      <c r="AV59" s="139">
        <f t="shared" si="411"/>
        <v>591</v>
      </c>
      <c r="AW59" s="665"/>
      <c r="AX59" s="139">
        <f t="shared" si="411"/>
        <v>540</v>
      </c>
      <c r="AY59" s="139">
        <f t="shared" ref="AY59:AZ59" si="420">AY122</f>
        <v>458</v>
      </c>
      <c r="AZ59" s="139">
        <f t="shared" si="420"/>
        <v>605</v>
      </c>
      <c r="BA59" s="139">
        <f t="shared" ref="BA59:BB59" si="421">BA122</f>
        <v>584</v>
      </c>
      <c r="BB59" s="139">
        <f t="shared" si="421"/>
        <v>575</v>
      </c>
      <c r="BC59" s="139">
        <f t="shared" ref="BC59:BD59" si="422">BC122</f>
        <v>461</v>
      </c>
      <c r="BD59" s="139">
        <f t="shared" si="422"/>
        <v>452</v>
      </c>
      <c r="BE59" s="139">
        <f t="shared" ref="BE59" si="423">BE122</f>
        <v>0</v>
      </c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</row>
    <row r="60" spans="1:74">
      <c r="A60" s="3" t="s">
        <v>412</v>
      </c>
      <c r="B60" s="135"/>
      <c r="C60" s="135" t="s">
        <v>43</v>
      </c>
      <c r="D60" s="145">
        <f t="shared" ref="D60:H60" si="424">SUM(D61:D62)</f>
        <v>5913</v>
      </c>
      <c r="E60" s="145">
        <f t="shared" si="424"/>
        <v>5958</v>
      </c>
      <c r="F60" s="145">
        <f t="shared" si="424"/>
        <v>5938</v>
      </c>
      <c r="G60" s="145">
        <f t="shared" si="424"/>
        <v>6361</v>
      </c>
      <c r="H60" s="145">
        <f t="shared" si="424"/>
        <v>6766</v>
      </c>
      <c r="I60" s="145">
        <f t="shared" ref="I60:M60" si="425">SUM(I61:I62)</f>
        <v>11616</v>
      </c>
      <c r="J60" s="145">
        <f t="shared" si="425"/>
        <v>11821</v>
      </c>
      <c r="K60" s="145">
        <f t="shared" si="425"/>
        <v>12069</v>
      </c>
      <c r="L60" s="145">
        <f t="shared" si="425"/>
        <v>12400</v>
      </c>
      <c r="M60" s="145">
        <f t="shared" si="425"/>
        <v>12677</v>
      </c>
      <c r="N60" s="145">
        <f t="shared" ref="N60:W60" si="426">SUM(N61:N62)</f>
        <v>13238</v>
      </c>
      <c r="O60" s="145">
        <f t="shared" si="426"/>
        <v>13468</v>
      </c>
      <c r="P60" s="145">
        <f t="shared" si="426"/>
        <v>13370</v>
      </c>
      <c r="Q60" s="145">
        <f t="shared" si="426"/>
        <v>13564</v>
      </c>
      <c r="R60" s="145">
        <f t="shared" si="426"/>
        <v>13317</v>
      </c>
      <c r="S60" s="145">
        <f t="shared" si="426"/>
        <v>13430</v>
      </c>
      <c r="T60" s="145">
        <f t="shared" si="426"/>
        <v>13499</v>
      </c>
      <c r="U60" s="145">
        <f t="shared" si="426"/>
        <v>13835</v>
      </c>
      <c r="V60" s="145">
        <f t="shared" si="426"/>
        <v>13988</v>
      </c>
      <c r="W60" s="145">
        <f t="shared" si="426"/>
        <v>13975</v>
      </c>
      <c r="X60" s="145">
        <f>SUM(X61:X62)</f>
        <v>14445</v>
      </c>
      <c r="Y60" s="145">
        <f t="shared" ref="Y60:AB60" si="427">SUM(Y61:Y62)</f>
        <v>14620</v>
      </c>
      <c r="Z60" s="145">
        <f t="shared" si="427"/>
        <v>14763</v>
      </c>
      <c r="AA60" s="145">
        <f t="shared" si="427"/>
        <v>14620</v>
      </c>
      <c r="AB60" s="145">
        <f t="shared" si="427"/>
        <v>14010</v>
      </c>
      <c r="AC60" s="33">
        <v>14403</v>
      </c>
      <c r="AD60" s="33">
        <v>14374</v>
      </c>
      <c r="AE60" s="33">
        <v>14202</v>
      </c>
      <c r="AF60" s="33">
        <v>14111</v>
      </c>
      <c r="AG60" s="33">
        <v>13658</v>
      </c>
      <c r="AH60" s="33">
        <v>13663</v>
      </c>
      <c r="AI60" s="33">
        <v>13278</v>
      </c>
      <c r="AJ60" s="33">
        <v>12887</v>
      </c>
      <c r="AK60" s="33">
        <v>12954</v>
      </c>
      <c r="AL60" s="33">
        <v>13079</v>
      </c>
      <c r="AM60" s="33">
        <v>13213</v>
      </c>
      <c r="AN60" s="33">
        <v>12796</v>
      </c>
      <c r="AO60" s="33">
        <v>13114</v>
      </c>
      <c r="AP60" s="33">
        <v>12656</v>
      </c>
      <c r="AQ60" s="33">
        <v>12135</v>
      </c>
      <c r="AR60" s="33">
        <v>12105</v>
      </c>
      <c r="AS60" s="33">
        <v>11879</v>
      </c>
      <c r="AT60" s="33">
        <v>11890</v>
      </c>
      <c r="AU60" s="33">
        <v>11676</v>
      </c>
      <c r="AV60" s="139">
        <f>SUM(AV61:AV62)</f>
        <v>11579</v>
      </c>
      <c r="AW60" s="665"/>
      <c r="AX60" s="139">
        <f>SUM(AX61:AX62)</f>
        <v>11353</v>
      </c>
      <c r="AY60" s="139">
        <f t="shared" ref="AY60:AZ60" si="428">SUM(AY61:AY62)</f>
        <v>11907</v>
      </c>
      <c r="AZ60" s="139">
        <f t="shared" si="428"/>
        <v>11956</v>
      </c>
      <c r="BA60" s="139">
        <f t="shared" ref="BA60:BB60" si="429">SUM(BA61:BA62)</f>
        <v>12125</v>
      </c>
      <c r="BB60" s="139">
        <f t="shared" si="429"/>
        <v>12205</v>
      </c>
      <c r="BC60" s="139">
        <f t="shared" ref="BC60:BD60" si="430">SUM(BC61:BC62)</f>
        <v>11497</v>
      </c>
      <c r="BD60" s="139">
        <f t="shared" si="430"/>
        <v>11858</v>
      </c>
      <c r="BE60" s="139">
        <f t="shared" ref="BE60" si="431">SUM(BE61:BE62)</f>
        <v>0</v>
      </c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</row>
    <row r="61" spans="1:74">
      <c r="A61" s="3"/>
      <c r="B61" s="135">
        <v>221</v>
      </c>
      <c r="C61" s="135" t="s">
        <v>390</v>
      </c>
      <c r="D61" s="145">
        <f t="shared" ref="D61:H61" si="432">D102</f>
        <v>1580</v>
      </c>
      <c r="E61" s="145">
        <f t="shared" si="432"/>
        <v>1457</v>
      </c>
      <c r="F61" s="145">
        <f t="shared" si="432"/>
        <v>1434</v>
      </c>
      <c r="G61" s="145">
        <f t="shared" si="432"/>
        <v>1109</v>
      </c>
      <c r="H61" s="145">
        <f t="shared" si="432"/>
        <v>1461</v>
      </c>
      <c r="I61" s="145">
        <f t="shared" ref="I61:M61" si="433">I102</f>
        <v>2901</v>
      </c>
      <c r="J61" s="145">
        <f t="shared" si="433"/>
        <v>3140</v>
      </c>
      <c r="K61" s="145">
        <f t="shared" si="433"/>
        <v>3280</v>
      </c>
      <c r="L61" s="145">
        <f t="shared" si="433"/>
        <v>3684</v>
      </c>
      <c r="M61" s="145">
        <f t="shared" si="433"/>
        <v>3724</v>
      </c>
      <c r="N61" s="145">
        <f t="shared" ref="N61:W61" si="434">N102</f>
        <v>3878</v>
      </c>
      <c r="O61" s="145">
        <f t="shared" si="434"/>
        <v>3918</v>
      </c>
      <c r="P61" s="145">
        <f t="shared" si="434"/>
        <v>3975</v>
      </c>
      <c r="Q61" s="145">
        <f t="shared" si="434"/>
        <v>3986</v>
      </c>
      <c r="R61" s="145">
        <f t="shared" si="434"/>
        <v>3975</v>
      </c>
      <c r="S61" s="145">
        <f t="shared" si="434"/>
        <v>3994</v>
      </c>
      <c r="T61" s="145">
        <f t="shared" si="434"/>
        <v>3940</v>
      </c>
      <c r="U61" s="145">
        <f t="shared" si="434"/>
        <v>4012</v>
      </c>
      <c r="V61" s="145">
        <f t="shared" si="434"/>
        <v>4046</v>
      </c>
      <c r="W61" s="145">
        <f t="shared" si="434"/>
        <v>4109</v>
      </c>
      <c r="X61" s="145">
        <f>X102</f>
        <v>4310</v>
      </c>
      <c r="Y61" s="145">
        <f t="shared" ref="Y61:AB61" si="435">Y102</f>
        <v>4426</v>
      </c>
      <c r="Z61" s="145">
        <f t="shared" si="435"/>
        <v>4521</v>
      </c>
      <c r="AA61" s="145">
        <f t="shared" si="435"/>
        <v>4433</v>
      </c>
      <c r="AB61" s="145">
        <f t="shared" si="435"/>
        <v>4317</v>
      </c>
      <c r="AC61" s="33">
        <v>4556</v>
      </c>
      <c r="AD61" s="33">
        <v>4427</v>
      </c>
      <c r="AE61" s="33">
        <v>4499</v>
      </c>
      <c r="AF61" s="33">
        <v>4607</v>
      </c>
      <c r="AG61" s="33">
        <v>4471</v>
      </c>
      <c r="AH61" s="33">
        <v>4578</v>
      </c>
      <c r="AI61" s="33">
        <v>4495</v>
      </c>
      <c r="AJ61" s="33">
        <v>4456</v>
      </c>
      <c r="AK61" s="33">
        <v>4414</v>
      </c>
      <c r="AL61" s="33">
        <v>4485</v>
      </c>
      <c r="AM61" s="33">
        <v>4547</v>
      </c>
      <c r="AN61" s="33">
        <v>4425</v>
      </c>
      <c r="AO61" s="33">
        <v>4538</v>
      </c>
      <c r="AP61" s="33">
        <v>4159</v>
      </c>
      <c r="AQ61" s="33">
        <v>3799</v>
      </c>
      <c r="AR61" s="33">
        <v>3612</v>
      </c>
      <c r="AS61" s="33">
        <v>3674</v>
      </c>
      <c r="AT61" s="33">
        <v>3419</v>
      </c>
      <c r="AU61" s="33">
        <v>3576</v>
      </c>
      <c r="AV61" s="139">
        <f>AV102</f>
        <v>3592</v>
      </c>
      <c r="AW61" s="665"/>
      <c r="AX61" s="139">
        <f>AX102</f>
        <v>3442</v>
      </c>
      <c r="AY61" s="139">
        <f t="shared" ref="AY61:AZ61" si="436">AY102</f>
        <v>3633</v>
      </c>
      <c r="AZ61" s="139">
        <f t="shared" si="436"/>
        <v>3659</v>
      </c>
      <c r="BA61" s="139">
        <f t="shared" ref="BA61:BB61" si="437">BA102</f>
        <v>3848</v>
      </c>
      <c r="BB61" s="139">
        <f t="shared" si="437"/>
        <v>3878</v>
      </c>
      <c r="BC61" s="139">
        <f t="shared" ref="BC61:BD61" si="438">BC102</f>
        <v>3694</v>
      </c>
      <c r="BD61" s="139">
        <f t="shared" si="438"/>
        <v>3875</v>
      </c>
      <c r="BE61" s="139">
        <f t="shared" ref="BE61" si="439">BE102</f>
        <v>0</v>
      </c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</row>
    <row r="62" spans="1:74">
      <c r="A62" s="3"/>
      <c r="B62" s="135">
        <v>223</v>
      </c>
      <c r="C62" s="135" t="s">
        <v>391</v>
      </c>
      <c r="D62" s="145">
        <f t="shared" ref="D62:H62" si="440">D104</f>
        <v>4333</v>
      </c>
      <c r="E62" s="145">
        <f t="shared" si="440"/>
        <v>4501</v>
      </c>
      <c r="F62" s="145">
        <f t="shared" si="440"/>
        <v>4504</v>
      </c>
      <c r="G62" s="145">
        <f t="shared" si="440"/>
        <v>5252</v>
      </c>
      <c r="H62" s="145">
        <f t="shared" si="440"/>
        <v>5305</v>
      </c>
      <c r="I62" s="145">
        <f t="shared" ref="I62:M62" si="441">I104</f>
        <v>8715</v>
      </c>
      <c r="J62" s="145">
        <f t="shared" si="441"/>
        <v>8681</v>
      </c>
      <c r="K62" s="145">
        <f t="shared" si="441"/>
        <v>8789</v>
      </c>
      <c r="L62" s="145">
        <f t="shared" si="441"/>
        <v>8716</v>
      </c>
      <c r="M62" s="145">
        <f t="shared" si="441"/>
        <v>8953</v>
      </c>
      <c r="N62" s="145">
        <f t="shared" ref="N62:W62" si="442">N104</f>
        <v>9360</v>
      </c>
      <c r="O62" s="145">
        <f t="shared" si="442"/>
        <v>9550</v>
      </c>
      <c r="P62" s="145">
        <f t="shared" si="442"/>
        <v>9395</v>
      </c>
      <c r="Q62" s="145">
        <f t="shared" si="442"/>
        <v>9578</v>
      </c>
      <c r="R62" s="145">
        <f t="shared" si="442"/>
        <v>9342</v>
      </c>
      <c r="S62" s="145">
        <f t="shared" si="442"/>
        <v>9436</v>
      </c>
      <c r="T62" s="145">
        <f t="shared" si="442"/>
        <v>9559</v>
      </c>
      <c r="U62" s="145">
        <f t="shared" si="442"/>
        <v>9823</v>
      </c>
      <c r="V62" s="145">
        <f t="shared" si="442"/>
        <v>9942</v>
      </c>
      <c r="W62" s="145">
        <f t="shared" si="442"/>
        <v>9866</v>
      </c>
      <c r="X62" s="145">
        <f>X104</f>
        <v>10135</v>
      </c>
      <c r="Y62" s="145">
        <f t="shared" ref="Y62:AB62" si="443">Y104</f>
        <v>10194</v>
      </c>
      <c r="Z62" s="145">
        <f t="shared" si="443"/>
        <v>10242</v>
      </c>
      <c r="AA62" s="145">
        <f t="shared" si="443"/>
        <v>10187</v>
      </c>
      <c r="AB62" s="145">
        <f t="shared" si="443"/>
        <v>9693</v>
      </c>
      <c r="AC62" s="33">
        <v>9847</v>
      </c>
      <c r="AD62" s="33">
        <v>9947</v>
      </c>
      <c r="AE62" s="33">
        <v>9703</v>
      </c>
      <c r="AF62" s="33">
        <v>9504</v>
      </c>
      <c r="AG62" s="33">
        <v>9187</v>
      </c>
      <c r="AH62" s="33">
        <v>9085</v>
      </c>
      <c r="AI62" s="33">
        <v>8783</v>
      </c>
      <c r="AJ62" s="33">
        <v>8431</v>
      </c>
      <c r="AK62" s="33">
        <v>8540</v>
      </c>
      <c r="AL62" s="33">
        <v>8594</v>
      </c>
      <c r="AM62" s="33">
        <v>8666</v>
      </c>
      <c r="AN62" s="33">
        <v>8371</v>
      </c>
      <c r="AO62" s="33">
        <v>8576</v>
      </c>
      <c r="AP62" s="33">
        <v>8497</v>
      </c>
      <c r="AQ62" s="33">
        <v>8336</v>
      </c>
      <c r="AR62" s="33">
        <v>8493</v>
      </c>
      <c r="AS62" s="33">
        <v>8205</v>
      </c>
      <c r="AT62" s="33">
        <v>8471</v>
      </c>
      <c r="AU62" s="33">
        <v>8100</v>
      </c>
      <c r="AV62" s="139">
        <f>AV104</f>
        <v>7987</v>
      </c>
      <c r="AW62" s="665"/>
      <c r="AX62" s="139">
        <f>AX104</f>
        <v>7911</v>
      </c>
      <c r="AY62" s="139">
        <f t="shared" ref="AY62:AZ62" si="444">AY104</f>
        <v>8274</v>
      </c>
      <c r="AZ62" s="139">
        <f t="shared" si="444"/>
        <v>8297</v>
      </c>
      <c r="BA62" s="139">
        <f t="shared" ref="BA62:BB62" si="445">BA104</f>
        <v>8277</v>
      </c>
      <c r="BB62" s="139">
        <f t="shared" si="445"/>
        <v>8327</v>
      </c>
      <c r="BC62" s="139">
        <f t="shared" ref="BC62:BD62" si="446">BC104</f>
        <v>7803</v>
      </c>
      <c r="BD62" s="139">
        <f t="shared" si="446"/>
        <v>7983</v>
      </c>
      <c r="BE62" s="139">
        <f t="shared" ref="BE62" si="447">BE104</f>
        <v>0</v>
      </c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</row>
    <row r="63" spans="1:74">
      <c r="A63" s="3" t="s">
        <v>413</v>
      </c>
      <c r="B63" s="135"/>
      <c r="C63" s="135" t="s">
        <v>44</v>
      </c>
      <c r="D63" s="145">
        <f t="shared" ref="D63:H63" si="448">SUM(D64:D66)</f>
        <v>11899</v>
      </c>
      <c r="E63" s="145">
        <f t="shared" si="448"/>
        <v>11484</v>
      </c>
      <c r="F63" s="145">
        <f t="shared" si="448"/>
        <v>10747</v>
      </c>
      <c r="G63" s="145">
        <f t="shared" si="448"/>
        <v>10959</v>
      </c>
      <c r="H63" s="145">
        <f t="shared" si="448"/>
        <v>10317</v>
      </c>
      <c r="I63" s="145">
        <f t="shared" ref="I63:M63" si="449">SUM(I64:I66)</f>
        <v>16824</v>
      </c>
      <c r="J63" s="145">
        <f t="shared" si="449"/>
        <v>17520</v>
      </c>
      <c r="K63" s="145">
        <f t="shared" si="449"/>
        <v>17052</v>
      </c>
      <c r="L63" s="145">
        <f t="shared" si="449"/>
        <v>17898</v>
      </c>
      <c r="M63" s="145">
        <f t="shared" si="449"/>
        <v>17016</v>
      </c>
      <c r="N63" s="145">
        <f t="shared" ref="N63:W63" si="450">SUM(N64:N66)</f>
        <v>17056</v>
      </c>
      <c r="O63" s="145">
        <f t="shared" si="450"/>
        <v>17036</v>
      </c>
      <c r="P63" s="145">
        <f t="shared" si="450"/>
        <v>16890</v>
      </c>
      <c r="Q63" s="145">
        <f t="shared" si="450"/>
        <v>16712</v>
      </c>
      <c r="R63" s="145">
        <f t="shared" si="450"/>
        <v>16819</v>
      </c>
      <c r="S63" s="145">
        <f t="shared" si="450"/>
        <v>16572</v>
      </c>
      <c r="T63" s="145">
        <f t="shared" si="450"/>
        <v>17088</v>
      </c>
      <c r="U63" s="145">
        <f t="shared" si="450"/>
        <v>17130</v>
      </c>
      <c r="V63" s="145">
        <f t="shared" si="450"/>
        <v>17234</v>
      </c>
      <c r="W63" s="145">
        <f t="shared" si="450"/>
        <v>17199</v>
      </c>
      <c r="X63" s="145">
        <f>SUM(X64:X66)</f>
        <v>17090</v>
      </c>
      <c r="Y63" s="145">
        <f t="shared" ref="Y63:AB63" si="451">SUM(Y64:Y66)</f>
        <v>17226</v>
      </c>
      <c r="Z63" s="145">
        <f t="shared" si="451"/>
        <v>16936</v>
      </c>
      <c r="AA63" s="145">
        <f t="shared" si="451"/>
        <v>16704</v>
      </c>
      <c r="AB63" s="145">
        <f t="shared" si="451"/>
        <v>16038</v>
      </c>
      <c r="AC63" s="33">
        <v>16110</v>
      </c>
      <c r="AD63" s="33">
        <v>15639</v>
      </c>
      <c r="AE63" s="33">
        <v>15163</v>
      </c>
      <c r="AF63" s="33">
        <v>15322</v>
      </c>
      <c r="AG63" s="33">
        <v>15112</v>
      </c>
      <c r="AH63" s="33">
        <v>14883</v>
      </c>
      <c r="AI63" s="33">
        <v>14478</v>
      </c>
      <c r="AJ63" s="33">
        <v>13664</v>
      </c>
      <c r="AK63" s="33">
        <v>12540</v>
      </c>
      <c r="AL63" s="33">
        <v>11960</v>
      </c>
      <c r="AM63" s="33">
        <v>11547</v>
      </c>
      <c r="AN63" s="33">
        <v>10820</v>
      </c>
      <c r="AO63" s="33">
        <v>10475</v>
      </c>
      <c r="AP63" s="33">
        <v>10592</v>
      </c>
      <c r="AQ63" s="33">
        <v>10166</v>
      </c>
      <c r="AR63" s="33">
        <v>10131</v>
      </c>
      <c r="AS63" s="33">
        <v>9264</v>
      </c>
      <c r="AT63" s="33">
        <v>9146</v>
      </c>
      <c r="AU63" s="33">
        <v>8917</v>
      </c>
      <c r="AV63" s="139">
        <f>SUM(AV64:AV66)</f>
        <v>8294</v>
      </c>
      <c r="AW63" s="665"/>
      <c r="AX63" s="139">
        <f>SUM(AX64:AX66)</f>
        <v>12471</v>
      </c>
      <c r="AY63" s="139">
        <f t="shared" ref="AY63:AZ63" si="452">SUM(AY64:AY66)</f>
        <v>8573</v>
      </c>
      <c r="AZ63" s="139">
        <f t="shared" si="452"/>
        <v>8510</v>
      </c>
      <c r="BA63" s="139">
        <f t="shared" ref="BA63:BB63" si="453">SUM(BA64:BA66)</f>
        <v>8191</v>
      </c>
      <c r="BB63" s="139">
        <f t="shared" si="453"/>
        <v>8238</v>
      </c>
      <c r="BC63" s="139">
        <f t="shared" ref="BC63:BD63" si="454">SUM(BC64:BC66)</f>
        <v>6628</v>
      </c>
      <c r="BD63" s="139">
        <f t="shared" si="454"/>
        <v>8132</v>
      </c>
      <c r="BE63" s="139">
        <f t="shared" ref="BE63" si="455">SUM(BE64:BE66)</f>
        <v>0</v>
      </c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1:74">
      <c r="A64" s="3"/>
      <c r="B64" s="135">
        <v>205</v>
      </c>
      <c r="C64" s="135" t="s">
        <v>59</v>
      </c>
      <c r="D64" s="145">
        <f t="shared" ref="D64:H64" si="456">D87</f>
        <v>3941</v>
      </c>
      <c r="E64" s="145">
        <f t="shared" si="456"/>
        <v>3802</v>
      </c>
      <c r="F64" s="145">
        <f t="shared" si="456"/>
        <v>3394</v>
      </c>
      <c r="G64" s="145">
        <f t="shared" si="456"/>
        <v>3355</v>
      </c>
      <c r="H64" s="145">
        <f t="shared" si="456"/>
        <v>3265</v>
      </c>
      <c r="I64" s="145">
        <f t="shared" ref="I64:M64" si="457">I87</f>
        <v>4600</v>
      </c>
      <c r="J64" s="145">
        <f t="shared" si="457"/>
        <v>4714</v>
      </c>
      <c r="K64" s="145">
        <f t="shared" si="457"/>
        <v>4463</v>
      </c>
      <c r="L64" s="145">
        <f t="shared" si="457"/>
        <v>4610</v>
      </c>
      <c r="M64" s="145">
        <f t="shared" si="457"/>
        <v>4465</v>
      </c>
      <c r="N64" s="145">
        <f t="shared" ref="N64:W64" si="458">N87</f>
        <v>4570</v>
      </c>
      <c r="O64" s="145">
        <f t="shared" si="458"/>
        <v>4566</v>
      </c>
      <c r="P64" s="145">
        <f t="shared" si="458"/>
        <v>4557</v>
      </c>
      <c r="Q64" s="145">
        <f t="shared" si="458"/>
        <v>4623</v>
      </c>
      <c r="R64" s="145">
        <f t="shared" si="458"/>
        <v>4655</v>
      </c>
      <c r="S64" s="145">
        <f t="shared" si="458"/>
        <v>4844</v>
      </c>
      <c r="T64" s="145">
        <f t="shared" si="458"/>
        <v>4991</v>
      </c>
      <c r="U64" s="145">
        <f t="shared" si="458"/>
        <v>5122</v>
      </c>
      <c r="V64" s="145">
        <f t="shared" si="458"/>
        <v>5296</v>
      </c>
      <c r="W64" s="145">
        <f t="shared" si="458"/>
        <v>5383</v>
      </c>
      <c r="X64" s="145">
        <f>X87</f>
        <v>5447</v>
      </c>
      <c r="Y64" s="145">
        <f t="shared" ref="Y64:AB64" si="459">Y87</f>
        <v>5725</v>
      </c>
      <c r="Z64" s="145">
        <f t="shared" si="459"/>
        <v>5816</v>
      </c>
      <c r="AA64" s="145">
        <f t="shared" si="459"/>
        <v>5860</v>
      </c>
      <c r="AB64" s="145">
        <f t="shared" si="459"/>
        <v>5782</v>
      </c>
      <c r="AC64" s="33">
        <v>5919</v>
      </c>
      <c r="AD64" s="33">
        <v>5689</v>
      </c>
      <c r="AE64" s="33">
        <v>5330</v>
      </c>
      <c r="AF64" s="33">
        <v>5531</v>
      </c>
      <c r="AG64" s="33">
        <v>5596</v>
      </c>
      <c r="AH64" s="33">
        <v>5626</v>
      </c>
      <c r="AI64" s="33">
        <v>5553</v>
      </c>
      <c r="AJ64" s="33">
        <v>5298</v>
      </c>
      <c r="AK64" s="33">
        <v>4095</v>
      </c>
      <c r="AL64" s="33">
        <v>3809</v>
      </c>
      <c r="AM64" s="33">
        <v>3710</v>
      </c>
      <c r="AN64" s="33">
        <v>3496</v>
      </c>
      <c r="AO64" s="33">
        <v>3622</v>
      </c>
      <c r="AP64" s="33">
        <v>3616</v>
      </c>
      <c r="AQ64" s="33">
        <v>3744</v>
      </c>
      <c r="AR64" s="33">
        <v>3669</v>
      </c>
      <c r="AS64" s="33">
        <v>3333</v>
      </c>
      <c r="AT64" s="33">
        <v>3164</v>
      </c>
      <c r="AU64" s="33">
        <v>3056</v>
      </c>
      <c r="AV64" s="139">
        <f>AV87</f>
        <v>2639</v>
      </c>
      <c r="AW64" s="665"/>
      <c r="AX64" s="139">
        <f>AX87</f>
        <v>6695</v>
      </c>
      <c r="AY64" s="139">
        <f t="shared" ref="AY64:AZ64" si="460">AY87</f>
        <v>2775</v>
      </c>
      <c r="AZ64" s="139">
        <f t="shared" si="460"/>
        <v>2862</v>
      </c>
      <c r="BA64" s="139">
        <f t="shared" ref="BA64:BB64" si="461">BA87</f>
        <v>2681</v>
      </c>
      <c r="BB64" s="139">
        <f t="shared" si="461"/>
        <v>2502</v>
      </c>
      <c r="BC64" s="139">
        <f t="shared" ref="BC64:BD64" si="462">BC87</f>
        <v>1649</v>
      </c>
      <c r="BD64" s="139">
        <f t="shared" si="462"/>
        <v>2547</v>
      </c>
      <c r="BE64" s="139">
        <f t="shared" ref="BE64" si="463">BE87</f>
        <v>0</v>
      </c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</row>
    <row r="65" spans="1:74">
      <c r="A65" s="3"/>
      <c r="B65" s="135">
        <v>224</v>
      </c>
      <c r="C65" s="135" t="s">
        <v>392</v>
      </c>
      <c r="D65" s="145">
        <f t="shared" ref="D65:H65" si="464">D105</f>
        <v>4635</v>
      </c>
      <c r="E65" s="145">
        <f t="shared" si="464"/>
        <v>4372</v>
      </c>
      <c r="F65" s="145">
        <f t="shared" si="464"/>
        <v>4104</v>
      </c>
      <c r="G65" s="145">
        <f t="shared" si="464"/>
        <v>4761</v>
      </c>
      <c r="H65" s="145">
        <f t="shared" si="464"/>
        <v>4100</v>
      </c>
      <c r="I65" s="145">
        <f t="shared" ref="I65:M65" si="465">I105</f>
        <v>5832</v>
      </c>
      <c r="J65" s="145">
        <f t="shared" si="465"/>
        <v>6175</v>
      </c>
      <c r="K65" s="145">
        <f t="shared" si="465"/>
        <v>6030</v>
      </c>
      <c r="L65" s="145">
        <f t="shared" si="465"/>
        <v>6740</v>
      </c>
      <c r="M65" s="145">
        <f t="shared" si="465"/>
        <v>5869</v>
      </c>
      <c r="N65" s="145">
        <f t="shared" ref="N65:W65" si="466">N105</f>
        <v>5832</v>
      </c>
      <c r="O65" s="145">
        <f t="shared" si="466"/>
        <v>5841</v>
      </c>
      <c r="P65" s="145">
        <f t="shared" si="466"/>
        <v>5864</v>
      </c>
      <c r="Q65" s="145">
        <f t="shared" si="466"/>
        <v>5669</v>
      </c>
      <c r="R65" s="145">
        <f t="shared" si="466"/>
        <v>5863</v>
      </c>
      <c r="S65" s="145">
        <f t="shared" si="466"/>
        <v>5529</v>
      </c>
      <c r="T65" s="145">
        <f t="shared" si="466"/>
        <v>5903</v>
      </c>
      <c r="U65" s="145">
        <f t="shared" si="466"/>
        <v>5892</v>
      </c>
      <c r="V65" s="145">
        <f t="shared" si="466"/>
        <v>5919</v>
      </c>
      <c r="W65" s="145">
        <f t="shared" si="466"/>
        <v>5824</v>
      </c>
      <c r="X65" s="145">
        <f>X105</f>
        <v>5768</v>
      </c>
      <c r="Y65" s="145">
        <f t="shared" ref="Y65:AB65" si="467">Y105</f>
        <v>5814</v>
      </c>
      <c r="Z65" s="145">
        <f t="shared" si="467"/>
        <v>5681</v>
      </c>
      <c r="AA65" s="145">
        <f t="shared" si="467"/>
        <v>5639</v>
      </c>
      <c r="AB65" s="145">
        <f t="shared" si="467"/>
        <v>5444</v>
      </c>
      <c r="AC65" s="33">
        <v>5263</v>
      </c>
      <c r="AD65" s="33">
        <v>5111</v>
      </c>
      <c r="AE65" s="33">
        <v>5083</v>
      </c>
      <c r="AF65" s="33">
        <v>5017</v>
      </c>
      <c r="AG65" s="33">
        <v>4907</v>
      </c>
      <c r="AH65" s="33">
        <v>4751</v>
      </c>
      <c r="AI65" s="33">
        <v>4524</v>
      </c>
      <c r="AJ65" s="33">
        <v>4309</v>
      </c>
      <c r="AK65" s="33">
        <v>4298</v>
      </c>
      <c r="AL65" s="33">
        <v>4125</v>
      </c>
      <c r="AM65" s="33">
        <v>4070</v>
      </c>
      <c r="AN65" s="33">
        <v>3663</v>
      </c>
      <c r="AO65" s="33">
        <v>3490</v>
      </c>
      <c r="AP65" s="33">
        <v>3766</v>
      </c>
      <c r="AQ65" s="33">
        <v>3275</v>
      </c>
      <c r="AR65" s="33">
        <v>3327</v>
      </c>
      <c r="AS65" s="33">
        <v>3217</v>
      </c>
      <c r="AT65" s="33">
        <v>2968</v>
      </c>
      <c r="AU65" s="33">
        <v>2939</v>
      </c>
      <c r="AV65" s="139">
        <f>AV105</f>
        <v>2783</v>
      </c>
      <c r="AW65" s="665"/>
      <c r="AX65" s="139">
        <f>AX105</f>
        <v>3123</v>
      </c>
      <c r="AY65" s="139">
        <f t="shared" ref="AY65:AZ65" si="468">AY105</f>
        <v>3068</v>
      </c>
      <c r="AZ65" s="139">
        <f t="shared" si="468"/>
        <v>2914</v>
      </c>
      <c r="BA65" s="665">
        <f t="shared" ref="BA65:BB65" si="469">BA105</f>
        <v>2880</v>
      </c>
      <c r="BB65" s="665">
        <f t="shared" si="469"/>
        <v>2891</v>
      </c>
      <c r="BC65" s="665">
        <f t="shared" ref="BC65:BD65" si="470">BC105</f>
        <v>2633</v>
      </c>
      <c r="BD65" s="665">
        <f t="shared" si="470"/>
        <v>2840</v>
      </c>
      <c r="BE65" s="665">
        <f t="shared" ref="BE65" si="471">BE105</f>
        <v>0</v>
      </c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</row>
    <row r="66" spans="1:74">
      <c r="A66" s="3"/>
      <c r="B66" s="136">
        <v>226</v>
      </c>
      <c r="C66" s="136" t="s">
        <v>393</v>
      </c>
      <c r="D66" s="147">
        <f t="shared" ref="D66:H66" si="472">D107</f>
        <v>3323</v>
      </c>
      <c r="E66" s="147">
        <f t="shared" si="472"/>
        <v>3310</v>
      </c>
      <c r="F66" s="147">
        <f t="shared" si="472"/>
        <v>3249</v>
      </c>
      <c r="G66" s="147">
        <f t="shared" si="472"/>
        <v>2843</v>
      </c>
      <c r="H66" s="147">
        <f t="shared" si="472"/>
        <v>2952</v>
      </c>
      <c r="I66" s="147">
        <f t="shared" ref="I66:M66" si="473">I107</f>
        <v>6392</v>
      </c>
      <c r="J66" s="147">
        <f t="shared" si="473"/>
        <v>6631</v>
      </c>
      <c r="K66" s="147">
        <f t="shared" si="473"/>
        <v>6559</v>
      </c>
      <c r="L66" s="147">
        <f t="shared" si="473"/>
        <v>6548</v>
      </c>
      <c r="M66" s="147">
        <f t="shared" si="473"/>
        <v>6682</v>
      </c>
      <c r="N66" s="147">
        <f t="shared" ref="N66:W66" si="474">N107</f>
        <v>6654</v>
      </c>
      <c r="O66" s="147">
        <f t="shared" si="474"/>
        <v>6629</v>
      </c>
      <c r="P66" s="147">
        <f t="shared" si="474"/>
        <v>6469</v>
      </c>
      <c r="Q66" s="147">
        <f t="shared" si="474"/>
        <v>6420</v>
      </c>
      <c r="R66" s="147">
        <f t="shared" si="474"/>
        <v>6301</v>
      </c>
      <c r="S66" s="147">
        <f t="shared" si="474"/>
        <v>6199</v>
      </c>
      <c r="T66" s="147">
        <f t="shared" si="474"/>
        <v>6194</v>
      </c>
      <c r="U66" s="147">
        <f t="shared" si="474"/>
        <v>6116</v>
      </c>
      <c r="V66" s="147">
        <f t="shared" si="474"/>
        <v>6019</v>
      </c>
      <c r="W66" s="147">
        <f t="shared" si="474"/>
        <v>5992</v>
      </c>
      <c r="X66" s="147">
        <f>X107</f>
        <v>5875</v>
      </c>
      <c r="Y66" s="147">
        <f t="shared" ref="Y66:AB66" si="475">Y107</f>
        <v>5687</v>
      </c>
      <c r="Z66" s="147">
        <f t="shared" si="475"/>
        <v>5439</v>
      </c>
      <c r="AA66" s="147">
        <f t="shared" si="475"/>
        <v>5205</v>
      </c>
      <c r="AB66" s="147">
        <f t="shared" si="475"/>
        <v>4812</v>
      </c>
      <c r="AC66" s="62">
        <v>4928</v>
      </c>
      <c r="AD66" s="62">
        <v>4839</v>
      </c>
      <c r="AE66" s="62">
        <v>4750</v>
      </c>
      <c r="AF66" s="62">
        <v>4774</v>
      </c>
      <c r="AG66" s="62">
        <v>4609</v>
      </c>
      <c r="AH66" s="62">
        <v>4506</v>
      </c>
      <c r="AI66" s="62">
        <v>4401</v>
      </c>
      <c r="AJ66" s="62">
        <v>4057</v>
      </c>
      <c r="AK66" s="62">
        <v>4147</v>
      </c>
      <c r="AL66" s="62">
        <v>4026</v>
      </c>
      <c r="AM66" s="62">
        <v>3767</v>
      </c>
      <c r="AN66" s="62">
        <v>3661</v>
      </c>
      <c r="AO66" s="62">
        <v>3363</v>
      </c>
      <c r="AP66" s="62">
        <v>3210</v>
      </c>
      <c r="AQ66" s="62">
        <v>3147</v>
      </c>
      <c r="AR66" s="62">
        <v>3135</v>
      </c>
      <c r="AS66" s="62">
        <v>2714</v>
      </c>
      <c r="AT66" s="62">
        <v>3014</v>
      </c>
      <c r="AU66" s="62">
        <v>2922</v>
      </c>
      <c r="AV66" s="139">
        <f>AV107</f>
        <v>2872</v>
      </c>
      <c r="AW66" s="665"/>
      <c r="AX66" s="139">
        <f>AX107</f>
        <v>2653</v>
      </c>
      <c r="AY66" s="139">
        <f t="shared" ref="AY66:AZ66" si="476">AY107</f>
        <v>2730</v>
      </c>
      <c r="AZ66" s="139">
        <f t="shared" si="476"/>
        <v>2734</v>
      </c>
      <c r="BA66" s="666">
        <f t="shared" ref="BA66:BB66" si="477">BA107</f>
        <v>2630</v>
      </c>
      <c r="BB66" s="666">
        <f t="shared" si="477"/>
        <v>2845</v>
      </c>
      <c r="BC66" s="666">
        <f t="shared" ref="BC66:BD66" si="478">BC107</f>
        <v>2346</v>
      </c>
      <c r="BD66" s="666">
        <f t="shared" si="478"/>
        <v>2745</v>
      </c>
      <c r="BE66" s="666">
        <f t="shared" ref="BE66" si="479">BE107</f>
        <v>0</v>
      </c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</row>
    <row r="67" spans="1:74">
      <c r="A67" s="157" t="s">
        <v>437</v>
      </c>
      <c r="B67" s="156"/>
      <c r="C67" s="156"/>
      <c r="D67" s="274">
        <f t="shared" ref="D67:H67" si="480">D17+D18+SUM(D23:D25)+D29+D36+D63</f>
        <v>315379</v>
      </c>
      <c r="E67" s="274">
        <f t="shared" si="480"/>
        <v>297902</v>
      </c>
      <c r="F67" s="274">
        <f t="shared" si="480"/>
        <v>290710</v>
      </c>
      <c r="G67" s="274">
        <f t="shared" si="480"/>
        <v>283328</v>
      </c>
      <c r="H67" s="274">
        <f t="shared" si="480"/>
        <v>272151</v>
      </c>
      <c r="I67" s="274">
        <f t="shared" ref="I67:M67" si="481">I17+I18+SUM(I23:I25)+I29+I36+I63</f>
        <v>318999</v>
      </c>
      <c r="J67" s="274">
        <f t="shared" si="481"/>
        <v>309140</v>
      </c>
      <c r="K67" s="274">
        <f t="shared" si="481"/>
        <v>297051</v>
      </c>
      <c r="L67" s="274">
        <f t="shared" si="481"/>
        <v>293556</v>
      </c>
      <c r="M67" s="274">
        <f t="shared" si="481"/>
        <v>284558</v>
      </c>
      <c r="N67" s="274">
        <f t="shared" ref="N67:W67" si="482">N17+N18+SUM(N23:N25)+N29+N36+N63</f>
        <v>284085</v>
      </c>
      <c r="O67" s="274">
        <f t="shared" si="482"/>
        <v>289412</v>
      </c>
      <c r="P67" s="274">
        <f t="shared" si="482"/>
        <v>285765</v>
      </c>
      <c r="Q67" s="274">
        <f t="shared" si="482"/>
        <v>285545</v>
      </c>
      <c r="R67" s="274">
        <f t="shared" si="482"/>
        <v>282954</v>
      </c>
      <c r="S67" s="274">
        <f t="shared" si="482"/>
        <v>281024</v>
      </c>
      <c r="T67" s="274">
        <f t="shared" si="482"/>
        <v>280877</v>
      </c>
      <c r="U67" s="274">
        <f t="shared" si="482"/>
        <v>271730</v>
      </c>
      <c r="V67" s="274">
        <f t="shared" si="482"/>
        <v>273028</v>
      </c>
      <c r="W67" s="274">
        <f t="shared" si="482"/>
        <v>275444</v>
      </c>
      <c r="X67" s="274">
        <f>X17+X18+SUM(X23:X25)+X29+X36+X63</f>
        <v>276983</v>
      </c>
      <c r="Y67" s="274">
        <f t="shared" ref="Y67:BB67" si="483">Y17+Y18+SUM(Y23:Y25)+Y29+Y36+Y63</f>
        <v>281345</v>
      </c>
      <c r="Z67" s="274">
        <f t="shared" si="483"/>
        <v>276972</v>
      </c>
      <c r="AA67" s="274">
        <f t="shared" si="483"/>
        <v>272084</v>
      </c>
      <c r="AB67" s="274">
        <f t="shared" si="483"/>
        <v>179464</v>
      </c>
      <c r="AC67" s="660">
        <f t="shared" si="483"/>
        <v>242749</v>
      </c>
      <c r="AD67" s="660">
        <f t="shared" si="483"/>
        <v>233690</v>
      </c>
      <c r="AE67" s="660">
        <f t="shared" si="483"/>
        <v>227461</v>
      </c>
      <c r="AF67" s="660">
        <f t="shared" si="483"/>
        <v>220522</v>
      </c>
      <c r="AG67" s="660">
        <f t="shared" si="483"/>
        <v>207872</v>
      </c>
      <c r="AH67" s="660">
        <f t="shared" si="483"/>
        <v>201803</v>
      </c>
      <c r="AI67" s="660">
        <f t="shared" si="483"/>
        <v>197586</v>
      </c>
      <c r="AJ67" s="660">
        <f t="shared" si="483"/>
        <v>186673</v>
      </c>
      <c r="AK67" s="660">
        <f t="shared" si="483"/>
        <v>179226</v>
      </c>
      <c r="AL67" s="660">
        <f t="shared" si="483"/>
        <v>176448</v>
      </c>
      <c r="AM67" s="660">
        <f t="shared" si="483"/>
        <v>175777</v>
      </c>
      <c r="AN67" s="660">
        <f t="shared" si="483"/>
        <v>177875</v>
      </c>
      <c r="AO67" s="660">
        <f t="shared" si="483"/>
        <v>187303</v>
      </c>
      <c r="AP67" s="660">
        <f t="shared" si="483"/>
        <v>188263</v>
      </c>
      <c r="AQ67" s="660">
        <f t="shared" si="483"/>
        <v>178082</v>
      </c>
      <c r="AR67" s="660">
        <f t="shared" si="483"/>
        <v>175700</v>
      </c>
      <c r="AS67" s="660">
        <f t="shared" si="483"/>
        <v>168986</v>
      </c>
      <c r="AT67" s="660">
        <f t="shared" si="483"/>
        <v>168268</v>
      </c>
      <c r="AU67" s="660">
        <f t="shared" si="483"/>
        <v>167775</v>
      </c>
      <c r="AV67" s="659">
        <f t="shared" si="483"/>
        <v>165908</v>
      </c>
      <c r="AW67" s="665"/>
      <c r="AX67" s="659">
        <f t="shared" si="483"/>
        <v>169740</v>
      </c>
      <c r="AY67" s="659">
        <f t="shared" si="483"/>
        <v>172624</v>
      </c>
      <c r="AZ67" s="659">
        <f t="shared" si="483"/>
        <v>173647</v>
      </c>
      <c r="BA67" s="659">
        <f t="shared" si="483"/>
        <v>172830</v>
      </c>
      <c r="BB67" s="659">
        <f t="shared" si="483"/>
        <v>173120</v>
      </c>
      <c r="BC67" s="659">
        <f t="shared" ref="BC67:BD67" si="484">BC17+BC18+SUM(BC23:BC25)+BC29+BC36+BC63</f>
        <v>166300</v>
      </c>
      <c r="BD67" s="659">
        <f t="shared" si="484"/>
        <v>170943</v>
      </c>
      <c r="BE67" s="659">
        <f t="shared" ref="BE67" si="485">BE17+BE18+SUM(BE23:BE25)+BE29+BE36+BE63</f>
        <v>0</v>
      </c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3"/>
      <c r="BV67" s="3"/>
    </row>
    <row r="68" spans="1:74">
      <c r="AC68" s="134"/>
      <c r="AD68" s="134"/>
      <c r="AE68" s="134"/>
      <c r="AF68" s="134"/>
      <c r="AG68" s="134"/>
      <c r="AH68" s="134"/>
      <c r="AI68" s="134"/>
      <c r="AJ68" s="134"/>
      <c r="AK68" s="139"/>
      <c r="AL68" s="134"/>
      <c r="AM68" s="134"/>
      <c r="AN68" s="134"/>
      <c r="AO68" s="134"/>
      <c r="AP68" s="134"/>
      <c r="AQ68" s="134"/>
      <c r="AR68" s="134"/>
      <c r="AS68" s="134"/>
      <c r="AT68" s="134"/>
      <c r="AU68" s="140"/>
      <c r="AV68" s="134"/>
      <c r="AW68" s="48"/>
      <c r="AX68" s="134"/>
      <c r="AY68" s="134"/>
      <c r="AZ68" s="3"/>
      <c r="BA68" s="64"/>
      <c r="BB68" s="64"/>
      <c r="BC68" s="4"/>
      <c r="BD68" s="64"/>
      <c r="BE68" s="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3"/>
      <c r="BV68" s="3"/>
    </row>
    <row r="69" spans="1:74">
      <c r="AC69" s="134"/>
      <c r="AD69" s="134"/>
      <c r="AE69" s="134"/>
      <c r="AF69" s="134"/>
      <c r="AG69" s="134"/>
      <c r="AH69" s="134"/>
      <c r="AI69" s="134"/>
      <c r="AJ69" s="134"/>
      <c r="AK69" s="139"/>
      <c r="AL69" s="134"/>
      <c r="AM69" s="134"/>
      <c r="AN69" s="134"/>
      <c r="AO69" s="134"/>
      <c r="AP69" s="134"/>
      <c r="AQ69" s="134"/>
      <c r="AR69" s="134"/>
      <c r="AS69" s="134"/>
      <c r="AT69" s="134"/>
      <c r="AU69" s="140"/>
      <c r="AV69" s="134"/>
      <c r="AW69" s="48"/>
      <c r="AX69" s="134"/>
      <c r="AY69" s="134"/>
      <c r="AZ69" s="3"/>
      <c r="BA69" s="34"/>
      <c r="BB69" s="32"/>
      <c r="BC69" s="4"/>
      <c r="BD69" s="351"/>
      <c r="BE69" s="4"/>
      <c r="BF69" s="351"/>
      <c r="BG69" s="351"/>
      <c r="BH69" s="351"/>
      <c r="BI69" s="351"/>
      <c r="BJ69" s="351"/>
      <c r="BK69" s="351"/>
      <c r="BL69" s="351"/>
      <c r="BM69" s="32"/>
      <c r="BN69" s="352"/>
      <c r="BO69" s="32"/>
      <c r="BP69" s="32"/>
      <c r="BQ69" s="32"/>
      <c r="BR69" s="32"/>
      <c r="BS69" s="32"/>
      <c r="BT69" s="32"/>
      <c r="BU69" s="3"/>
      <c r="BV69" s="3"/>
    </row>
    <row r="70" spans="1:74">
      <c r="AC70" s="134"/>
      <c r="AD70" s="134"/>
      <c r="AE70" s="134"/>
      <c r="AF70" s="134"/>
      <c r="AG70" s="134"/>
      <c r="AH70" s="134"/>
      <c r="AI70" s="134"/>
      <c r="AJ70" s="134"/>
      <c r="AK70" s="139"/>
      <c r="AL70" s="134"/>
      <c r="AM70" s="134"/>
      <c r="AN70" s="134"/>
      <c r="AO70" s="134"/>
      <c r="AP70" s="134"/>
      <c r="AQ70" s="134"/>
      <c r="AR70" s="134"/>
      <c r="AS70" s="134"/>
      <c r="AT70" s="134"/>
      <c r="AU70" s="140"/>
      <c r="AV70" s="134"/>
      <c r="AW70" s="48"/>
      <c r="AX70" s="134"/>
      <c r="AY70" s="134" t="s">
        <v>529</v>
      </c>
      <c r="AZ70" s="3"/>
      <c r="BA70" s="3"/>
      <c r="BB70" s="3"/>
      <c r="BC70" s="4"/>
      <c r="BD70" s="3"/>
      <c r="BE70" s="4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</row>
    <row r="71" spans="1:74">
      <c r="C71" s="158"/>
      <c r="D71" s="158" t="s">
        <v>605</v>
      </c>
      <c r="E71" s="158" t="s">
        <v>606</v>
      </c>
      <c r="F71" s="158" t="s">
        <v>607</v>
      </c>
      <c r="G71" s="158" t="s">
        <v>608</v>
      </c>
      <c r="H71" s="158" t="s">
        <v>609</v>
      </c>
      <c r="I71" s="5" t="s">
        <v>561</v>
      </c>
      <c r="J71" s="5" t="s">
        <v>562</v>
      </c>
      <c r="K71" s="5" t="s">
        <v>563</v>
      </c>
      <c r="L71" s="5" t="s">
        <v>564</v>
      </c>
      <c r="M71" s="5" t="s">
        <v>565</v>
      </c>
      <c r="N71" s="5" t="s">
        <v>6</v>
      </c>
      <c r="O71" s="5" t="s">
        <v>7</v>
      </c>
      <c r="P71" s="5" t="s">
        <v>8</v>
      </c>
      <c r="Q71" s="5" t="s">
        <v>9</v>
      </c>
      <c r="R71" s="5" t="s">
        <v>10</v>
      </c>
      <c r="S71" s="5" t="s">
        <v>11</v>
      </c>
      <c r="T71" s="5" t="s">
        <v>12</v>
      </c>
      <c r="U71" s="5" t="s">
        <v>13</v>
      </c>
      <c r="V71" s="5" t="s">
        <v>14</v>
      </c>
      <c r="W71" s="5" t="s">
        <v>15</v>
      </c>
      <c r="X71" s="159" t="s">
        <v>16</v>
      </c>
      <c r="Y71" s="159" t="s">
        <v>17</v>
      </c>
      <c r="Z71" s="159" t="s">
        <v>18</v>
      </c>
      <c r="AA71" s="159" t="s">
        <v>19</v>
      </c>
      <c r="AB71" s="159" t="s">
        <v>20</v>
      </c>
      <c r="AC71" s="159" t="s">
        <v>394</v>
      </c>
      <c r="AD71" s="159" t="s">
        <v>395</v>
      </c>
      <c r="AE71" s="159" t="s">
        <v>396</v>
      </c>
      <c r="AF71" s="159" t="s">
        <v>397</v>
      </c>
      <c r="AG71" s="159" t="s">
        <v>398</v>
      </c>
      <c r="AH71" s="141" t="s">
        <v>399</v>
      </c>
      <c r="AI71" s="141" t="s">
        <v>441</v>
      </c>
      <c r="AJ71" s="141" t="s">
        <v>400</v>
      </c>
      <c r="AK71" s="141" t="s">
        <v>442</v>
      </c>
      <c r="AL71" s="141" t="s">
        <v>443</v>
      </c>
      <c r="AM71" s="141" t="s">
        <v>401</v>
      </c>
      <c r="AN71" s="141" t="s">
        <v>402</v>
      </c>
      <c r="AO71" s="141" t="s">
        <v>444</v>
      </c>
      <c r="AP71" s="141" t="s">
        <v>445</v>
      </c>
      <c r="AQ71" s="141" t="s">
        <v>446</v>
      </c>
      <c r="AR71" s="141" t="s">
        <v>403</v>
      </c>
      <c r="AS71" s="141" t="s">
        <v>404</v>
      </c>
      <c r="AT71" s="141" t="s">
        <v>405</v>
      </c>
      <c r="AU71" s="141" t="s">
        <v>406</v>
      </c>
      <c r="AV71" s="141" t="s">
        <v>416</v>
      </c>
      <c r="AW71" s="364"/>
      <c r="AX71" s="141" t="s">
        <v>417</v>
      </c>
      <c r="AY71" s="141" t="s">
        <v>451</v>
      </c>
      <c r="AZ71" s="256" t="s">
        <v>530</v>
      </c>
      <c r="BA71" s="256" t="s">
        <v>574</v>
      </c>
      <c r="BB71" s="256" t="s">
        <v>594</v>
      </c>
      <c r="BC71" s="256" t="s">
        <v>617</v>
      </c>
      <c r="BD71" s="366" t="s">
        <v>620</v>
      </c>
      <c r="BE71" s="366" t="s">
        <v>622</v>
      </c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</row>
    <row r="72" spans="1:74">
      <c r="C72" s="150" t="s">
        <v>352</v>
      </c>
      <c r="D72" s="278">
        <f t="shared" ref="D72:H72" si="486">D73+SUM(D83:D122)</f>
        <v>493603</v>
      </c>
      <c r="E72" s="278">
        <f t="shared" si="486"/>
        <v>472880</v>
      </c>
      <c r="F72" s="278">
        <f t="shared" si="486"/>
        <v>468297</v>
      </c>
      <c r="G72" s="278">
        <f t="shared" si="486"/>
        <v>466250</v>
      </c>
      <c r="H72" s="278">
        <f t="shared" si="486"/>
        <v>449527</v>
      </c>
      <c r="I72" s="277">
        <f t="shared" ref="I72:M72" si="487">I73+SUM(I83:I122)</f>
        <v>544106</v>
      </c>
      <c r="J72" s="277">
        <f t="shared" si="487"/>
        <v>530988</v>
      </c>
      <c r="K72" s="277">
        <f t="shared" si="487"/>
        <v>512374</v>
      </c>
      <c r="L72" s="277">
        <f t="shared" si="487"/>
        <v>506660</v>
      </c>
      <c r="M72" s="277">
        <f t="shared" si="487"/>
        <v>496105</v>
      </c>
      <c r="N72" s="277">
        <f t="shared" ref="N72:W72" si="488">N73+SUM(N83:N122)</f>
        <v>496771</v>
      </c>
      <c r="O72" s="277">
        <f t="shared" si="488"/>
        <v>508730</v>
      </c>
      <c r="P72" s="277">
        <f t="shared" si="488"/>
        <v>502308</v>
      </c>
      <c r="Q72" s="277">
        <f t="shared" si="488"/>
        <v>502446</v>
      </c>
      <c r="R72" s="277">
        <f t="shared" si="488"/>
        <v>501598</v>
      </c>
      <c r="S72" s="277">
        <f t="shared" si="488"/>
        <v>502117</v>
      </c>
      <c r="T72" s="277">
        <f t="shared" si="488"/>
        <v>498924</v>
      </c>
      <c r="U72" s="277">
        <f t="shared" si="488"/>
        <v>487458</v>
      </c>
      <c r="V72" s="277">
        <f t="shared" si="488"/>
        <v>490471</v>
      </c>
      <c r="W72" s="277">
        <f t="shared" si="488"/>
        <v>494705</v>
      </c>
      <c r="X72" s="276">
        <f>X73+SUM(X83:X122)</f>
        <v>500627</v>
      </c>
      <c r="Y72" s="276">
        <f t="shared" ref="Y72:AB72" si="489">Y73+SUM(Y83:Y122)</f>
        <v>511706</v>
      </c>
      <c r="Z72" s="276">
        <f t="shared" si="489"/>
        <v>506737</v>
      </c>
      <c r="AA72" s="276">
        <f t="shared" si="489"/>
        <v>497159</v>
      </c>
      <c r="AB72" s="276">
        <f t="shared" si="489"/>
        <v>394514</v>
      </c>
      <c r="AC72" s="276">
        <f t="shared" ref="AC72:AG72" si="490">AC73+SUM(AC83:AC122)</f>
        <v>461317</v>
      </c>
      <c r="AD72" s="276">
        <f t="shared" si="490"/>
        <v>448014</v>
      </c>
      <c r="AE72" s="276">
        <f t="shared" si="490"/>
        <v>441626</v>
      </c>
      <c r="AF72" s="276">
        <f t="shared" si="490"/>
        <v>432353</v>
      </c>
      <c r="AG72" s="276">
        <f t="shared" si="490"/>
        <v>411977</v>
      </c>
      <c r="AH72" s="276">
        <f>AH73+SUM(AH83:AH122)</f>
        <v>401224</v>
      </c>
      <c r="AI72" s="142"/>
      <c r="AJ72" s="142"/>
      <c r="AK72" s="142"/>
      <c r="AL72" s="142"/>
      <c r="AM72" s="142"/>
      <c r="AN72" s="33">
        <v>363478</v>
      </c>
      <c r="AO72" s="33">
        <v>383164</v>
      </c>
      <c r="AP72" s="33">
        <v>385847</v>
      </c>
      <c r="AQ72" s="33">
        <v>362847</v>
      </c>
      <c r="AR72" s="33">
        <v>359236</v>
      </c>
      <c r="AS72" s="33">
        <v>350732</v>
      </c>
      <c r="AT72" s="33">
        <v>349687</v>
      </c>
      <c r="AU72" s="33">
        <v>352318</v>
      </c>
      <c r="AV72" s="33">
        <v>350429</v>
      </c>
      <c r="AW72" s="34"/>
      <c r="AX72" s="659">
        <f t="shared" ref="AX72:AY72" si="491">SUM(AX74:AX122)</f>
        <v>348097</v>
      </c>
      <c r="AY72" s="659">
        <f t="shared" si="491"/>
        <v>356782</v>
      </c>
      <c r="AZ72" s="659">
        <v>361956</v>
      </c>
      <c r="BA72" s="34">
        <v>364064</v>
      </c>
      <c r="BB72" s="34">
        <v>363044</v>
      </c>
      <c r="BC72" s="650">
        <v>347873</v>
      </c>
      <c r="BD72" s="34">
        <v>355619</v>
      </c>
      <c r="BE72" s="650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</row>
    <row r="73" spans="1:74">
      <c r="C73" s="152" t="s">
        <v>45</v>
      </c>
      <c r="D73" s="400">
        <f t="shared" ref="D73:H82" si="492">D126</f>
        <v>117730</v>
      </c>
      <c r="E73" s="400">
        <f t="shared" si="492"/>
        <v>114264</v>
      </c>
      <c r="F73" s="400">
        <f t="shared" si="492"/>
        <v>113611</v>
      </c>
      <c r="G73" s="400">
        <f t="shared" si="492"/>
        <v>107155</v>
      </c>
      <c r="H73" s="400">
        <f t="shared" si="492"/>
        <v>103412</v>
      </c>
      <c r="I73" s="277">
        <f t="shared" ref="I73:M73" si="493">I126</f>
        <v>127820</v>
      </c>
      <c r="J73" s="277">
        <f t="shared" si="493"/>
        <v>122845</v>
      </c>
      <c r="K73" s="277">
        <f t="shared" si="493"/>
        <v>119744</v>
      </c>
      <c r="L73" s="277">
        <f t="shared" si="493"/>
        <v>119502</v>
      </c>
      <c r="M73" s="277">
        <f t="shared" si="493"/>
        <v>114444</v>
      </c>
      <c r="N73" s="277">
        <f t="shared" ref="N73:W73" si="494">N126</f>
        <v>112314</v>
      </c>
      <c r="O73" s="277">
        <f t="shared" si="494"/>
        <v>115642</v>
      </c>
      <c r="P73" s="277">
        <f t="shared" si="494"/>
        <v>113811</v>
      </c>
      <c r="Q73" s="277">
        <f t="shared" si="494"/>
        <v>114320</v>
      </c>
      <c r="R73" s="277">
        <f t="shared" si="494"/>
        <v>112568</v>
      </c>
      <c r="S73" s="277">
        <f t="shared" si="494"/>
        <v>111263</v>
      </c>
      <c r="T73" s="277">
        <f t="shared" si="494"/>
        <v>111194</v>
      </c>
      <c r="U73" s="277">
        <f t="shared" si="494"/>
        <v>106077</v>
      </c>
      <c r="V73" s="277">
        <f t="shared" si="494"/>
        <v>105172</v>
      </c>
      <c r="W73" s="277">
        <f t="shared" si="494"/>
        <v>107964</v>
      </c>
      <c r="X73" s="277">
        <f>X126</f>
        <v>109146</v>
      </c>
      <c r="Y73" s="277">
        <f t="shared" ref="Y73:AB73" si="495">Y126</f>
        <v>111992</v>
      </c>
      <c r="Z73" s="277">
        <f t="shared" si="495"/>
        <v>108945</v>
      </c>
      <c r="AA73" s="277">
        <f t="shared" si="495"/>
        <v>105227</v>
      </c>
      <c r="AB73" s="277">
        <f t="shared" si="495"/>
        <v>41417</v>
      </c>
      <c r="AC73" s="277">
        <f t="shared" ref="AC73:AH73" si="496">AC126</f>
        <v>88207</v>
      </c>
      <c r="AD73" s="277">
        <f t="shared" si="496"/>
        <v>83274</v>
      </c>
      <c r="AE73" s="277">
        <f t="shared" si="496"/>
        <v>81862</v>
      </c>
      <c r="AF73" s="277">
        <f t="shared" si="496"/>
        <v>80456</v>
      </c>
      <c r="AG73" s="277">
        <f t="shared" si="496"/>
        <v>76541</v>
      </c>
      <c r="AH73" s="277">
        <f t="shared" si="496"/>
        <v>73023</v>
      </c>
      <c r="AI73" s="323">
        <f>SUM(AI74:AI82)</f>
        <v>73447</v>
      </c>
      <c r="AJ73" s="323">
        <f t="shared" ref="AJ73:AM73" si="497">SUM(AJ74:AJ82)</f>
        <v>69918</v>
      </c>
      <c r="AK73" s="323">
        <f t="shared" si="497"/>
        <v>68957</v>
      </c>
      <c r="AL73" s="323">
        <f t="shared" si="497"/>
        <v>67602</v>
      </c>
      <c r="AM73" s="323">
        <f t="shared" si="497"/>
        <v>67452</v>
      </c>
      <c r="AN73" s="40">
        <v>67792</v>
      </c>
      <c r="AO73" s="40">
        <v>72248</v>
      </c>
      <c r="AP73" s="40">
        <v>72505</v>
      </c>
      <c r="AQ73" s="40">
        <v>71494</v>
      </c>
      <c r="AR73" s="40">
        <v>70267</v>
      </c>
      <c r="AS73" s="40">
        <v>68936</v>
      </c>
      <c r="AT73" s="40">
        <v>65430</v>
      </c>
      <c r="AU73" s="40">
        <v>64663</v>
      </c>
      <c r="AV73" s="40">
        <v>63411</v>
      </c>
      <c r="AW73" s="34"/>
      <c r="AX73" s="40">
        <v>63534</v>
      </c>
      <c r="AY73" s="34">
        <v>68380</v>
      </c>
      <c r="AZ73" s="33">
        <v>68952</v>
      </c>
      <c r="BA73" s="40">
        <v>68014</v>
      </c>
      <c r="BB73" s="40">
        <v>67951</v>
      </c>
      <c r="BC73" s="653">
        <v>67625</v>
      </c>
      <c r="BD73" s="40">
        <v>66674</v>
      </c>
      <c r="BE73" s="65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</row>
    <row r="74" spans="1:74">
      <c r="C74" s="160" t="s">
        <v>46</v>
      </c>
      <c r="D74" s="401">
        <f t="shared" si="492"/>
        <v>15284</v>
      </c>
      <c r="E74" s="401">
        <f t="shared" si="492"/>
        <v>15338</v>
      </c>
      <c r="F74" s="401">
        <f t="shared" si="492"/>
        <v>16612</v>
      </c>
      <c r="G74" s="401">
        <f t="shared" si="492"/>
        <v>15663</v>
      </c>
      <c r="H74" s="401">
        <f t="shared" si="492"/>
        <v>14769</v>
      </c>
      <c r="I74" s="276">
        <f t="shared" ref="I74:M74" si="498">I127</f>
        <v>16108</v>
      </c>
      <c r="J74" s="276">
        <f t="shared" si="498"/>
        <v>15337</v>
      </c>
      <c r="K74" s="276">
        <f t="shared" si="498"/>
        <v>15338</v>
      </c>
      <c r="L74" s="276">
        <f t="shared" si="498"/>
        <v>15114</v>
      </c>
      <c r="M74" s="276">
        <f t="shared" si="498"/>
        <v>15190</v>
      </c>
      <c r="N74" s="276">
        <f t="shared" ref="N74:W74" si="499">N127</f>
        <v>14693</v>
      </c>
      <c r="O74" s="276">
        <f t="shared" si="499"/>
        <v>15473</v>
      </c>
      <c r="P74" s="276">
        <f t="shared" si="499"/>
        <v>14777</v>
      </c>
      <c r="Q74" s="276">
        <f t="shared" si="499"/>
        <v>15193</v>
      </c>
      <c r="R74" s="276">
        <f t="shared" si="499"/>
        <v>14955</v>
      </c>
      <c r="S74" s="276">
        <f t="shared" si="499"/>
        <v>14989</v>
      </c>
      <c r="T74" s="276">
        <f t="shared" si="499"/>
        <v>15529</v>
      </c>
      <c r="U74" s="276">
        <f t="shared" si="499"/>
        <v>15333</v>
      </c>
      <c r="V74" s="276">
        <f t="shared" si="499"/>
        <v>15555</v>
      </c>
      <c r="W74" s="276">
        <f t="shared" si="499"/>
        <v>14951</v>
      </c>
      <c r="X74" s="276">
        <f t="shared" ref="X74:AB74" si="500">X127</f>
        <v>15654</v>
      </c>
      <c r="Y74" s="276">
        <f t="shared" si="500"/>
        <v>15829</v>
      </c>
      <c r="Z74" s="276">
        <f t="shared" si="500"/>
        <v>16011</v>
      </c>
      <c r="AA74" s="276">
        <f t="shared" si="500"/>
        <v>14906</v>
      </c>
      <c r="AB74" s="276">
        <f t="shared" si="500"/>
        <v>4739</v>
      </c>
      <c r="AC74" s="276">
        <f t="shared" ref="AC74:AH74" si="501">AC127</f>
        <v>13372</v>
      </c>
      <c r="AD74" s="276">
        <f t="shared" si="501"/>
        <v>13084</v>
      </c>
      <c r="AE74" s="276">
        <f t="shared" si="501"/>
        <v>12921</v>
      </c>
      <c r="AF74" s="276">
        <f t="shared" si="501"/>
        <v>12636</v>
      </c>
      <c r="AG74" s="276">
        <f t="shared" si="501"/>
        <v>12844</v>
      </c>
      <c r="AH74" s="276">
        <f t="shared" si="501"/>
        <v>11996</v>
      </c>
      <c r="AI74" s="324">
        <v>12611</v>
      </c>
      <c r="AJ74" s="324">
        <v>12149</v>
      </c>
      <c r="AK74" s="324">
        <v>11713</v>
      </c>
      <c r="AL74" s="324">
        <v>10958</v>
      </c>
      <c r="AM74" s="324">
        <v>12241</v>
      </c>
      <c r="AN74" s="34">
        <v>12150</v>
      </c>
      <c r="AO74" s="34">
        <v>13160</v>
      </c>
      <c r="AP74" s="34">
        <v>13020</v>
      </c>
      <c r="AQ74" s="34">
        <v>12842</v>
      </c>
      <c r="AR74" s="34">
        <v>12289</v>
      </c>
      <c r="AS74" s="34">
        <v>11178</v>
      </c>
      <c r="AT74" s="34">
        <v>12336</v>
      </c>
      <c r="AU74" s="34">
        <v>12571</v>
      </c>
      <c r="AV74" s="34">
        <v>12906</v>
      </c>
      <c r="AW74" s="34"/>
      <c r="AX74" s="34">
        <v>13297</v>
      </c>
      <c r="AY74" s="34">
        <v>14188</v>
      </c>
      <c r="AZ74" s="33">
        <v>14666</v>
      </c>
      <c r="BA74" s="34">
        <v>14457</v>
      </c>
      <c r="BB74" s="34">
        <v>13418</v>
      </c>
      <c r="BC74" s="653">
        <v>13213</v>
      </c>
      <c r="BD74" s="34">
        <v>12937</v>
      </c>
      <c r="BE74" s="65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</row>
    <row r="75" spans="1:74">
      <c r="C75" s="160" t="s">
        <v>47</v>
      </c>
      <c r="D75" s="401">
        <f t="shared" si="492"/>
        <v>6543</v>
      </c>
      <c r="E75" s="401">
        <f t="shared" si="492"/>
        <v>5821</v>
      </c>
      <c r="F75" s="401">
        <f t="shared" si="492"/>
        <v>5538</v>
      </c>
      <c r="G75" s="401">
        <f t="shared" si="492"/>
        <v>5022</v>
      </c>
      <c r="H75" s="401">
        <f t="shared" si="492"/>
        <v>4969</v>
      </c>
      <c r="I75" s="276">
        <f t="shared" ref="I75:M75" si="502">I128</f>
        <v>5820</v>
      </c>
      <c r="J75" s="276">
        <f t="shared" si="502"/>
        <v>5271</v>
      </c>
      <c r="K75" s="276">
        <f t="shared" si="502"/>
        <v>5035</v>
      </c>
      <c r="L75" s="276">
        <f t="shared" si="502"/>
        <v>5508</v>
      </c>
      <c r="M75" s="276">
        <f t="shared" si="502"/>
        <v>5161</v>
      </c>
      <c r="N75" s="276">
        <f t="shared" ref="N75:W75" si="503">N128</f>
        <v>4983</v>
      </c>
      <c r="O75" s="276">
        <f t="shared" si="503"/>
        <v>4760</v>
      </c>
      <c r="P75" s="276">
        <f t="shared" si="503"/>
        <v>4734</v>
      </c>
      <c r="Q75" s="276">
        <f t="shared" si="503"/>
        <v>4838</v>
      </c>
      <c r="R75" s="276">
        <f t="shared" si="503"/>
        <v>4760</v>
      </c>
      <c r="S75" s="276">
        <f t="shared" si="503"/>
        <v>4513</v>
      </c>
      <c r="T75" s="276">
        <f t="shared" si="503"/>
        <v>4375</v>
      </c>
      <c r="U75" s="276">
        <f t="shared" si="503"/>
        <v>3977</v>
      </c>
      <c r="V75" s="276">
        <f t="shared" si="503"/>
        <v>3761</v>
      </c>
      <c r="W75" s="276">
        <f t="shared" si="503"/>
        <v>3663</v>
      </c>
      <c r="X75" s="276">
        <f t="shared" ref="X75:AB75" si="504">X128</f>
        <v>3629</v>
      </c>
      <c r="Y75" s="276">
        <f t="shared" si="504"/>
        <v>3880</v>
      </c>
      <c r="Z75" s="276">
        <f t="shared" si="504"/>
        <v>3907</v>
      </c>
      <c r="AA75" s="276">
        <f t="shared" si="504"/>
        <v>3827</v>
      </c>
      <c r="AB75" s="276">
        <f t="shared" si="504"/>
        <v>0</v>
      </c>
      <c r="AC75" s="276">
        <f t="shared" ref="AC75:AH75" si="505">AC128</f>
        <v>2875</v>
      </c>
      <c r="AD75" s="276">
        <f t="shared" si="505"/>
        <v>2380</v>
      </c>
      <c r="AE75" s="276">
        <f t="shared" si="505"/>
        <v>2329</v>
      </c>
      <c r="AF75" s="276">
        <f t="shared" si="505"/>
        <v>2315</v>
      </c>
      <c r="AG75" s="276">
        <f t="shared" si="505"/>
        <v>1988</v>
      </c>
      <c r="AH75" s="276">
        <f t="shared" si="505"/>
        <v>1869</v>
      </c>
      <c r="AI75" s="324">
        <v>1846</v>
      </c>
      <c r="AJ75" s="324">
        <v>1777</v>
      </c>
      <c r="AK75" s="324">
        <v>1629</v>
      </c>
      <c r="AL75" s="324">
        <v>3512</v>
      </c>
      <c r="AM75" s="324">
        <v>2364</v>
      </c>
      <c r="AN75" s="34">
        <v>2462</v>
      </c>
      <c r="AO75" s="34">
        <v>2647</v>
      </c>
      <c r="AP75" s="34">
        <v>2518</v>
      </c>
      <c r="AQ75" s="34">
        <v>2208</v>
      </c>
      <c r="AR75" s="34">
        <v>2192</v>
      </c>
      <c r="AS75" s="34">
        <v>2424</v>
      </c>
      <c r="AT75" s="34">
        <v>2369</v>
      </c>
      <c r="AU75" s="34">
        <v>2343</v>
      </c>
      <c r="AV75" s="34">
        <v>2266</v>
      </c>
      <c r="AW75" s="34"/>
      <c r="AX75" s="34">
        <v>2268</v>
      </c>
      <c r="AY75" s="34">
        <v>2251</v>
      </c>
      <c r="AZ75" s="33">
        <v>1908</v>
      </c>
      <c r="BA75" s="34">
        <v>1926</v>
      </c>
      <c r="BB75" s="34">
        <v>1981</v>
      </c>
      <c r="BC75" s="653">
        <v>2145</v>
      </c>
      <c r="BD75" s="34">
        <v>1985</v>
      </c>
      <c r="BE75" s="65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</row>
    <row r="76" spans="1:74">
      <c r="C76" s="160" t="s">
        <v>48</v>
      </c>
      <c r="D76" s="401">
        <f t="shared" si="492"/>
        <v>32181</v>
      </c>
      <c r="E76" s="401">
        <f t="shared" si="492"/>
        <v>32044</v>
      </c>
      <c r="F76" s="401">
        <f t="shared" si="492"/>
        <v>31933</v>
      </c>
      <c r="G76" s="401">
        <f t="shared" si="492"/>
        <v>28106</v>
      </c>
      <c r="H76" s="401">
        <f t="shared" si="492"/>
        <v>28313</v>
      </c>
      <c r="I76" s="276">
        <f t="shared" ref="I76:M76" si="506">I129</f>
        <v>30668</v>
      </c>
      <c r="J76" s="276">
        <f t="shared" si="506"/>
        <v>29435</v>
      </c>
      <c r="K76" s="276">
        <f t="shared" si="506"/>
        <v>27964</v>
      </c>
      <c r="L76" s="276">
        <f t="shared" si="506"/>
        <v>27902</v>
      </c>
      <c r="M76" s="276">
        <f t="shared" si="506"/>
        <v>25309</v>
      </c>
      <c r="N76" s="276">
        <f t="shared" ref="N76:W76" si="507">N129</f>
        <v>24782</v>
      </c>
      <c r="O76" s="276">
        <f t="shared" si="507"/>
        <v>26325</v>
      </c>
      <c r="P76" s="276">
        <f t="shared" si="507"/>
        <v>25798</v>
      </c>
      <c r="Q76" s="276">
        <f t="shared" si="507"/>
        <v>24770</v>
      </c>
      <c r="R76" s="276">
        <f t="shared" si="507"/>
        <v>23630</v>
      </c>
      <c r="S76" s="276">
        <f t="shared" si="507"/>
        <v>23276</v>
      </c>
      <c r="T76" s="276">
        <f t="shared" si="507"/>
        <v>23060</v>
      </c>
      <c r="U76" s="276">
        <f t="shared" si="507"/>
        <v>21314</v>
      </c>
      <c r="V76" s="276">
        <f t="shared" si="507"/>
        <v>20774</v>
      </c>
      <c r="W76" s="276">
        <f t="shared" si="507"/>
        <v>22460</v>
      </c>
      <c r="X76" s="276">
        <f t="shared" ref="X76:AB76" si="508">X129</f>
        <v>21857</v>
      </c>
      <c r="Y76" s="276">
        <f t="shared" si="508"/>
        <v>22903</v>
      </c>
      <c r="Z76" s="276">
        <f t="shared" si="508"/>
        <v>22360</v>
      </c>
      <c r="AA76" s="276">
        <f t="shared" si="508"/>
        <v>22604</v>
      </c>
      <c r="AB76" s="276">
        <f t="shared" si="508"/>
        <v>13458</v>
      </c>
      <c r="AC76" s="276">
        <f t="shared" ref="AC76:AH76" si="509">AC129</f>
        <v>20001</v>
      </c>
      <c r="AD76" s="276">
        <f t="shared" si="509"/>
        <v>18992</v>
      </c>
      <c r="AE76" s="276">
        <f t="shared" si="509"/>
        <v>18274</v>
      </c>
      <c r="AF76" s="276">
        <f t="shared" si="509"/>
        <v>17869</v>
      </c>
      <c r="AG76" s="276">
        <f t="shared" si="509"/>
        <v>17115</v>
      </c>
      <c r="AH76" s="276">
        <f t="shared" si="509"/>
        <v>16344</v>
      </c>
      <c r="AI76" s="324">
        <v>16551</v>
      </c>
      <c r="AJ76" s="324">
        <v>15856</v>
      </c>
      <c r="AK76" s="324">
        <v>16155</v>
      </c>
      <c r="AL76" s="324">
        <v>15638</v>
      </c>
      <c r="AM76" s="324">
        <v>16052</v>
      </c>
      <c r="AN76" s="34">
        <v>16599</v>
      </c>
      <c r="AO76" s="34">
        <v>17645</v>
      </c>
      <c r="AP76" s="34">
        <v>18574</v>
      </c>
      <c r="AQ76" s="34">
        <v>18250</v>
      </c>
      <c r="AR76" s="34">
        <v>17244</v>
      </c>
      <c r="AS76" s="34">
        <v>18548</v>
      </c>
      <c r="AT76" s="34">
        <v>14060</v>
      </c>
      <c r="AU76" s="34">
        <v>13078</v>
      </c>
      <c r="AV76" s="34">
        <v>12174</v>
      </c>
      <c r="AW76" s="34"/>
      <c r="AX76" s="34">
        <v>14053</v>
      </c>
      <c r="AY76" s="34">
        <v>13087</v>
      </c>
      <c r="AZ76" s="33">
        <v>13147</v>
      </c>
      <c r="BA76" s="34">
        <v>13141</v>
      </c>
      <c r="BB76" s="34">
        <v>13247</v>
      </c>
      <c r="BC76" s="653">
        <v>13875</v>
      </c>
      <c r="BD76" s="34">
        <v>14014</v>
      </c>
      <c r="BE76" s="65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</row>
    <row r="77" spans="1:74">
      <c r="C77" s="160" t="s">
        <v>49</v>
      </c>
      <c r="D77" s="401">
        <f t="shared" si="492"/>
        <v>17033</v>
      </c>
      <c r="E77" s="401">
        <f t="shared" si="492"/>
        <v>16695</v>
      </c>
      <c r="F77" s="401">
        <f t="shared" ref="F77" si="510">F130</f>
        <v>15953</v>
      </c>
      <c r="G77" s="401">
        <f t="shared" si="492"/>
        <v>14151</v>
      </c>
      <c r="H77" s="401">
        <f t="shared" si="492"/>
        <v>12718</v>
      </c>
      <c r="I77" s="276">
        <f t="shared" ref="I77:M77" si="511">I130</f>
        <v>23680</v>
      </c>
      <c r="J77" s="276">
        <f t="shared" si="511"/>
        <v>23271</v>
      </c>
      <c r="K77" s="276">
        <f t="shared" si="511"/>
        <v>22574</v>
      </c>
      <c r="L77" s="276">
        <f t="shared" si="511"/>
        <v>22824</v>
      </c>
      <c r="M77" s="276">
        <f t="shared" si="511"/>
        <v>22350</v>
      </c>
      <c r="N77" s="276">
        <f t="shared" ref="N77:W77" si="512">N130</f>
        <v>21695</v>
      </c>
      <c r="O77" s="276">
        <f t="shared" si="512"/>
        <v>22361</v>
      </c>
      <c r="P77" s="276">
        <f t="shared" si="512"/>
        <v>22029</v>
      </c>
      <c r="Q77" s="276">
        <f t="shared" si="512"/>
        <v>22445</v>
      </c>
      <c r="R77" s="276">
        <f t="shared" si="512"/>
        <v>22565</v>
      </c>
      <c r="S77" s="276">
        <f t="shared" si="512"/>
        <v>22137</v>
      </c>
      <c r="T77" s="276">
        <f t="shared" si="512"/>
        <v>21995</v>
      </c>
      <c r="U77" s="276">
        <f t="shared" si="512"/>
        <v>21463</v>
      </c>
      <c r="V77" s="276">
        <f t="shared" si="512"/>
        <v>21336</v>
      </c>
      <c r="W77" s="276">
        <f t="shared" si="512"/>
        <v>21047</v>
      </c>
      <c r="X77" s="276">
        <f t="shared" ref="X77:AB77" si="513">X130</f>
        <v>20911</v>
      </c>
      <c r="Y77" s="276">
        <f t="shared" si="513"/>
        <v>20693</v>
      </c>
      <c r="Z77" s="276">
        <f t="shared" si="513"/>
        <v>20349</v>
      </c>
      <c r="AA77" s="276">
        <f t="shared" si="513"/>
        <v>18990</v>
      </c>
      <c r="AB77" s="276">
        <f t="shared" si="513"/>
        <v>1369</v>
      </c>
      <c r="AC77" s="276">
        <f t="shared" ref="AC77:AH77" si="514">AC130</f>
        <v>13645</v>
      </c>
      <c r="AD77" s="276">
        <f t="shared" si="514"/>
        <v>13703</v>
      </c>
      <c r="AE77" s="276">
        <f t="shared" si="514"/>
        <v>13030</v>
      </c>
      <c r="AF77" s="276">
        <f t="shared" si="514"/>
        <v>12057</v>
      </c>
      <c r="AG77" s="276">
        <f t="shared" si="514"/>
        <v>11033</v>
      </c>
      <c r="AH77" s="276">
        <f t="shared" si="514"/>
        <v>10521</v>
      </c>
      <c r="AI77" s="324">
        <v>9843</v>
      </c>
      <c r="AJ77" s="324">
        <v>9284</v>
      </c>
      <c r="AK77" s="324">
        <v>8776</v>
      </c>
      <c r="AL77" s="324">
        <v>8645</v>
      </c>
      <c r="AM77" s="324">
        <v>8533</v>
      </c>
      <c r="AN77" s="34">
        <v>8465</v>
      </c>
      <c r="AO77" s="34">
        <v>7866</v>
      </c>
      <c r="AP77" s="34">
        <v>7944</v>
      </c>
      <c r="AQ77" s="34">
        <v>7776</v>
      </c>
      <c r="AR77" s="34">
        <v>7307</v>
      </c>
      <c r="AS77" s="34">
        <v>6096</v>
      </c>
      <c r="AT77" s="34">
        <v>6669</v>
      </c>
      <c r="AU77" s="34">
        <v>6223</v>
      </c>
      <c r="AV77" s="34">
        <v>6089</v>
      </c>
      <c r="AW77" s="34"/>
      <c r="AX77" s="34">
        <v>4759</v>
      </c>
      <c r="AY77" s="34">
        <v>5523</v>
      </c>
      <c r="AZ77" s="33">
        <v>5683</v>
      </c>
      <c r="BA77" s="34">
        <v>5258</v>
      </c>
      <c r="BB77" s="34">
        <v>4987</v>
      </c>
      <c r="BC77" s="653">
        <v>4153</v>
      </c>
      <c r="BD77" s="34">
        <v>4128</v>
      </c>
      <c r="BE77" s="65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</row>
    <row r="78" spans="1:74">
      <c r="C78" s="160" t="s">
        <v>50</v>
      </c>
      <c r="D78" s="401">
        <f t="shared" si="492"/>
        <v>3869</v>
      </c>
      <c r="E78" s="401">
        <f t="shared" si="492"/>
        <v>3422</v>
      </c>
      <c r="F78" s="401">
        <f t="shared" ref="F78" si="515">F131</f>
        <v>3589</v>
      </c>
      <c r="G78" s="401">
        <f t="shared" si="492"/>
        <v>3397</v>
      </c>
      <c r="H78" s="401">
        <f t="shared" si="492"/>
        <v>3235</v>
      </c>
      <c r="I78" s="276">
        <f t="shared" ref="I78:M78" si="516">I131</f>
        <v>5922</v>
      </c>
      <c r="J78" s="276">
        <f t="shared" si="516"/>
        <v>5766</v>
      </c>
      <c r="K78" s="276">
        <f t="shared" si="516"/>
        <v>5684</v>
      </c>
      <c r="L78" s="276">
        <f t="shared" si="516"/>
        <v>5896</v>
      </c>
      <c r="M78" s="276">
        <f t="shared" si="516"/>
        <v>5735</v>
      </c>
      <c r="N78" s="276">
        <f t="shared" ref="N78:W78" si="517">N131</f>
        <v>5391</v>
      </c>
      <c r="O78" s="276">
        <f t="shared" si="517"/>
        <v>5353</v>
      </c>
      <c r="P78" s="276">
        <f t="shared" si="517"/>
        <v>5332</v>
      </c>
      <c r="Q78" s="276">
        <f t="shared" si="517"/>
        <v>5343</v>
      </c>
      <c r="R78" s="276">
        <f t="shared" si="517"/>
        <v>5332</v>
      </c>
      <c r="S78" s="276">
        <f t="shared" si="517"/>
        <v>5115</v>
      </c>
      <c r="T78" s="276">
        <f t="shared" si="517"/>
        <v>5081</v>
      </c>
      <c r="U78" s="276">
        <f t="shared" si="517"/>
        <v>5166</v>
      </c>
      <c r="V78" s="276">
        <f t="shared" si="517"/>
        <v>4883</v>
      </c>
      <c r="W78" s="276">
        <f t="shared" si="517"/>
        <v>5014</v>
      </c>
      <c r="X78" s="276">
        <f t="shared" ref="X78:AB78" si="518">X131</f>
        <v>4669</v>
      </c>
      <c r="Y78" s="276">
        <f t="shared" si="518"/>
        <v>4653</v>
      </c>
      <c r="Z78" s="276">
        <f t="shared" si="518"/>
        <v>4385</v>
      </c>
      <c r="AA78" s="276">
        <f t="shared" si="518"/>
        <v>4190</v>
      </c>
      <c r="AB78" s="276">
        <f t="shared" si="518"/>
        <v>209</v>
      </c>
      <c r="AC78" s="276">
        <f t="shared" ref="AC78:AH78" si="519">AC131</f>
        <v>2238</v>
      </c>
      <c r="AD78" s="276">
        <f t="shared" si="519"/>
        <v>2309</v>
      </c>
      <c r="AE78" s="276">
        <f t="shared" si="519"/>
        <v>2232</v>
      </c>
      <c r="AF78" s="276">
        <f t="shared" si="519"/>
        <v>2033</v>
      </c>
      <c r="AG78" s="276">
        <f t="shared" si="519"/>
        <v>1939</v>
      </c>
      <c r="AH78" s="276">
        <f t="shared" si="519"/>
        <v>1721</v>
      </c>
      <c r="AI78" s="324">
        <v>1774</v>
      </c>
      <c r="AJ78" s="324">
        <v>1516</v>
      </c>
      <c r="AK78" s="324">
        <v>1493</v>
      </c>
      <c r="AL78" s="324">
        <v>1521</v>
      </c>
      <c r="AM78" s="324">
        <v>1267</v>
      </c>
      <c r="AN78" s="34">
        <v>1252</v>
      </c>
      <c r="AO78" s="34">
        <v>1208</v>
      </c>
      <c r="AP78" s="34">
        <v>1163</v>
      </c>
      <c r="AQ78" s="34">
        <v>1080</v>
      </c>
      <c r="AR78" s="34">
        <v>1130</v>
      </c>
      <c r="AS78" s="34">
        <v>1064</v>
      </c>
      <c r="AT78" s="34">
        <v>818</v>
      </c>
      <c r="AU78" s="34">
        <v>961</v>
      </c>
      <c r="AV78" s="34">
        <v>719</v>
      </c>
      <c r="AW78" s="34"/>
      <c r="AX78" s="34">
        <v>745</v>
      </c>
      <c r="AY78" s="34">
        <v>679</v>
      </c>
      <c r="AZ78" s="33">
        <v>681</v>
      </c>
      <c r="BA78" s="34">
        <v>777</v>
      </c>
      <c r="BB78" s="34">
        <v>709</v>
      </c>
      <c r="BC78" s="653">
        <v>690</v>
      </c>
      <c r="BD78" s="34">
        <v>666</v>
      </c>
      <c r="BE78" s="65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</row>
    <row r="79" spans="1:74">
      <c r="C79" s="160" t="s">
        <v>51</v>
      </c>
      <c r="D79" s="401">
        <f t="shared" si="492"/>
        <v>6050</v>
      </c>
      <c r="E79" s="401">
        <f t="shared" si="492"/>
        <v>6498</v>
      </c>
      <c r="F79" s="401">
        <f t="shared" ref="F79:F82" si="520">F132</f>
        <v>6986</v>
      </c>
      <c r="G79" s="401">
        <f t="shared" si="492"/>
        <v>7339</v>
      </c>
      <c r="H79" s="401">
        <f t="shared" si="492"/>
        <v>7208</v>
      </c>
      <c r="I79" s="276">
        <f t="shared" ref="I79:M79" si="521">I132</f>
        <v>1506</v>
      </c>
      <c r="J79" s="276">
        <f t="shared" si="521"/>
        <v>1425</v>
      </c>
      <c r="K79" s="276">
        <f t="shared" si="521"/>
        <v>1408</v>
      </c>
      <c r="L79" s="276">
        <f t="shared" si="521"/>
        <v>1542</v>
      </c>
      <c r="M79" s="276">
        <f t="shared" si="521"/>
        <v>1566</v>
      </c>
      <c r="N79" s="276">
        <f t="shared" ref="N79:W79" si="522">N132</f>
        <v>1640</v>
      </c>
      <c r="O79" s="276">
        <f t="shared" si="522"/>
        <v>1853</v>
      </c>
      <c r="P79" s="276">
        <f t="shared" si="522"/>
        <v>1880</v>
      </c>
      <c r="Q79" s="276">
        <f t="shared" si="522"/>
        <v>1919</v>
      </c>
      <c r="R79" s="276">
        <f t="shared" si="522"/>
        <v>1739</v>
      </c>
      <c r="S79" s="276">
        <f t="shared" si="522"/>
        <v>1582</v>
      </c>
      <c r="T79" s="276">
        <f t="shared" si="522"/>
        <v>1713</v>
      </c>
      <c r="U79" s="276">
        <f t="shared" si="522"/>
        <v>1659</v>
      </c>
      <c r="V79" s="276">
        <f t="shared" si="522"/>
        <v>1689</v>
      </c>
      <c r="W79" s="276">
        <f t="shared" si="522"/>
        <v>1708</v>
      </c>
      <c r="X79" s="276">
        <f t="shared" ref="X79:AB79" si="523">X132</f>
        <v>1661</v>
      </c>
      <c r="Y79" s="276">
        <f t="shared" si="523"/>
        <v>1710</v>
      </c>
      <c r="Z79" s="276">
        <f t="shared" si="523"/>
        <v>1641</v>
      </c>
      <c r="AA79" s="276">
        <f t="shared" si="523"/>
        <v>1506</v>
      </c>
      <c r="AB79" s="276">
        <f t="shared" si="523"/>
        <v>397</v>
      </c>
      <c r="AC79" s="276">
        <f t="shared" ref="AC79:AH79" si="524">AC132</f>
        <v>1299</v>
      </c>
      <c r="AD79" s="276">
        <f t="shared" si="524"/>
        <v>1240</v>
      </c>
      <c r="AE79" s="276">
        <f t="shared" si="524"/>
        <v>1178</v>
      </c>
      <c r="AF79" s="276">
        <f t="shared" si="524"/>
        <v>1158</v>
      </c>
      <c r="AG79" s="276">
        <f t="shared" si="524"/>
        <v>954</v>
      </c>
      <c r="AH79" s="276">
        <f t="shared" si="524"/>
        <v>933</v>
      </c>
      <c r="AI79" s="324">
        <v>884</v>
      </c>
      <c r="AJ79" s="324">
        <v>806</v>
      </c>
      <c r="AK79" s="324">
        <v>780</v>
      </c>
      <c r="AL79" s="324">
        <v>765</v>
      </c>
      <c r="AM79" s="324">
        <v>721</v>
      </c>
      <c r="AN79" s="34">
        <v>706</v>
      </c>
      <c r="AO79" s="34">
        <v>858</v>
      </c>
      <c r="AP79" s="34">
        <v>738</v>
      </c>
      <c r="AQ79" s="34">
        <v>717</v>
      </c>
      <c r="AR79" s="34">
        <v>593</v>
      </c>
      <c r="AS79" s="34">
        <v>595</v>
      </c>
      <c r="AT79" s="34">
        <v>534</v>
      </c>
      <c r="AU79" s="34">
        <v>520</v>
      </c>
      <c r="AV79" s="34">
        <v>616</v>
      </c>
      <c r="AW79" s="34"/>
      <c r="AX79" s="34">
        <v>404</v>
      </c>
      <c r="AY79" s="34">
        <v>622</v>
      </c>
      <c r="AZ79" s="33">
        <v>614</v>
      </c>
      <c r="BA79" s="34">
        <v>604</v>
      </c>
      <c r="BB79" s="34">
        <v>566</v>
      </c>
      <c r="BC79" s="653">
        <v>374</v>
      </c>
      <c r="BD79" s="34">
        <v>383</v>
      </c>
      <c r="BE79" s="65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</row>
    <row r="80" spans="1:74">
      <c r="C80" s="160" t="s">
        <v>52</v>
      </c>
      <c r="D80" s="602">
        <f t="shared" si="492"/>
        <v>0</v>
      </c>
      <c r="E80" s="602">
        <f t="shared" si="492"/>
        <v>0</v>
      </c>
      <c r="F80" s="602">
        <f t="shared" si="520"/>
        <v>0</v>
      </c>
      <c r="G80" s="401">
        <f t="shared" si="492"/>
        <v>1546</v>
      </c>
      <c r="H80" s="401">
        <f t="shared" si="492"/>
        <v>1572</v>
      </c>
      <c r="I80" s="276">
        <f t="shared" ref="I80:M80" si="525">I133</f>
        <v>2097</v>
      </c>
      <c r="J80" s="276">
        <f t="shared" si="525"/>
        <v>2055</v>
      </c>
      <c r="K80" s="276">
        <f t="shared" si="525"/>
        <v>2041</v>
      </c>
      <c r="L80" s="276">
        <f t="shared" si="525"/>
        <v>2227</v>
      </c>
      <c r="M80" s="276">
        <f t="shared" si="525"/>
        <v>2020</v>
      </c>
      <c r="N80" s="276">
        <f t="shared" ref="N80:W80" si="526">N133</f>
        <v>2108</v>
      </c>
      <c r="O80" s="276">
        <f t="shared" si="526"/>
        <v>2083</v>
      </c>
      <c r="P80" s="276">
        <f t="shared" si="526"/>
        <v>2144</v>
      </c>
      <c r="Q80" s="276">
        <f t="shared" si="526"/>
        <v>2135</v>
      </c>
      <c r="R80" s="276">
        <f t="shared" si="526"/>
        <v>2196</v>
      </c>
      <c r="S80" s="276">
        <f t="shared" si="526"/>
        <v>2198</v>
      </c>
      <c r="T80" s="276">
        <f t="shared" si="526"/>
        <v>2375</v>
      </c>
      <c r="U80" s="276">
        <f t="shared" si="526"/>
        <v>2378</v>
      </c>
      <c r="V80" s="276">
        <f t="shared" si="526"/>
        <v>2418</v>
      </c>
      <c r="W80" s="276">
        <f t="shared" si="526"/>
        <v>2467</v>
      </c>
      <c r="X80" s="276">
        <f t="shared" ref="X80:AB80" si="527">X133</f>
        <v>2401</v>
      </c>
      <c r="Y80" s="276">
        <f t="shared" si="527"/>
        <v>2499</v>
      </c>
      <c r="Z80" s="276">
        <f t="shared" si="527"/>
        <v>2405</v>
      </c>
      <c r="AA80" s="276">
        <f t="shared" si="527"/>
        <v>2402</v>
      </c>
      <c r="AB80" s="276">
        <f t="shared" si="527"/>
        <v>200</v>
      </c>
      <c r="AC80" s="276">
        <f t="shared" ref="AC80:AH80" si="528">AC133</f>
        <v>2215</v>
      </c>
      <c r="AD80" s="276">
        <f t="shared" si="528"/>
        <v>2120</v>
      </c>
      <c r="AE80" s="276">
        <f t="shared" si="528"/>
        <v>2370</v>
      </c>
      <c r="AF80" s="276">
        <f t="shared" si="528"/>
        <v>2399</v>
      </c>
      <c r="AG80" s="276">
        <f t="shared" si="528"/>
        <v>2457</v>
      </c>
      <c r="AH80" s="276">
        <f t="shared" si="528"/>
        <v>2292</v>
      </c>
      <c r="AI80" s="324">
        <v>2258</v>
      </c>
      <c r="AJ80" s="324">
        <v>2138</v>
      </c>
      <c r="AK80" s="324">
        <v>2125</v>
      </c>
      <c r="AL80" s="324">
        <v>2091</v>
      </c>
      <c r="AM80" s="324">
        <v>2166</v>
      </c>
      <c r="AN80" s="34">
        <v>1986</v>
      </c>
      <c r="AO80" s="34">
        <v>2258</v>
      </c>
      <c r="AP80" s="34">
        <v>2334</v>
      </c>
      <c r="AQ80" s="34">
        <v>2202</v>
      </c>
      <c r="AR80" s="34">
        <v>2233</v>
      </c>
      <c r="AS80" s="34">
        <v>2065</v>
      </c>
      <c r="AT80" s="34">
        <v>2306</v>
      </c>
      <c r="AU80" s="34">
        <v>2307</v>
      </c>
      <c r="AV80" s="34">
        <v>1930</v>
      </c>
      <c r="AW80" s="34"/>
      <c r="AX80" s="34">
        <v>2137</v>
      </c>
      <c r="AY80" s="34">
        <v>2331</v>
      </c>
      <c r="AZ80" s="33">
        <v>2324</v>
      </c>
      <c r="BA80" s="34">
        <v>2282</v>
      </c>
      <c r="BB80" s="34">
        <v>2297</v>
      </c>
      <c r="BC80" s="653">
        <v>2128</v>
      </c>
      <c r="BD80" s="34">
        <v>2726</v>
      </c>
      <c r="BE80" s="65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</row>
    <row r="81" spans="3:74">
      <c r="C81" s="160" t="s">
        <v>53</v>
      </c>
      <c r="D81" s="401">
        <f t="shared" si="492"/>
        <v>36770</v>
      </c>
      <c r="E81" s="401">
        <f t="shared" si="492"/>
        <v>34446</v>
      </c>
      <c r="F81" s="401">
        <f t="shared" si="520"/>
        <v>33000</v>
      </c>
      <c r="G81" s="401">
        <f t="shared" si="492"/>
        <v>31931</v>
      </c>
      <c r="H81" s="401">
        <f t="shared" si="492"/>
        <v>30628</v>
      </c>
      <c r="I81" s="276">
        <f t="shared" ref="I81:M81" si="529">I134</f>
        <v>33615</v>
      </c>
      <c r="J81" s="276">
        <f t="shared" si="529"/>
        <v>32326</v>
      </c>
      <c r="K81" s="276">
        <f t="shared" si="529"/>
        <v>31842</v>
      </c>
      <c r="L81" s="276">
        <f t="shared" si="529"/>
        <v>29876</v>
      </c>
      <c r="M81" s="276">
        <f t="shared" si="529"/>
        <v>28371</v>
      </c>
      <c r="N81" s="276">
        <f t="shared" ref="N81:W81" si="530">N134</f>
        <v>27865</v>
      </c>
      <c r="O81" s="276">
        <f t="shared" si="530"/>
        <v>27089</v>
      </c>
      <c r="P81" s="276">
        <f t="shared" si="530"/>
        <v>26622</v>
      </c>
      <c r="Q81" s="276">
        <f t="shared" si="530"/>
        <v>26092</v>
      </c>
      <c r="R81" s="276">
        <f t="shared" si="530"/>
        <v>25376</v>
      </c>
      <c r="S81" s="276">
        <f t="shared" si="530"/>
        <v>24673</v>
      </c>
      <c r="T81" s="276">
        <f t="shared" si="530"/>
        <v>23578</v>
      </c>
      <c r="U81" s="276">
        <f t="shared" si="530"/>
        <v>20893</v>
      </c>
      <c r="V81" s="276">
        <f t="shared" si="530"/>
        <v>20310</v>
      </c>
      <c r="W81" s="276">
        <f t="shared" si="530"/>
        <v>20655</v>
      </c>
      <c r="X81" s="276">
        <f t="shared" ref="X81:AB81" si="531">X134</f>
        <v>20969</v>
      </c>
      <c r="Y81" s="276">
        <f t="shared" si="531"/>
        <v>20649</v>
      </c>
      <c r="Z81" s="276">
        <f t="shared" si="531"/>
        <v>18687</v>
      </c>
      <c r="AA81" s="276">
        <f t="shared" si="531"/>
        <v>17809</v>
      </c>
      <c r="AB81" s="276">
        <f t="shared" si="531"/>
        <v>10003</v>
      </c>
      <c r="AC81" s="276">
        <f t="shared" ref="AC81:AH81" si="532">AC134</f>
        <v>12825</v>
      </c>
      <c r="AD81" s="276">
        <f t="shared" si="532"/>
        <v>10979</v>
      </c>
      <c r="AE81" s="276">
        <f t="shared" si="532"/>
        <v>10796</v>
      </c>
      <c r="AF81" s="276">
        <f t="shared" si="532"/>
        <v>9881</v>
      </c>
      <c r="AG81" s="276">
        <f t="shared" si="532"/>
        <v>8720</v>
      </c>
      <c r="AH81" s="276">
        <f t="shared" si="532"/>
        <v>8557</v>
      </c>
      <c r="AI81" s="324">
        <v>9218</v>
      </c>
      <c r="AJ81" s="324">
        <v>8287</v>
      </c>
      <c r="AK81" s="324">
        <v>8474</v>
      </c>
      <c r="AL81" s="324">
        <v>6592</v>
      </c>
      <c r="AM81" s="324">
        <v>6916</v>
      </c>
      <c r="AN81" s="34">
        <v>6689</v>
      </c>
      <c r="AO81" s="34">
        <v>7088</v>
      </c>
      <c r="AP81" s="34">
        <v>6597</v>
      </c>
      <c r="AQ81" s="34">
        <v>6897</v>
      </c>
      <c r="AR81" s="34">
        <v>7222</v>
      </c>
      <c r="AS81" s="34">
        <v>7230</v>
      </c>
      <c r="AT81" s="34">
        <v>7170</v>
      </c>
      <c r="AU81" s="34">
        <v>7293</v>
      </c>
      <c r="AV81" s="34">
        <v>7116</v>
      </c>
      <c r="AW81" s="34"/>
      <c r="AX81" s="34">
        <v>7692</v>
      </c>
      <c r="AY81" s="34">
        <v>8384</v>
      </c>
      <c r="AZ81" s="33">
        <v>7994</v>
      </c>
      <c r="BA81" s="34">
        <v>8123</v>
      </c>
      <c r="BB81" s="34">
        <v>8139</v>
      </c>
      <c r="BC81" s="653">
        <v>8976</v>
      </c>
      <c r="BD81" s="34">
        <v>8538</v>
      </c>
      <c r="BE81" s="65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</row>
    <row r="82" spans="3:74">
      <c r="C82" s="161" t="s">
        <v>54</v>
      </c>
      <c r="D82" s="603">
        <f t="shared" si="492"/>
        <v>0</v>
      </c>
      <c r="E82" s="603">
        <f t="shared" si="492"/>
        <v>0</v>
      </c>
      <c r="F82" s="602">
        <f t="shared" si="520"/>
        <v>0</v>
      </c>
      <c r="G82" s="603">
        <f t="shared" si="492"/>
        <v>0</v>
      </c>
      <c r="H82" s="603">
        <f t="shared" si="492"/>
        <v>0</v>
      </c>
      <c r="I82" s="310">
        <f t="shared" ref="I82:M82" si="533">I135</f>
        <v>8404</v>
      </c>
      <c r="J82" s="310">
        <f t="shared" si="533"/>
        <v>7959</v>
      </c>
      <c r="K82" s="310">
        <f t="shared" si="533"/>
        <v>7858</v>
      </c>
      <c r="L82" s="310">
        <f t="shared" si="533"/>
        <v>8613</v>
      </c>
      <c r="M82" s="310">
        <f t="shared" si="533"/>
        <v>8742</v>
      </c>
      <c r="N82" s="310">
        <f t="shared" ref="N82:W82" si="534">N135</f>
        <v>9157</v>
      </c>
      <c r="O82" s="310">
        <f t="shared" si="534"/>
        <v>10345</v>
      </c>
      <c r="P82" s="279">
        <f t="shared" si="534"/>
        <v>10495</v>
      </c>
      <c r="Q82" s="279">
        <f t="shared" si="534"/>
        <v>11585</v>
      </c>
      <c r="R82" s="279">
        <f t="shared" si="534"/>
        <v>12015</v>
      </c>
      <c r="S82" s="279">
        <f t="shared" si="534"/>
        <v>12780</v>
      </c>
      <c r="T82" s="279">
        <f t="shared" si="534"/>
        <v>13488</v>
      </c>
      <c r="U82" s="279">
        <f t="shared" si="534"/>
        <v>13894</v>
      </c>
      <c r="V82" s="279">
        <f t="shared" si="534"/>
        <v>14446</v>
      </c>
      <c r="W82" s="279">
        <f t="shared" si="534"/>
        <v>15999</v>
      </c>
      <c r="X82" s="279">
        <f t="shared" ref="X82:AB82" si="535">X135</f>
        <v>17395</v>
      </c>
      <c r="Y82" s="279">
        <f t="shared" si="535"/>
        <v>19176</v>
      </c>
      <c r="Z82" s="279">
        <f t="shared" si="535"/>
        <v>19200</v>
      </c>
      <c r="AA82" s="279">
        <f t="shared" si="535"/>
        <v>18993</v>
      </c>
      <c r="AB82" s="279">
        <f t="shared" si="535"/>
        <v>11042</v>
      </c>
      <c r="AC82" s="279">
        <f t="shared" ref="AC82:AH82" si="536">AC135</f>
        <v>19737</v>
      </c>
      <c r="AD82" s="279">
        <f t="shared" si="536"/>
        <v>18467</v>
      </c>
      <c r="AE82" s="279">
        <f t="shared" si="536"/>
        <v>18732</v>
      </c>
      <c r="AF82" s="279">
        <f t="shared" si="536"/>
        <v>20108</v>
      </c>
      <c r="AG82" s="279">
        <f t="shared" si="536"/>
        <v>19491</v>
      </c>
      <c r="AH82" s="279">
        <f t="shared" si="536"/>
        <v>18790</v>
      </c>
      <c r="AI82" s="325">
        <v>18462</v>
      </c>
      <c r="AJ82" s="325">
        <v>18105</v>
      </c>
      <c r="AK82" s="325">
        <v>17812</v>
      </c>
      <c r="AL82" s="325">
        <v>17880</v>
      </c>
      <c r="AM82" s="325">
        <v>17192</v>
      </c>
      <c r="AN82" s="62">
        <v>17483</v>
      </c>
      <c r="AO82" s="62">
        <v>19518</v>
      </c>
      <c r="AP82" s="62">
        <v>19617</v>
      </c>
      <c r="AQ82" s="62">
        <v>19522</v>
      </c>
      <c r="AR82" s="62">
        <v>20057</v>
      </c>
      <c r="AS82" s="62">
        <v>19736</v>
      </c>
      <c r="AT82" s="62">
        <v>19168</v>
      </c>
      <c r="AU82" s="62">
        <v>19367</v>
      </c>
      <c r="AV82" s="62">
        <v>19595</v>
      </c>
      <c r="AW82" s="34"/>
      <c r="AX82" s="34">
        <v>18179</v>
      </c>
      <c r="AY82" s="34">
        <v>21315</v>
      </c>
      <c r="AZ82" s="33">
        <v>21935</v>
      </c>
      <c r="BA82" s="34">
        <v>21446</v>
      </c>
      <c r="BB82" s="34">
        <v>22607</v>
      </c>
      <c r="BC82" s="653">
        <v>22071</v>
      </c>
      <c r="BD82" s="62">
        <v>21297</v>
      </c>
      <c r="BE82" s="658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</row>
    <row r="83" spans="3:74">
      <c r="C83" s="150" t="s">
        <v>55</v>
      </c>
      <c r="D83" s="278">
        <f>D136+SUM(D168:D169)+D173+D185</f>
        <v>60710</v>
      </c>
      <c r="E83" s="278">
        <f>E136+SUM(E168:E169)+E173+E185</f>
        <v>58430</v>
      </c>
      <c r="F83" s="400">
        <f>F136+SUM(F168:F169)+F173+F185</f>
        <v>58646</v>
      </c>
      <c r="G83" s="278">
        <f>G136+SUM(G168:G169)+G173+G185</f>
        <v>57263</v>
      </c>
      <c r="H83" s="278">
        <f>H136+SUM(H167:H168)+H173+H185</f>
        <v>54776</v>
      </c>
      <c r="I83" s="276">
        <f t="shared" ref="I83:M83" si="537">I136+SUM(I168:I169)+I173+I185</f>
        <v>65733</v>
      </c>
      <c r="J83" s="276">
        <f t="shared" si="537"/>
        <v>63075</v>
      </c>
      <c r="K83" s="276">
        <f t="shared" si="537"/>
        <v>61124</v>
      </c>
      <c r="L83" s="276">
        <f t="shared" si="537"/>
        <v>59750</v>
      </c>
      <c r="M83" s="276">
        <f t="shared" si="537"/>
        <v>58480</v>
      </c>
      <c r="N83" s="276">
        <f t="shared" ref="N83:W83" si="538">N136+SUM(N168:N169)+N173+N185</f>
        <v>58734</v>
      </c>
      <c r="O83" s="276">
        <f t="shared" si="538"/>
        <v>60057</v>
      </c>
      <c r="P83" s="276">
        <f t="shared" si="538"/>
        <v>58958</v>
      </c>
      <c r="Q83" s="276">
        <f t="shared" si="538"/>
        <v>58497</v>
      </c>
      <c r="R83" s="276">
        <f t="shared" si="538"/>
        <v>58741</v>
      </c>
      <c r="S83" s="276">
        <f t="shared" si="538"/>
        <v>58436</v>
      </c>
      <c r="T83" s="276">
        <f t="shared" si="538"/>
        <v>57601</v>
      </c>
      <c r="U83" s="276">
        <f t="shared" si="538"/>
        <v>55906</v>
      </c>
      <c r="V83" s="276">
        <f t="shared" si="538"/>
        <v>55703</v>
      </c>
      <c r="W83" s="276">
        <f t="shared" si="538"/>
        <v>56697</v>
      </c>
      <c r="X83" s="276">
        <f>X136+SUM(X168:X169)+X173+X185</f>
        <v>56909</v>
      </c>
      <c r="Y83" s="276">
        <f t="shared" ref="Y83:AB83" si="539">Y136+SUM(Y168:Y169)+Y173+Y185</f>
        <v>57647</v>
      </c>
      <c r="Z83" s="276">
        <f t="shared" si="539"/>
        <v>56763</v>
      </c>
      <c r="AA83" s="276">
        <f t="shared" si="539"/>
        <v>55824</v>
      </c>
      <c r="AB83" s="276">
        <f t="shared" si="539"/>
        <v>54819</v>
      </c>
      <c r="AC83" s="276">
        <f t="shared" ref="AC83:AG83" si="540">AC136+SUM(AC168:AC169)+AC173+AC185</f>
        <v>53605</v>
      </c>
      <c r="AD83" s="276">
        <f t="shared" si="540"/>
        <v>52290</v>
      </c>
      <c r="AE83" s="276">
        <f t="shared" si="540"/>
        <v>53373</v>
      </c>
      <c r="AF83" s="276">
        <f t="shared" si="540"/>
        <v>52241</v>
      </c>
      <c r="AG83" s="276">
        <f t="shared" si="540"/>
        <v>59517</v>
      </c>
      <c r="AH83" s="276">
        <f>AH136+SUM(AH168:AH169)+AH173+AH185</f>
        <v>57981</v>
      </c>
      <c r="AI83" s="142"/>
      <c r="AJ83" s="142"/>
      <c r="AK83" s="142"/>
      <c r="AL83" s="142"/>
      <c r="AM83" s="142"/>
      <c r="AN83" s="33">
        <v>45489</v>
      </c>
      <c r="AO83" s="33">
        <v>46959</v>
      </c>
      <c r="AP83" s="33">
        <v>47541</v>
      </c>
      <c r="AQ83" s="33">
        <v>44168</v>
      </c>
      <c r="AR83" s="33">
        <v>44670</v>
      </c>
      <c r="AS83" s="33">
        <v>43843</v>
      </c>
      <c r="AT83" s="33">
        <v>45008</v>
      </c>
      <c r="AU83" s="33">
        <v>45915</v>
      </c>
      <c r="AV83" s="33">
        <v>46540</v>
      </c>
      <c r="AW83" s="34"/>
      <c r="AX83" s="40">
        <v>44640</v>
      </c>
      <c r="AY83" s="40">
        <v>46842</v>
      </c>
      <c r="AZ83" s="40">
        <v>48075</v>
      </c>
      <c r="BA83" s="40">
        <v>48424</v>
      </c>
      <c r="BB83" s="40">
        <v>49038</v>
      </c>
      <c r="BC83" s="656">
        <v>46589</v>
      </c>
      <c r="BD83" s="40">
        <v>47274</v>
      </c>
      <c r="BE83" s="65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</row>
    <row r="84" spans="3:74">
      <c r="C84" s="150" t="s">
        <v>56</v>
      </c>
      <c r="D84" s="278">
        <f t="shared" ref="D84:H86" si="541">D137</f>
        <v>90933</v>
      </c>
      <c r="E84" s="278">
        <f t="shared" si="541"/>
        <v>83236</v>
      </c>
      <c r="F84" s="278">
        <f t="shared" si="541"/>
        <v>80501</v>
      </c>
      <c r="G84" s="278">
        <f t="shared" si="541"/>
        <v>79064</v>
      </c>
      <c r="H84" s="278">
        <f t="shared" si="541"/>
        <v>75489</v>
      </c>
      <c r="I84" s="276">
        <f t="shared" ref="I84:M84" si="542">I137</f>
        <v>80686</v>
      </c>
      <c r="J84" s="276">
        <f t="shared" si="542"/>
        <v>78995</v>
      </c>
      <c r="K84" s="276">
        <f t="shared" si="542"/>
        <v>73840</v>
      </c>
      <c r="L84" s="276">
        <f t="shared" si="542"/>
        <v>71495</v>
      </c>
      <c r="M84" s="276">
        <f t="shared" si="542"/>
        <v>69170</v>
      </c>
      <c r="N84" s="276">
        <f t="shared" ref="N84:W84" si="543">N137</f>
        <v>69028</v>
      </c>
      <c r="O84" s="276">
        <f t="shared" si="543"/>
        <v>70115</v>
      </c>
      <c r="P84" s="276">
        <f t="shared" si="543"/>
        <v>68578</v>
      </c>
      <c r="Q84" s="276">
        <f t="shared" si="543"/>
        <v>67225</v>
      </c>
      <c r="R84" s="276">
        <f t="shared" si="543"/>
        <v>66042</v>
      </c>
      <c r="S84" s="276">
        <f t="shared" si="543"/>
        <v>65357</v>
      </c>
      <c r="T84" s="276">
        <f t="shared" si="543"/>
        <v>65237</v>
      </c>
      <c r="U84" s="276">
        <f t="shared" si="543"/>
        <v>62665</v>
      </c>
      <c r="V84" s="276">
        <f t="shared" si="543"/>
        <v>62557</v>
      </c>
      <c r="W84" s="276">
        <f t="shared" si="543"/>
        <v>61359</v>
      </c>
      <c r="X84" s="276">
        <f t="shared" ref="X84:AB92" si="544">X137</f>
        <v>61309</v>
      </c>
      <c r="Y84" s="276">
        <f t="shared" si="544"/>
        <v>61199</v>
      </c>
      <c r="Z84" s="276">
        <f t="shared" si="544"/>
        <v>61357</v>
      </c>
      <c r="AA84" s="276">
        <f t="shared" si="544"/>
        <v>61919</v>
      </c>
      <c r="AB84" s="276">
        <f t="shared" si="544"/>
        <v>52872</v>
      </c>
      <c r="AC84" s="276">
        <f t="shared" ref="AC84:AH84" si="545">AC137</f>
        <v>56517</v>
      </c>
      <c r="AD84" s="276">
        <f t="shared" si="545"/>
        <v>54815</v>
      </c>
      <c r="AE84" s="276">
        <f t="shared" si="545"/>
        <v>51154</v>
      </c>
      <c r="AF84" s="276">
        <f t="shared" si="545"/>
        <v>47449</v>
      </c>
      <c r="AG84" s="276">
        <f t="shared" si="545"/>
        <v>45870</v>
      </c>
      <c r="AH84" s="276">
        <f t="shared" si="545"/>
        <v>42898</v>
      </c>
      <c r="AI84" s="142"/>
      <c r="AJ84" s="142"/>
      <c r="AK84" s="142"/>
      <c r="AL84" s="142"/>
      <c r="AM84" s="142"/>
      <c r="AN84" s="33">
        <v>35205</v>
      </c>
      <c r="AO84" s="33">
        <v>39096</v>
      </c>
      <c r="AP84" s="33">
        <v>39754</v>
      </c>
      <c r="AQ84" s="33">
        <v>36661</v>
      </c>
      <c r="AR84" s="33">
        <v>35533</v>
      </c>
      <c r="AS84" s="33">
        <v>33908</v>
      </c>
      <c r="AT84" s="33">
        <v>34103</v>
      </c>
      <c r="AU84" s="33">
        <v>34085</v>
      </c>
      <c r="AV84" s="33">
        <v>32645</v>
      </c>
      <c r="AW84" s="34"/>
      <c r="AX84" s="34">
        <v>34009</v>
      </c>
      <c r="AY84" s="34">
        <v>33261</v>
      </c>
      <c r="AZ84" s="34">
        <v>32647</v>
      </c>
      <c r="BA84" s="34">
        <v>33101</v>
      </c>
      <c r="BB84" s="34">
        <v>33263</v>
      </c>
      <c r="BC84" s="657">
        <v>31891</v>
      </c>
      <c r="BD84" s="34">
        <v>33949</v>
      </c>
      <c r="BE84" s="65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3:74">
      <c r="C85" s="150" t="s">
        <v>57</v>
      </c>
      <c r="D85" s="278">
        <f t="shared" si="541"/>
        <v>29007</v>
      </c>
      <c r="E85" s="278">
        <f t="shared" si="541"/>
        <v>27705</v>
      </c>
      <c r="F85" s="278">
        <f t="shared" ref="F85" si="546">F138</f>
        <v>26832</v>
      </c>
      <c r="G85" s="278">
        <f t="shared" si="541"/>
        <v>27574</v>
      </c>
      <c r="H85" s="278">
        <f t="shared" si="541"/>
        <v>27919</v>
      </c>
      <c r="I85" s="276">
        <f t="shared" ref="I85:M85" si="547">I138</f>
        <v>32229</v>
      </c>
      <c r="J85" s="276">
        <f t="shared" si="547"/>
        <v>30522</v>
      </c>
      <c r="K85" s="276">
        <f t="shared" si="547"/>
        <v>30063</v>
      </c>
      <c r="L85" s="276">
        <f t="shared" si="547"/>
        <v>29020</v>
      </c>
      <c r="M85" s="276">
        <f t="shared" si="547"/>
        <v>27754</v>
      </c>
      <c r="N85" s="276">
        <f t="shared" ref="N85:W85" si="548">N138</f>
        <v>28202</v>
      </c>
      <c r="O85" s="276">
        <f t="shared" si="548"/>
        <v>28867</v>
      </c>
      <c r="P85" s="276">
        <f t="shared" si="548"/>
        <v>28992</v>
      </c>
      <c r="Q85" s="276">
        <f t="shared" si="548"/>
        <v>28813</v>
      </c>
      <c r="R85" s="276">
        <f t="shared" si="548"/>
        <v>29290</v>
      </c>
      <c r="S85" s="276">
        <f t="shared" si="548"/>
        <v>29612</v>
      </c>
      <c r="T85" s="276">
        <f t="shared" si="548"/>
        <v>29001</v>
      </c>
      <c r="U85" s="276">
        <f t="shared" si="548"/>
        <v>27815</v>
      </c>
      <c r="V85" s="276">
        <f t="shared" si="548"/>
        <v>29625</v>
      </c>
      <c r="W85" s="276">
        <f t="shared" si="548"/>
        <v>29715</v>
      </c>
      <c r="X85" s="276">
        <f t="shared" si="544"/>
        <v>30099</v>
      </c>
      <c r="Y85" s="276">
        <f t="shared" si="544"/>
        <v>30282</v>
      </c>
      <c r="Z85" s="276">
        <f t="shared" si="544"/>
        <v>29941</v>
      </c>
      <c r="AA85" s="276">
        <f t="shared" si="544"/>
        <v>30479</v>
      </c>
      <c r="AB85" s="276">
        <f t="shared" si="544"/>
        <v>25586</v>
      </c>
      <c r="AC85" s="276">
        <f t="shared" ref="AC85:AH85" si="549">AC138</f>
        <v>28338</v>
      </c>
      <c r="AD85" s="276">
        <f t="shared" si="549"/>
        <v>28018</v>
      </c>
      <c r="AE85" s="276">
        <f t="shared" si="549"/>
        <v>27227</v>
      </c>
      <c r="AF85" s="276">
        <f t="shared" si="549"/>
        <v>26454</v>
      </c>
      <c r="AG85" s="276">
        <f t="shared" si="549"/>
        <v>23354</v>
      </c>
      <c r="AH85" s="276">
        <f t="shared" si="549"/>
        <v>23259</v>
      </c>
      <c r="AI85" s="142"/>
      <c r="AJ85" s="142"/>
      <c r="AK85" s="142"/>
      <c r="AL85" s="142"/>
      <c r="AM85" s="142"/>
      <c r="AN85" s="33">
        <v>23744</v>
      </c>
      <c r="AO85" s="33">
        <v>24333</v>
      </c>
      <c r="AP85" s="33">
        <v>24152</v>
      </c>
      <c r="AQ85" s="33">
        <v>21610</v>
      </c>
      <c r="AR85" s="33">
        <v>21647</v>
      </c>
      <c r="AS85" s="33">
        <v>20794</v>
      </c>
      <c r="AT85" s="33">
        <v>22740</v>
      </c>
      <c r="AU85" s="33">
        <v>22206</v>
      </c>
      <c r="AV85" s="33">
        <v>23209</v>
      </c>
      <c r="AW85" s="34"/>
      <c r="AX85" s="34">
        <v>22186</v>
      </c>
      <c r="AY85" s="34">
        <v>24230</v>
      </c>
      <c r="AZ85" s="34">
        <v>24511</v>
      </c>
      <c r="BA85" s="34">
        <v>24962</v>
      </c>
      <c r="BB85" s="34">
        <v>24900</v>
      </c>
      <c r="BC85" s="657">
        <v>23182</v>
      </c>
      <c r="BD85" s="34">
        <v>23516</v>
      </c>
      <c r="BE85" s="65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</row>
    <row r="86" spans="3:74">
      <c r="C86" s="150" t="s">
        <v>58</v>
      </c>
      <c r="D86" s="278">
        <f t="shared" si="541"/>
        <v>23304</v>
      </c>
      <c r="E86" s="278">
        <f t="shared" si="541"/>
        <v>21626</v>
      </c>
      <c r="F86" s="278">
        <f t="shared" ref="F86" si="550">F139</f>
        <v>20135</v>
      </c>
      <c r="G86" s="278">
        <f t="shared" si="541"/>
        <v>19101</v>
      </c>
      <c r="H86" s="278">
        <f t="shared" si="541"/>
        <v>17876</v>
      </c>
      <c r="I86" s="276">
        <f t="shared" ref="I86:M86" si="551">I139</f>
        <v>19068</v>
      </c>
      <c r="J86" s="276">
        <f t="shared" si="551"/>
        <v>18321</v>
      </c>
      <c r="K86" s="276">
        <f t="shared" si="551"/>
        <v>17259</v>
      </c>
      <c r="L86" s="276">
        <f t="shared" si="551"/>
        <v>16545</v>
      </c>
      <c r="M86" s="276">
        <f t="shared" si="551"/>
        <v>16037</v>
      </c>
      <c r="N86" s="276">
        <f t="shared" ref="N86:W86" si="552">N139</f>
        <v>16082</v>
      </c>
      <c r="O86" s="276">
        <f t="shared" si="552"/>
        <v>15716</v>
      </c>
      <c r="P86" s="276">
        <f t="shared" si="552"/>
        <v>15517</v>
      </c>
      <c r="Q86" s="276">
        <f t="shared" si="552"/>
        <v>15640</v>
      </c>
      <c r="R86" s="276">
        <f t="shared" si="552"/>
        <v>15598</v>
      </c>
      <c r="S86" s="276">
        <f t="shared" si="552"/>
        <v>15173</v>
      </c>
      <c r="T86" s="276">
        <f t="shared" si="552"/>
        <v>15208</v>
      </c>
      <c r="U86" s="276">
        <f t="shared" si="552"/>
        <v>15107</v>
      </c>
      <c r="V86" s="276">
        <f t="shared" si="552"/>
        <v>15345</v>
      </c>
      <c r="W86" s="276">
        <f t="shared" si="552"/>
        <v>15435</v>
      </c>
      <c r="X86" s="276">
        <f t="shared" si="544"/>
        <v>14578</v>
      </c>
      <c r="Y86" s="276">
        <f t="shared" si="544"/>
        <v>15601</v>
      </c>
      <c r="Z86" s="276">
        <f t="shared" si="544"/>
        <v>15337</v>
      </c>
      <c r="AA86" s="276">
        <f t="shared" si="544"/>
        <v>15148</v>
      </c>
      <c r="AB86" s="276">
        <f t="shared" si="544"/>
        <v>10346</v>
      </c>
      <c r="AC86" s="276">
        <f t="shared" ref="AC86:AH86" si="553">AC139</f>
        <v>13896</v>
      </c>
      <c r="AD86" s="276">
        <f t="shared" si="553"/>
        <v>13492</v>
      </c>
      <c r="AE86" s="276">
        <f t="shared" si="553"/>
        <v>13753</v>
      </c>
      <c r="AF86" s="276">
        <f t="shared" si="553"/>
        <v>13065</v>
      </c>
      <c r="AG86" s="276">
        <f t="shared" si="553"/>
        <v>12069</v>
      </c>
      <c r="AH86" s="276">
        <f t="shared" si="553"/>
        <v>11991</v>
      </c>
      <c r="AI86" s="142"/>
      <c r="AJ86" s="142"/>
      <c r="AK86" s="142"/>
      <c r="AL86" s="142"/>
      <c r="AM86" s="142"/>
      <c r="AN86" s="33">
        <v>10402</v>
      </c>
      <c r="AO86" s="33">
        <v>10622</v>
      </c>
      <c r="AP86" s="33">
        <v>10693</v>
      </c>
      <c r="AQ86" s="33">
        <v>10299</v>
      </c>
      <c r="AR86" s="33">
        <v>10020</v>
      </c>
      <c r="AS86" s="33">
        <v>9075</v>
      </c>
      <c r="AT86" s="33">
        <v>9054</v>
      </c>
      <c r="AU86" s="33">
        <v>11446</v>
      </c>
      <c r="AV86" s="33">
        <v>9810</v>
      </c>
      <c r="AW86" s="34"/>
      <c r="AX86" s="34">
        <v>9215</v>
      </c>
      <c r="AY86" s="34">
        <v>9676</v>
      </c>
      <c r="AZ86" s="34">
        <v>9177</v>
      </c>
      <c r="BA86" s="34">
        <v>8916</v>
      </c>
      <c r="BB86" s="34">
        <v>8828</v>
      </c>
      <c r="BC86" s="657">
        <v>9436</v>
      </c>
      <c r="BD86" s="34">
        <v>9194</v>
      </c>
      <c r="BE86" s="65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</row>
    <row r="87" spans="3:74">
      <c r="C87" s="150" t="s">
        <v>59</v>
      </c>
      <c r="D87" s="278">
        <f>D140+D221</f>
        <v>3941</v>
      </c>
      <c r="E87" s="278">
        <f>E140+E221</f>
        <v>3802</v>
      </c>
      <c r="F87" s="278">
        <f>F140+F221</f>
        <v>3394</v>
      </c>
      <c r="G87" s="278">
        <f>G140+G219</f>
        <v>3355</v>
      </c>
      <c r="H87" s="278">
        <f>H140+H221</f>
        <v>3265</v>
      </c>
      <c r="I87" s="276">
        <f t="shared" ref="I87:M87" si="554">I140+I221</f>
        <v>4600</v>
      </c>
      <c r="J87" s="276">
        <f t="shared" si="554"/>
        <v>4714</v>
      </c>
      <c r="K87" s="276">
        <f t="shared" si="554"/>
        <v>4463</v>
      </c>
      <c r="L87" s="276">
        <f t="shared" si="554"/>
        <v>4610</v>
      </c>
      <c r="M87" s="276">
        <f t="shared" si="554"/>
        <v>4465</v>
      </c>
      <c r="N87" s="276">
        <f t="shared" ref="N87:W87" si="555">N140+N221</f>
        <v>4570</v>
      </c>
      <c r="O87" s="276">
        <f t="shared" si="555"/>
        <v>4566</v>
      </c>
      <c r="P87" s="276">
        <f t="shared" si="555"/>
        <v>4557</v>
      </c>
      <c r="Q87" s="276">
        <f t="shared" si="555"/>
        <v>4623</v>
      </c>
      <c r="R87" s="276">
        <f t="shared" si="555"/>
        <v>4655</v>
      </c>
      <c r="S87" s="276">
        <f t="shared" si="555"/>
        <v>4844</v>
      </c>
      <c r="T87" s="276">
        <f t="shared" si="555"/>
        <v>4991</v>
      </c>
      <c r="U87" s="276">
        <f t="shared" si="555"/>
        <v>5122</v>
      </c>
      <c r="V87" s="276">
        <f t="shared" si="555"/>
        <v>5296</v>
      </c>
      <c r="W87" s="276">
        <f t="shared" si="555"/>
        <v>5383</v>
      </c>
      <c r="X87" s="276">
        <f>X140+X221</f>
        <v>5447</v>
      </c>
      <c r="Y87" s="276">
        <f t="shared" ref="Y87:AB87" si="556">Y140+Y221</f>
        <v>5725</v>
      </c>
      <c r="Z87" s="276">
        <f t="shared" si="556"/>
        <v>5816</v>
      </c>
      <c r="AA87" s="276">
        <f t="shared" si="556"/>
        <v>5860</v>
      </c>
      <c r="AB87" s="276">
        <f t="shared" si="556"/>
        <v>5782</v>
      </c>
      <c r="AC87" s="276">
        <f t="shared" ref="AC87:AH87" si="557">AC140+AC221</f>
        <v>5919</v>
      </c>
      <c r="AD87" s="276">
        <f t="shared" si="557"/>
        <v>5689</v>
      </c>
      <c r="AE87" s="276">
        <f t="shared" si="557"/>
        <v>5330</v>
      </c>
      <c r="AF87" s="276">
        <f t="shared" si="557"/>
        <v>5531</v>
      </c>
      <c r="AG87" s="276">
        <f t="shared" si="557"/>
        <v>6172</v>
      </c>
      <c r="AH87" s="276">
        <f t="shared" si="557"/>
        <v>6141</v>
      </c>
      <c r="AI87" s="142"/>
      <c r="AJ87" s="142"/>
      <c r="AK87" s="142"/>
      <c r="AL87" s="142"/>
      <c r="AM87" s="142"/>
      <c r="AN87" s="33">
        <v>3496</v>
      </c>
      <c r="AO87" s="33">
        <v>3622</v>
      </c>
      <c r="AP87" s="33">
        <v>3616</v>
      </c>
      <c r="AQ87" s="33">
        <v>3744</v>
      </c>
      <c r="AR87" s="33">
        <v>3669</v>
      </c>
      <c r="AS87" s="33">
        <v>3333</v>
      </c>
      <c r="AT87" s="33">
        <v>3164</v>
      </c>
      <c r="AU87" s="33">
        <v>3056</v>
      </c>
      <c r="AV87" s="33">
        <v>2639</v>
      </c>
      <c r="AW87" s="34"/>
      <c r="AX87" s="34">
        <v>6695</v>
      </c>
      <c r="AY87" s="34">
        <v>2775</v>
      </c>
      <c r="AZ87" s="34">
        <v>2862</v>
      </c>
      <c r="BA87" s="34">
        <v>2681</v>
      </c>
      <c r="BB87" s="34">
        <v>2502</v>
      </c>
      <c r="BC87" s="657">
        <v>1649</v>
      </c>
      <c r="BD87" s="34">
        <v>2547</v>
      </c>
      <c r="BE87" s="65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</row>
    <row r="88" spans="3:74">
      <c r="C88" s="150" t="s">
        <v>60</v>
      </c>
      <c r="D88" s="278">
        <f t="shared" ref="D88:H90" si="558">D141</f>
        <v>214</v>
      </c>
      <c r="E88" s="278">
        <f t="shared" si="558"/>
        <v>224</v>
      </c>
      <c r="F88" s="278">
        <f t="shared" si="558"/>
        <v>188</v>
      </c>
      <c r="G88" s="278">
        <f t="shared" si="558"/>
        <v>204</v>
      </c>
      <c r="H88" s="278">
        <f t="shared" si="558"/>
        <v>64</v>
      </c>
      <c r="I88" s="276">
        <f t="shared" ref="I88:M88" si="559">I141</f>
        <v>398</v>
      </c>
      <c r="J88" s="276">
        <f t="shared" si="559"/>
        <v>353</v>
      </c>
      <c r="K88" s="276">
        <f t="shared" si="559"/>
        <v>346</v>
      </c>
      <c r="L88" s="276">
        <f t="shared" si="559"/>
        <v>341</v>
      </c>
      <c r="M88" s="276">
        <f t="shared" si="559"/>
        <v>390</v>
      </c>
      <c r="N88" s="276">
        <f t="shared" ref="N88:W88" si="560">N141</f>
        <v>403</v>
      </c>
      <c r="O88" s="276">
        <f t="shared" si="560"/>
        <v>482</v>
      </c>
      <c r="P88" s="276">
        <f t="shared" si="560"/>
        <v>431</v>
      </c>
      <c r="Q88" s="276">
        <f t="shared" si="560"/>
        <v>438</v>
      </c>
      <c r="R88" s="276">
        <f t="shared" si="560"/>
        <v>417</v>
      </c>
      <c r="S88" s="276">
        <f t="shared" si="560"/>
        <v>409</v>
      </c>
      <c r="T88" s="276">
        <f t="shared" si="560"/>
        <v>449</v>
      </c>
      <c r="U88" s="276">
        <f t="shared" si="560"/>
        <v>413</v>
      </c>
      <c r="V88" s="276">
        <f t="shared" si="560"/>
        <v>371</v>
      </c>
      <c r="W88" s="276">
        <f t="shared" si="560"/>
        <v>404</v>
      </c>
      <c r="X88" s="276">
        <f t="shared" si="544"/>
        <v>413</v>
      </c>
      <c r="Y88" s="276">
        <f t="shared" si="544"/>
        <v>412</v>
      </c>
      <c r="Z88" s="276">
        <f t="shared" si="544"/>
        <v>363</v>
      </c>
      <c r="AA88" s="276">
        <f t="shared" si="544"/>
        <v>345</v>
      </c>
      <c r="AB88" s="276">
        <f t="shared" si="544"/>
        <v>0</v>
      </c>
      <c r="AC88" s="276">
        <f t="shared" ref="AC88:AH88" si="561">AC141</f>
        <v>269</v>
      </c>
      <c r="AD88" s="276">
        <f t="shared" si="561"/>
        <v>238</v>
      </c>
      <c r="AE88" s="276">
        <f t="shared" si="561"/>
        <v>225</v>
      </c>
      <c r="AF88" s="276">
        <f t="shared" si="561"/>
        <v>220</v>
      </c>
      <c r="AG88" s="276">
        <f t="shared" si="561"/>
        <v>209</v>
      </c>
      <c r="AH88" s="276">
        <f t="shared" si="561"/>
        <v>201</v>
      </c>
      <c r="AI88" s="142"/>
      <c r="AJ88" s="142"/>
      <c r="AK88" s="142"/>
      <c r="AL88" s="142"/>
      <c r="AM88" s="142"/>
      <c r="AN88" s="33">
        <v>157</v>
      </c>
      <c r="AO88" s="33">
        <v>212</v>
      </c>
      <c r="AP88" s="33">
        <v>210</v>
      </c>
      <c r="AQ88" s="33">
        <v>209</v>
      </c>
      <c r="AR88" s="33">
        <v>188</v>
      </c>
      <c r="AS88" s="33">
        <v>266</v>
      </c>
      <c r="AT88" s="33">
        <v>238</v>
      </c>
      <c r="AU88" s="33">
        <v>222</v>
      </c>
      <c r="AV88" s="33">
        <v>221</v>
      </c>
      <c r="AW88" s="34"/>
      <c r="AX88" s="34">
        <v>230</v>
      </c>
      <c r="AY88" s="34">
        <v>245</v>
      </c>
      <c r="AZ88" s="34">
        <v>229</v>
      </c>
      <c r="BA88" s="34">
        <v>225</v>
      </c>
      <c r="BB88" s="34">
        <v>229</v>
      </c>
      <c r="BC88" s="657">
        <v>199</v>
      </c>
      <c r="BD88" s="34">
        <v>193</v>
      </c>
      <c r="BE88" s="65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</row>
    <row r="89" spans="3:74">
      <c r="C89" s="150" t="s">
        <v>61</v>
      </c>
      <c r="D89" s="278">
        <f t="shared" si="558"/>
        <v>28333</v>
      </c>
      <c r="E89" s="278">
        <f t="shared" ref="E89:F89" si="562">E142</f>
        <v>26126</v>
      </c>
      <c r="F89" s="278">
        <f t="shared" si="562"/>
        <v>25241</v>
      </c>
      <c r="G89" s="278">
        <f t="shared" si="558"/>
        <v>25708</v>
      </c>
      <c r="H89" s="278">
        <f t="shared" si="558"/>
        <v>24260</v>
      </c>
      <c r="I89" s="276">
        <f t="shared" ref="I89:M89" si="563">I142</f>
        <v>25310</v>
      </c>
      <c r="J89" s="276">
        <f t="shared" si="563"/>
        <v>24531</v>
      </c>
      <c r="K89" s="276">
        <f t="shared" si="563"/>
        <v>23114</v>
      </c>
      <c r="L89" s="276">
        <f t="shared" si="563"/>
        <v>22798</v>
      </c>
      <c r="M89" s="276">
        <f t="shared" si="563"/>
        <v>22965</v>
      </c>
      <c r="N89" s="276">
        <f t="shared" ref="N89:W89" si="564">N142</f>
        <v>23733</v>
      </c>
      <c r="O89" s="276">
        <f t="shared" si="564"/>
        <v>23836</v>
      </c>
      <c r="P89" s="276">
        <f t="shared" si="564"/>
        <v>24076</v>
      </c>
      <c r="Q89" s="276">
        <f t="shared" si="564"/>
        <v>24622</v>
      </c>
      <c r="R89" s="276">
        <f t="shared" si="564"/>
        <v>24837</v>
      </c>
      <c r="S89" s="276">
        <f t="shared" si="564"/>
        <v>25107</v>
      </c>
      <c r="T89" s="276">
        <f t="shared" si="564"/>
        <v>25531</v>
      </c>
      <c r="U89" s="276">
        <f t="shared" si="564"/>
        <v>25352</v>
      </c>
      <c r="V89" s="276">
        <f t="shared" si="564"/>
        <v>25672</v>
      </c>
      <c r="W89" s="276">
        <f t="shared" si="564"/>
        <v>26591</v>
      </c>
      <c r="X89" s="276">
        <f t="shared" si="544"/>
        <v>27157</v>
      </c>
      <c r="Y89" s="276">
        <f t="shared" si="544"/>
        <v>27595</v>
      </c>
      <c r="Z89" s="276">
        <f t="shared" si="544"/>
        <v>27518</v>
      </c>
      <c r="AA89" s="276">
        <f t="shared" si="544"/>
        <v>26111</v>
      </c>
      <c r="AB89" s="276">
        <f t="shared" si="544"/>
        <v>21972</v>
      </c>
      <c r="AC89" s="276">
        <f t="shared" ref="AC89:AH89" si="565">AC142</f>
        <v>24394</v>
      </c>
      <c r="AD89" s="276">
        <f t="shared" si="565"/>
        <v>23560</v>
      </c>
      <c r="AE89" s="276">
        <f t="shared" si="565"/>
        <v>23734</v>
      </c>
      <c r="AF89" s="276">
        <f t="shared" si="565"/>
        <v>22492</v>
      </c>
      <c r="AG89" s="276">
        <f t="shared" si="565"/>
        <v>20667</v>
      </c>
      <c r="AH89" s="276">
        <f t="shared" si="565"/>
        <v>21473</v>
      </c>
      <c r="AI89" s="142"/>
      <c r="AJ89" s="142"/>
      <c r="AK89" s="142"/>
      <c r="AL89" s="142"/>
      <c r="AM89" s="142"/>
      <c r="AN89" s="33">
        <v>16516</v>
      </c>
      <c r="AO89" s="33">
        <v>16784</v>
      </c>
      <c r="AP89" s="33">
        <v>17225</v>
      </c>
      <c r="AQ89" s="33">
        <v>15920</v>
      </c>
      <c r="AR89" s="33">
        <v>15660</v>
      </c>
      <c r="AS89" s="33">
        <v>15934</v>
      </c>
      <c r="AT89" s="33">
        <v>15483</v>
      </c>
      <c r="AU89" s="33">
        <v>15883</v>
      </c>
      <c r="AV89" s="33">
        <v>15827</v>
      </c>
      <c r="AW89" s="34"/>
      <c r="AX89" s="34">
        <v>14582</v>
      </c>
      <c r="AY89" s="34">
        <v>15596</v>
      </c>
      <c r="AZ89" s="34">
        <v>15861</v>
      </c>
      <c r="BA89" s="34">
        <v>15830</v>
      </c>
      <c r="BB89" s="34">
        <v>16158</v>
      </c>
      <c r="BC89" s="657">
        <v>14679</v>
      </c>
      <c r="BD89" s="34">
        <v>16162</v>
      </c>
      <c r="BE89" s="65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</row>
    <row r="90" spans="3:74">
      <c r="C90" s="150" t="s">
        <v>62</v>
      </c>
      <c r="D90" s="278">
        <f t="shared" si="558"/>
        <v>10842</v>
      </c>
      <c r="E90" s="278">
        <f t="shared" ref="E90:F90" si="566">E143</f>
        <v>10884</v>
      </c>
      <c r="F90" s="278">
        <f t="shared" si="566"/>
        <v>10411</v>
      </c>
      <c r="G90" s="278">
        <f t="shared" si="558"/>
        <v>9996</v>
      </c>
      <c r="H90" s="278">
        <f t="shared" si="558"/>
        <v>10115</v>
      </c>
      <c r="I90" s="276">
        <f t="shared" ref="I90:M90" si="567">I143</f>
        <v>10189</v>
      </c>
      <c r="J90" s="276">
        <f t="shared" si="567"/>
        <v>9766</v>
      </c>
      <c r="K90" s="276">
        <f t="shared" si="567"/>
        <v>9276</v>
      </c>
      <c r="L90" s="276">
        <f t="shared" si="567"/>
        <v>8062</v>
      </c>
      <c r="M90" s="276">
        <f t="shared" si="567"/>
        <v>8009</v>
      </c>
      <c r="N90" s="276">
        <f t="shared" ref="N90:W90" si="568">N143</f>
        <v>7072</v>
      </c>
      <c r="O90" s="276">
        <f t="shared" si="568"/>
        <v>8389</v>
      </c>
      <c r="P90" s="276">
        <f t="shared" si="568"/>
        <v>8275</v>
      </c>
      <c r="Q90" s="276">
        <f t="shared" si="568"/>
        <v>8085</v>
      </c>
      <c r="R90" s="276">
        <f t="shared" si="568"/>
        <v>7855</v>
      </c>
      <c r="S90" s="276">
        <f t="shared" si="568"/>
        <v>7372</v>
      </c>
      <c r="T90" s="276">
        <f t="shared" si="568"/>
        <v>4322</v>
      </c>
      <c r="U90" s="276">
        <f t="shared" si="568"/>
        <v>3964</v>
      </c>
      <c r="V90" s="276">
        <f t="shared" si="568"/>
        <v>4194</v>
      </c>
      <c r="W90" s="276">
        <f t="shared" si="568"/>
        <v>3919</v>
      </c>
      <c r="X90" s="276">
        <f t="shared" si="544"/>
        <v>4174</v>
      </c>
      <c r="Y90" s="276">
        <f t="shared" si="544"/>
        <v>5154</v>
      </c>
      <c r="Z90" s="276">
        <f t="shared" si="544"/>
        <v>5080</v>
      </c>
      <c r="AA90" s="276">
        <f t="shared" si="544"/>
        <v>5155</v>
      </c>
      <c r="AB90" s="276">
        <f t="shared" si="544"/>
        <v>4875</v>
      </c>
      <c r="AC90" s="276">
        <f t="shared" ref="AC90:AH90" si="569">AC143</f>
        <v>4835</v>
      </c>
      <c r="AD90" s="276">
        <f t="shared" si="569"/>
        <v>4699</v>
      </c>
      <c r="AE90" s="276">
        <f t="shared" si="569"/>
        <v>4585</v>
      </c>
      <c r="AF90" s="276">
        <f t="shared" si="569"/>
        <v>4475</v>
      </c>
      <c r="AG90" s="276">
        <f t="shared" si="569"/>
        <v>4320</v>
      </c>
      <c r="AH90" s="276">
        <f t="shared" si="569"/>
        <v>3071</v>
      </c>
      <c r="AI90" s="142"/>
      <c r="AJ90" s="142"/>
      <c r="AK90" s="142"/>
      <c r="AL90" s="142"/>
      <c r="AM90" s="142"/>
      <c r="AN90" s="33">
        <v>2723</v>
      </c>
      <c r="AO90" s="33">
        <v>2874</v>
      </c>
      <c r="AP90" s="33">
        <v>3052</v>
      </c>
      <c r="AQ90" s="33">
        <v>3021</v>
      </c>
      <c r="AR90" s="33">
        <v>2984</v>
      </c>
      <c r="AS90" s="33">
        <v>3103</v>
      </c>
      <c r="AT90" s="33">
        <v>2740</v>
      </c>
      <c r="AU90" s="33">
        <v>2598</v>
      </c>
      <c r="AV90" s="33">
        <v>2560</v>
      </c>
      <c r="AW90" s="34"/>
      <c r="AX90" s="34">
        <v>2465</v>
      </c>
      <c r="AY90" s="34">
        <v>2581</v>
      </c>
      <c r="AZ90" s="34">
        <v>2472</v>
      </c>
      <c r="BA90" s="34">
        <v>2459</v>
      </c>
      <c r="BB90" s="34">
        <v>2338</v>
      </c>
      <c r="BC90" s="657">
        <v>2577</v>
      </c>
      <c r="BD90" s="34">
        <v>2351</v>
      </c>
      <c r="BE90" s="65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</row>
    <row r="91" spans="3:74">
      <c r="C91" s="150" t="s">
        <v>63</v>
      </c>
      <c r="D91" s="278">
        <f>D144+SUM(D189:D190)+SUM(D192:D194)</f>
        <v>4130</v>
      </c>
      <c r="E91" s="278">
        <f>E144+SUM(E189:E190)+SUM(E192:E194)</f>
        <v>4467</v>
      </c>
      <c r="F91" s="278">
        <f>F144+SUM(F189:F190)+SUM(F192:F194)</f>
        <v>4493</v>
      </c>
      <c r="G91" s="278">
        <f>G144+SUM(G189:G190)+SUM(G192:G194)</f>
        <v>4673</v>
      </c>
      <c r="H91" s="278">
        <f>H144+SUM(H189:H190)+SUM(H192:H194)</f>
        <v>4642</v>
      </c>
      <c r="I91" s="276">
        <f t="shared" ref="I91:M91" si="570">I144+SUM(I189:I190)+SUM(I192:I194)</f>
        <v>8237</v>
      </c>
      <c r="J91" s="276">
        <f t="shared" si="570"/>
        <v>8209</v>
      </c>
      <c r="K91" s="276">
        <f t="shared" si="570"/>
        <v>8076</v>
      </c>
      <c r="L91" s="276">
        <f t="shared" si="570"/>
        <v>7967</v>
      </c>
      <c r="M91" s="276">
        <f t="shared" si="570"/>
        <v>8017</v>
      </c>
      <c r="N91" s="276">
        <f t="shared" ref="N91:W91" si="571">N144+SUM(N189:N190)+SUM(N192:N194)</f>
        <v>8129</v>
      </c>
      <c r="O91" s="276">
        <f t="shared" si="571"/>
        <v>8412</v>
      </c>
      <c r="P91" s="276">
        <f t="shared" si="571"/>
        <v>8118</v>
      </c>
      <c r="Q91" s="276">
        <f t="shared" si="571"/>
        <v>8144</v>
      </c>
      <c r="R91" s="276">
        <f t="shared" si="571"/>
        <v>8211</v>
      </c>
      <c r="S91" s="276">
        <f t="shared" si="571"/>
        <v>8408</v>
      </c>
      <c r="T91" s="276">
        <f t="shared" si="571"/>
        <v>8465</v>
      </c>
      <c r="U91" s="276">
        <f t="shared" si="571"/>
        <v>8424</v>
      </c>
      <c r="V91" s="276">
        <f t="shared" si="571"/>
        <v>8760</v>
      </c>
      <c r="W91" s="276">
        <f t="shared" si="571"/>
        <v>9011</v>
      </c>
      <c r="X91" s="276">
        <f>X144+SUM(X189:X190)+SUM(X192:X194)</f>
        <v>8967</v>
      </c>
      <c r="Y91" s="276">
        <f t="shared" ref="Y91:AB91" si="572">Y144+SUM(Y189:Y190)+SUM(Y192:Y194)</f>
        <v>9315</v>
      </c>
      <c r="Z91" s="276">
        <f t="shared" si="572"/>
        <v>9165</v>
      </c>
      <c r="AA91" s="276">
        <f t="shared" si="572"/>
        <v>9114</v>
      </c>
      <c r="AB91" s="276">
        <f t="shared" si="572"/>
        <v>8561</v>
      </c>
      <c r="AC91" s="276">
        <f t="shared" ref="AC91:AH91" si="573">AC144+SUM(AC189:AC190)+SUM(AC192:AC194)</f>
        <v>8482</v>
      </c>
      <c r="AD91" s="276">
        <f t="shared" si="573"/>
        <v>8236</v>
      </c>
      <c r="AE91" s="276">
        <f t="shared" si="573"/>
        <v>7985</v>
      </c>
      <c r="AF91" s="276">
        <f t="shared" si="573"/>
        <v>7536</v>
      </c>
      <c r="AG91" s="276">
        <f t="shared" si="573"/>
        <v>9006</v>
      </c>
      <c r="AH91" s="276">
        <f t="shared" si="573"/>
        <v>8701</v>
      </c>
      <c r="AI91" s="142"/>
      <c r="AJ91" s="142"/>
      <c r="AK91" s="142"/>
      <c r="AL91" s="142"/>
      <c r="AM91" s="142"/>
      <c r="AN91" s="33">
        <v>6095</v>
      </c>
      <c r="AO91" s="33">
        <v>6159</v>
      </c>
      <c r="AP91" s="33">
        <v>6173</v>
      </c>
      <c r="AQ91" s="33">
        <v>5985</v>
      </c>
      <c r="AR91" s="33">
        <v>6244</v>
      </c>
      <c r="AS91" s="33">
        <v>5716</v>
      </c>
      <c r="AT91" s="33">
        <v>6183</v>
      </c>
      <c r="AU91" s="33">
        <v>5920</v>
      </c>
      <c r="AV91" s="33">
        <v>6033</v>
      </c>
      <c r="AW91" s="34"/>
      <c r="AX91" s="34">
        <v>5852</v>
      </c>
      <c r="AY91" s="34">
        <v>6359</v>
      </c>
      <c r="AZ91" s="34">
        <v>6408</v>
      </c>
      <c r="BA91" s="34">
        <v>6422</v>
      </c>
      <c r="BB91" s="34">
        <v>6127</v>
      </c>
      <c r="BC91" s="657">
        <v>5461</v>
      </c>
      <c r="BD91" s="34">
        <v>5740</v>
      </c>
      <c r="BE91" s="65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</row>
    <row r="92" spans="3:74">
      <c r="C92" s="150" t="s">
        <v>64</v>
      </c>
      <c r="D92" s="278">
        <f t="shared" ref="D92:H93" si="574">D145</f>
        <v>18332</v>
      </c>
      <c r="E92" s="278">
        <f t="shared" si="574"/>
        <v>18280</v>
      </c>
      <c r="F92" s="278">
        <f t="shared" si="574"/>
        <v>20271</v>
      </c>
      <c r="G92" s="278">
        <f t="shared" si="574"/>
        <v>20858</v>
      </c>
      <c r="H92" s="278">
        <f t="shared" si="574"/>
        <v>21365</v>
      </c>
      <c r="I92" s="276">
        <f t="shared" ref="I92:M92" si="575">I145</f>
        <v>23219</v>
      </c>
      <c r="J92" s="276">
        <f t="shared" si="575"/>
        <v>22728</v>
      </c>
      <c r="K92" s="276">
        <f t="shared" si="575"/>
        <v>22130</v>
      </c>
      <c r="L92" s="276">
        <f t="shared" si="575"/>
        <v>22222</v>
      </c>
      <c r="M92" s="276">
        <f t="shared" si="575"/>
        <v>22190</v>
      </c>
      <c r="N92" s="276">
        <f t="shared" ref="N92:W92" si="576">N145</f>
        <v>20968</v>
      </c>
      <c r="O92" s="276">
        <f t="shared" si="576"/>
        <v>21702</v>
      </c>
      <c r="P92" s="276">
        <f t="shared" si="576"/>
        <v>21141</v>
      </c>
      <c r="Q92" s="276">
        <f t="shared" si="576"/>
        <v>21227</v>
      </c>
      <c r="R92" s="276">
        <f t="shared" si="576"/>
        <v>21251</v>
      </c>
      <c r="S92" s="276">
        <f t="shared" si="576"/>
        <v>22002</v>
      </c>
      <c r="T92" s="276">
        <f t="shared" si="576"/>
        <v>22134</v>
      </c>
      <c r="U92" s="276">
        <f t="shared" si="576"/>
        <v>22202</v>
      </c>
      <c r="V92" s="276">
        <f t="shared" si="576"/>
        <v>22047</v>
      </c>
      <c r="W92" s="276">
        <f t="shared" si="576"/>
        <v>22116</v>
      </c>
      <c r="X92" s="276">
        <f t="shared" si="544"/>
        <v>22129</v>
      </c>
      <c r="Y92" s="276">
        <f t="shared" si="544"/>
        <v>23122</v>
      </c>
      <c r="Z92" s="276">
        <f t="shared" si="544"/>
        <v>23317</v>
      </c>
      <c r="AA92" s="276">
        <f t="shared" si="544"/>
        <v>21955</v>
      </c>
      <c r="AB92" s="276">
        <f t="shared" si="544"/>
        <v>20284</v>
      </c>
      <c r="AC92" s="276">
        <f t="shared" ref="AC92:AH92" si="577">AC145</f>
        <v>21345</v>
      </c>
      <c r="AD92" s="276">
        <f t="shared" si="577"/>
        <v>20308</v>
      </c>
      <c r="AE92" s="276">
        <f t="shared" si="577"/>
        <v>19986</v>
      </c>
      <c r="AF92" s="276">
        <f t="shared" si="577"/>
        <v>19029</v>
      </c>
      <c r="AG92" s="276">
        <f t="shared" si="577"/>
        <v>17784</v>
      </c>
      <c r="AH92" s="276">
        <f t="shared" si="577"/>
        <v>17484</v>
      </c>
      <c r="AI92" s="142"/>
      <c r="AJ92" s="142"/>
      <c r="AK92" s="142"/>
      <c r="AL92" s="142"/>
      <c r="AM92" s="142"/>
      <c r="AN92" s="33">
        <v>16471</v>
      </c>
      <c r="AO92" s="33">
        <v>17336</v>
      </c>
      <c r="AP92" s="33">
        <v>17764</v>
      </c>
      <c r="AQ92" s="33">
        <v>16903</v>
      </c>
      <c r="AR92" s="33">
        <v>15923</v>
      </c>
      <c r="AS92" s="33">
        <v>15730</v>
      </c>
      <c r="AT92" s="33">
        <v>16433</v>
      </c>
      <c r="AU92" s="33">
        <v>16524</v>
      </c>
      <c r="AV92" s="33">
        <v>16381</v>
      </c>
      <c r="AW92" s="34"/>
      <c r="AX92" s="34">
        <v>14731</v>
      </c>
      <c r="AY92" s="34">
        <v>15618</v>
      </c>
      <c r="AZ92" s="34">
        <v>15827</v>
      </c>
      <c r="BA92" s="34">
        <v>16510</v>
      </c>
      <c r="BB92" s="34">
        <v>16173</v>
      </c>
      <c r="BC92" s="657">
        <v>15405</v>
      </c>
      <c r="BD92" s="34">
        <v>15948</v>
      </c>
      <c r="BE92" s="65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</row>
    <row r="93" spans="3:74">
      <c r="C93" s="150" t="s">
        <v>65</v>
      </c>
      <c r="D93" s="278">
        <f t="shared" ref="D93:H93" si="578">D147</f>
        <v>6101</v>
      </c>
      <c r="E93" s="278">
        <f t="shared" si="574"/>
        <v>3615</v>
      </c>
      <c r="F93" s="278">
        <f t="shared" si="574"/>
        <v>3888</v>
      </c>
      <c r="G93" s="278">
        <f t="shared" si="578"/>
        <v>6967</v>
      </c>
      <c r="H93" s="278">
        <f t="shared" si="578"/>
        <v>6941</v>
      </c>
      <c r="I93" s="276">
        <f t="shared" ref="I93:M93" si="579">I147</f>
        <v>7213</v>
      </c>
      <c r="J93" s="276">
        <f t="shared" si="579"/>
        <v>7083</v>
      </c>
      <c r="K93" s="276">
        <f t="shared" si="579"/>
        <v>6733</v>
      </c>
      <c r="L93" s="276">
        <f t="shared" si="579"/>
        <v>6859</v>
      </c>
      <c r="M93" s="276">
        <f t="shared" si="579"/>
        <v>6693</v>
      </c>
      <c r="N93" s="276">
        <f t="shared" ref="N93:W93" si="580">N147</f>
        <v>6945</v>
      </c>
      <c r="O93" s="276">
        <f t="shared" si="580"/>
        <v>7026</v>
      </c>
      <c r="P93" s="276">
        <f t="shared" si="580"/>
        <v>7042</v>
      </c>
      <c r="Q93" s="276">
        <f t="shared" si="580"/>
        <v>6750</v>
      </c>
      <c r="R93" s="276">
        <f t="shared" si="580"/>
        <v>6676</v>
      </c>
      <c r="S93" s="276">
        <f t="shared" si="580"/>
        <v>6637</v>
      </c>
      <c r="T93" s="276">
        <f t="shared" si="580"/>
        <v>6474</v>
      </c>
      <c r="U93" s="276">
        <f t="shared" si="580"/>
        <v>6179</v>
      </c>
      <c r="V93" s="276">
        <f t="shared" si="580"/>
        <v>6236</v>
      </c>
      <c r="W93" s="276">
        <f t="shared" si="580"/>
        <v>6271</v>
      </c>
      <c r="X93" s="276">
        <f>X147</f>
        <v>6619</v>
      </c>
      <c r="Y93" s="276">
        <f t="shared" ref="Y93:AB93" si="581">Y147</f>
        <v>6635</v>
      </c>
      <c r="Z93" s="276">
        <f t="shared" si="581"/>
        <v>6609</v>
      </c>
      <c r="AA93" s="276">
        <f t="shared" si="581"/>
        <v>6446</v>
      </c>
      <c r="AB93" s="276">
        <f t="shared" si="581"/>
        <v>5538</v>
      </c>
      <c r="AC93" s="276">
        <f t="shared" ref="AC93:AH93" si="582">AC147</f>
        <v>5943</v>
      </c>
      <c r="AD93" s="276">
        <f t="shared" si="582"/>
        <v>5774</v>
      </c>
      <c r="AE93" s="276">
        <f t="shared" si="582"/>
        <v>5558</v>
      </c>
      <c r="AF93" s="276">
        <f t="shared" si="582"/>
        <v>5726</v>
      </c>
      <c r="AG93" s="276">
        <f t="shared" si="582"/>
        <v>5389</v>
      </c>
      <c r="AH93" s="276">
        <f t="shared" si="582"/>
        <v>5245</v>
      </c>
      <c r="AI93" s="142"/>
      <c r="AJ93" s="142"/>
      <c r="AK93" s="142"/>
      <c r="AL93" s="142"/>
      <c r="AM93" s="142"/>
      <c r="AN93" s="33">
        <v>4648</v>
      </c>
      <c r="AO93" s="33">
        <v>4560</v>
      </c>
      <c r="AP93" s="33">
        <v>4749</v>
      </c>
      <c r="AQ93" s="33">
        <v>4633</v>
      </c>
      <c r="AR93" s="33">
        <v>4406</v>
      </c>
      <c r="AS93" s="33">
        <v>4770</v>
      </c>
      <c r="AT93" s="33">
        <v>4380</v>
      </c>
      <c r="AU93" s="33">
        <v>4266</v>
      </c>
      <c r="AV93" s="33">
        <v>4526</v>
      </c>
      <c r="AW93" s="34"/>
      <c r="AX93" s="34">
        <v>4676</v>
      </c>
      <c r="AY93" s="34">
        <v>4464</v>
      </c>
      <c r="AZ93" s="34">
        <v>4531</v>
      </c>
      <c r="BA93" s="34">
        <v>4556</v>
      </c>
      <c r="BB93" s="34">
        <v>4516</v>
      </c>
      <c r="BC93" s="657">
        <v>4409</v>
      </c>
      <c r="BD93" s="34">
        <v>4349</v>
      </c>
      <c r="BE93" s="65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</row>
    <row r="94" spans="3:74">
      <c r="C94" s="150" t="s">
        <v>66</v>
      </c>
      <c r="D94" s="278">
        <f t="shared" ref="D94:H94" si="583">D148+D164</f>
        <v>5810</v>
      </c>
      <c r="E94" s="278">
        <f t="shared" si="583"/>
        <v>5538</v>
      </c>
      <c r="F94" s="278">
        <f t="shared" si="583"/>
        <v>5071</v>
      </c>
      <c r="G94" s="278">
        <f t="shared" si="583"/>
        <v>5289</v>
      </c>
      <c r="H94" s="278">
        <f t="shared" si="583"/>
        <v>4310</v>
      </c>
      <c r="I94" s="276">
        <f t="shared" ref="I94:M94" si="584">I148+I164</f>
        <v>6887</v>
      </c>
      <c r="J94" s="276">
        <f t="shared" si="584"/>
        <v>7321</v>
      </c>
      <c r="K94" s="276">
        <f t="shared" si="584"/>
        <v>6832</v>
      </c>
      <c r="L94" s="276">
        <f t="shared" si="584"/>
        <v>6539</v>
      </c>
      <c r="M94" s="276">
        <f t="shared" si="584"/>
        <v>6400</v>
      </c>
      <c r="N94" s="276">
        <f t="shared" ref="N94:W94" si="585">N148+N164</f>
        <v>6433</v>
      </c>
      <c r="O94" s="276">
        <f t="shared" si="585"/>
        <v>6598</v>
      </c>
      <c r="P94" s="276">
        <f t="shared" si="585"/>
        <v>6290</v>
      </c>
      <c r="Q94" s="276">
        <f t="shared" si="585"/>
        <v>6366</v>
      </c>
      <c r="R94" s="276">
        <f t="shared" si="585"/>
        <v>6483</v>
      </c>
      <c r="S94" s="276">
        <f t="shared" si="585"/>
        <v>6344</v>
      </c>
      <c r="T94" s="276">
        <f t="shared" si="585"/>
        <v>5940</v>
      </c>
      <c r="U94" s="276">
        <f t="shared" si="585"/>
        <v>5759</v>
      </c>
      <c r="V94" s="276">
        <f t="shared" si="585"/>
        <v>5624</v>
      </c>
      <c r="W94" s="276">
        <f t="shared" si="585"/>
        <v>5370</v>
      </c>
      <c r="X94" s="276">
        <f>X148+X164</f>
        <v>5470</v>
      </c>
      <c r="Y94" s="276">
        <f t="shared" ref="Y94:AB94" si="586">Y148+Y164</f>
        <v>5518</v>
      </c>
      <c r="Z94" s="276">
        <f t="shared" si="586"/>
        <v>5123</v>
      </c>
      <c r="AA94" s="276">
        <f t="shared" si="586"/>
        <v>5049</v>
      </c>
      <c r="AB94" s="276">
        <f t="shared" si="586"/>
        <v>4452</v>
      </c>
      <c r="AC94" s="276">
        <f t="shared" ref="AC94:AH94" si="587">AC148+AC164</f>
        <v>4397</v>
      </c>
      <c r="AD94" s="276">
        <f t="shared" si="587"/>
        <v>5004</v>
      </c>
      <c r="AE94" s="276">
        <f t="shared" si="587"/>
        <v>4812</v>
      </c>
      <c r="AF94" s="276">
        <f t="shared" si="587"/>
        <v>5040</v>
      </c>
      <c r="AG94" s="276">
        <f t="shared" si="587"/>
        <v>4952</v>
      </c>
      <c r="AH94" s="276">
        <f t="shared" si="587"/>
        <v>4848</v>
      </c>
      <c r="AI94" s="142"/>
      <c r="AJ94" s="142"/>
      <c r="AK94" s="142"/>
      <c r="AL94" s="142"/>
      <c r="AM94" s="142"/>
      <c r="AN94" s="33">
        <v>4903</v>
      </c>
      <c r="AO94" s="33">
        <v>5167</v>
      </c>
      <c r="AP94" s="33">
        <v>4764</v>
      </c>
      <c r="AQ94" s="33">
        <v>4674</v>
      </c>
      <c r="AR94" s="33">
        <v>4525</v>
      </c>
      <c r="AS94" s="33">
        <v>4055</v>
      </c>
      <c r="AT94" s="33">
        <v>3126</v>
      </c>
      <c r="AU94" s="33">
        <v>4013</v>
      </c>
      <c r="AV94" s="33">
        <v>3150</v>
      </c>
      <c r="AW94" s="34"/>
      <c r="AX94" s="34">
        <v>3307</v>
      </c>
      <c r="AY94" s="34">
        <v>3258</v>
      </c>
      <c r="AZ94" s="34">
        <v>3076</v>
      </c>
      <c r="BA94" s="34">
        <v>3114</v>
      </c>
      <c r="BB94" s="34">
        <v>3086</v>
      </c>
      <c r="BC94" s="657">
        <v>2869</v>
      </c>
      <c r="BD94" s="34">
        <v>3104</v>
      </c>
      <c r="BE94" s="65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</row>
    <row r="95" spans="3:74">
      <c r="C95" s="150" t="s">
        <v>67</v>
      </c>
      <c r="D95" s="278">
        <f t="shared" ref="D95:H95" si="588">D149</f>
        <v>6584</v>
      </c>
      <c r="E95" s="278">
        <f t="shared" si="588"/>
        <v>6100</v>
      </c>
      <c r="F95" s="278">
        <f t="shared" si="588"/>
        <v>6138</v>
      </c>
      <c r="G95" s="278">
        <f t="shared" si="588"/>
        <v>6382</v>
      </c>
      <c r="H95" s="278">
        <f t="shared" si="588"/>
        <v>6126</v>
      </c>
      <c r="I95" s="276">
        <f t="shared" ref="I95:M95" si="589">I149</f>
        <v>6216</v>
      </c>
      <c r="J95" s="276">
        <f t="shared" si="589"/>
        <v>5553</v>
      </c>
      <c r="K95" s="276">
        <f t="shared" si="589"/>
        <v>5525</v>
      </c>
      <c r="L95" s="276">
        <f t="shared" si="589"/>
        <v>5857</v>
      </c>
      <c r="M95" s="276">
        <f t="shared" si="589"/>
        <v>6207</v>
      </c>
      <c r="N95" s="276">
        <f t="shared" ref="N95:W95" si="590">N149</f>
        <v>6786</v>
      </c>
      <c r="O95" s="276">
        <f t="shared" si="590"/>
        <v>6849</v>
      </c>
      <c r="P95" s="276">
        <f t="shared" si="590"/>
        <v>6561</v>
      </c>
      <c r="Q95" s="276">
        <f t="shared" si="590"/>
        <v>6957</v>
      </c>
      <c r="R95" s="276">
        <f t="shared" si="590"/>
        <v>6229</v>
      </c>
      <c r="S95" s="276">
        <f t="shared" si="590"/>
        <v>6423</v>
      </c>
      <c r="T95" s="276">
        <f t="shared" si="590"/>
        <v>6125</v>
      </c>
      <c r="U95" s="276">
        <f t="shared" si="590"/>
        <v>6300</v>
      </c>
      <c r="V95" s="276">
        <f t="shared" si="590"/>
        <v>5807</v>
      </c>
      <c r="W95" s="276">
        <f t="shared" si="590"/>
        <v>5859</v>
      </c>
      <c r="X95" s="276">
        <f t="shared" ref="X95:AB101" si="591">X149</f>
        <v>5878</v>
      </c>
      <c r="Y95" s="276">
        <f t="shared" si="591"/>
        <v>5706</v>
      </c>
      <c r="Z95" s="276">
        <f t="shared" si="591"/>
        <v>5312</v>
      </c>
      <c r="AA95" s="276">
        <f t="shared" si="591"/>
        <v>5234</v>
      </c>
      <c r="AB95" s="276">
        <f t="shared" si="591"/>
        <v>1532</v>
      </c>
      <c r="AC95" s="276">
        <f t="shared" ref="AC95:AH95" si="592">AC149</f>
        <v>4530</v>
      </c>
      <c r="AD95" s="276">
        <f t="shared" si="592"/>
        <v>4485</v>
      </c>
      <c r="AE95" s="276">
        <f t="shared" si="592"/>
        <v>4324</v>
      </c>
      <c r="AF95" s="276">
        <f t="shared" si="592"/>
        <v>4800</v>
      </c>
      <c r="AG95" s="276">
        <f t="shared" si="592"/>
        <v>4347</v>
      </c>
      <c r="AH95" s="276">
        <f t="shared" si="592"/>
        <v>4461</v>
      </c>
      <c r="AI95" s="142"/>
      <c r="AJ95" s="142"/>
      <c r="AK95" s="142"/>
      <c r="AL95" s="142"/>
      <c r="AM95" s="142"/>
      <c r="AN95" s="33">
        <v>3983</v>
      </c>
      <c r="AO95" s="33">
        <v>3967</v>
      </c>
      <c r="AP95" s="33">
        <v>3800</v>
      </c>
      <c r="AQ95" s="33">
        <v>3415</v>
      </c>
      <c r="AR95" s="33">
        <v>3347</v>
      </c>
      <c r="AS95" s="33">
        <v>2452</v>
      </c>
      <c r="AT95" s="33">
        <v>3460</v>
      </c>
      <c r="AU95" s="33">
        <v>3277</v>
      </c>
      <c r="AV95" s="33">
        <v>3219</v>
      </c>
      <c r="AW95" s="34"/>
      <c r="AX95" s="34">
        <v>3519</v>
      </c>
      <c r="AY95" s="34">
        <v>3605</v>
      </c>
      <c r="AZ95" s="34">
        <v>3846</v>
      </c>
      <c r="BA95" s="34">
        <v>3749</v>
      </c>
      <c r="BB95" s="34">
        <v>3846</v>
      </c>
      <c r="BC95" s="657">
        <v>3554</v>
      </c>
      <c r="BD95" s="34">
        <v>3096</v>
      </c>
      <c r="BE95" s="65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</row>
    <row r="96" spans="3:74">
      <c r="C96" s="150" t="s">
        <v>68</v>
      </c>
      <c r="D96" s="278">
        <f t="shared" ref="D96:H96" si="593">D150+D157</f>
        <v>3495</v>
      </c>
      <c r="E96" s="278">
        <f t="shared" si="593"/>
        <v>3561</v>
      </c>
      <c r="F96" s="278">
        <f t="shared" si="593"/>
        <v>3247</v>
      </c>
      <c r="G96" s="278">
        <f t="shared" si="593"/>
        <v>3385</v>
      </c>
      <c r="H96" s="278">
        <f t="shared" si="593"/>
        <v>3294</v>
      </c>
      <c r="I96" s="276">
        <f t="shared" ref="I96:M96" si="594">I150+I157</f>
        <v>5669</v>
      </c>
      <c r="J96" s="276">
        <f t="shared" si="594"/>
        <v>5772</v>
      </c>
      <c r="K96" s="276">
        <f t="shared" si="594"/>
        <v>5799</v>
      </c>
      <c r="L96" s="276">
        <f t="shared" si="594"/>
        <v>5838</v>
      </c>
      <c r="M96" s="276">
        <f t="shared" si="594"/>
        <v>6126</v>
      </c>
      <c r="N96" s="276">
        <f t="shared" ref="N96:W96" si="595">N150+N157</f>
        <v>6326</v>
      </c>
      <c r="O96" s="276">
        <f t="shared" si="595"/>
        <v>6437</v>
      </c>
      <c r="P96" s="276">
        <f t="shared" si="595"/>
        <v>6639</v>
      </c>
      <c r="Q96" s="276">
        <f t="shared" si="595"/>
        <v>6590</v>
      </c>
      <c r="R96" s="276">
        <f t="shared" si="595"/>
        <v>6885</v>
      </c>
      <c r="S96" s="276">
        <f t="shared" si="595"/>
        <v>6838</v>
      </c>
      <c r="T96" s="276">
        <f t="shared" si="595"/>
        <v>6603</v>
      </c>
      <c r="U96" s="276">
        <f t="shared" si="595"/>
        <v>6687</v>
      </c>
      <c r="V96" s="276">
        <f t="shared" si="595"/>
        <v>6976</v>
      </c>
      <c r="W96" s="276">
        <f t="shared" si="595"/>
        <v>7082</v>
      </c>
      <c r="X96" s="276">
        <f>X150+X157</f>
        <v>7136</v>
      </c>
      <c r="Y96" s="276">
        <f t="shared" ref="Y96:AB96" si="596">Y150+Y157</f>
        <v>7106</v>
      </c>
      <c r="Z96" s="276">
        <f t="shared" si="596"/>
        <v>7086</v>
      </c>
      <c r="AA96" s="276">
        <f t="shared" si="596"/>
        <v>6963</v>
      </c>
      <c r="AB96" s="276">
        <f t="shared" si="596"/>
        <v>6265</v>
      </c>
      <c r="AC96" s="276">
        <f t="shared" ref="AC96:AH96" si="597">AC150+AC157</f>
        <v>6907</v>
      </c>
      <c r="AD96" s="276">
        <f t="shared" si="597"/>
        <v>6628</v>
      </c>
      <c r="AE96" s="276">
        <f t="shared" si="597"/>
        <v>6581</v>
      </c>
      <c r="AF96" s="276">
        <f t="shared" si="597"/>
        <v>6665</v>
      </c>
      <c r="AG96" s="276">
        <f t="shared" si="597"/>
        <v>6582</v>
      </c>
      <c r="AH96" s="276">
        <f t="shared" si="597"/>
        <v>6579</v>
      </c>
      <c r="AI96" s="142"/>
      <c r="AJ96" s="142"/>
      <c r="AK96" s="142"/>
      <c r="AL96" s="142"/>
      <c r="AM96" s="142"/>
      <c r="AN96" s="33">
        <v>6801</v>
      </c>
      <c r="AO96" s="33">
        <v>6751</v>
      </c>
      <c r="AP96" s="33">
        <v>6605</v>
      </c>
      <c r="AQ96" s="33">
        <v>5939</v>
      </c>
      <c r="AR96" s="33">
        <v>6572</v>
      </c>
      <c r="AS96" s="33">
        <v>6169</v>
      </c>
      <c r="AT96" s="33">
        <v>6179</v>
      </c>
      <c r="AU96" s="33">
        <v>6750</v>
      </c>
      <c r="AV96" s="33">
        <v>6874</v>
      </c>
      <c r="AW96" s="34"/>
      <c r="AX96" s="34">
        <v>7663</v>
      </c>
      <c r="AY96" s="34">
        <v>6819</v>
      </c>
      <c r="AZ96" s="34">
        <v>7509</v>
      </c>
      <c r="BA96" s="34">
        <v>7387</v>
      </c>
      <c r="BB96" s="34">
        <v>7215</v>
      </c>
      <c r="BC96" s="657">
        <v>7270</v>
      </c>
      <c r="BD96" s="34">
        <v>7841</v>
      </c>
      <c r="BE96" s="65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</row>
    <row r="97" spans="3:74">
      <c r="C97" s="150" t="s">
        <v>69</v>
      </c>
      <c r="D97" s="278">
        <f t="shared" ref="D97:H101" si="598">D151</f>
        <v>18294</v>
      </c>
      <c r="E97" s="278">
        <f t="shared" si="598"/>
        <v>18795</v>
      </c>
      <c r="F97" s="278">
        <f t="shared" si="598"/>
        <v>18065</v>
      </c>
      <c r="G97" s="278">
        <f t="shared" si="598"/>
        <v>17905</v>
      </c>
      <c r="H97" s="278">
        <f t="shared" si="598"/>
        <v>17712</v>
      </c>
      <c r="I97" s="276">
        <f t="shared" ref="I97:M97" si="599">I151</f>
        <v>18465</v>
      </c>
      <c r="J97" s="276">
        <f t="shared" si="599"/>
        <v>17893</v>
      </c>
      <c r="K97" s="276">
        <f t="shared" si="599"/>
        <v>17337</v>
      </c>
      <c r="L97" s="276">
        <f t="shared" si="599"/>
        <v>16465</v>
      </c>
      <c r="M97" s="276">
        <f t="shared" si="599"/>
        <v>16390</v>
      </c>
      <c r="N97" s="276">
        <f t="shared" ref="N97:W97" si="600">N151</f>
        <v>16407</v>
      </c>
      <c r="O97" s="276">
        <f t="shared" si="600"/>
        <v>16593</v>
      </c>
      <c r="P97" s="276">
        <f t="shared" si="600"/>
        <v>16595</v>
      </c>
      <c r="Q97" s="276">
        <f t="shared" si="600"/>
        <v>16405</v>
      </c>
      <c r="R97" s="276">
        <f t="shared" si="600"/>
        <v>15874</v>
      </c>
      <c r="S97" s="276">
        <f t="shared" si="600"/>
        <v>15554</v>
      </c>
      <c r="T97" s="276">
        <f t="shared" si="600"/>
        <v>14969</v>
      </c>
      <c r="U97" s="276">
        <f t="shared" si="600"/>
        <v>14667</v>
      </c>
      <c r="V97" s="276">
        <f t="shared" si="600"/>
        <v>14281</v>
      </c>
      <c r="W97" s="276">
        <f t="shared" si="600"/>
        <v>14132</v>
      </c>
      <c r="X97" s="276">
        <f t="shared" si="591"/>
        <v>14331</v>
      </c>
      <c r="Y97" s="276">
        <f t="shared" si="591"/>
        <v>14328</v>
      </c>
      <c r="Z97" s="276">
        <f t="shared" si="591"/>
        <v>15146</v>
      </c>
      <c r="AA97" s="276">
        <f t="shared" si="591"/>
        <v>15383</v>
      </c>
      <c r="AB97" s="276">
        <f t="shared" si="591"/>
        <v>15220</v>
      </c>
      <c r="AC97" s="276">
        <f t="shared" ref="AC97:AH97" si="601">AC151</f>
        <v>14798</v>
      </c>
      <c r="AD97" s="276">
        <f t="shared" si="601"/>
        <v>14417</v>
      </c>
      <c r="AE97" s="276">
        <f t="shared" si="601"/>
        <v>14188</v>
      </c>
      <c r="AF97" s="276">
        <f t="shared" si="601"/>
        <v>14050</v>
      </c>
      <c r="AG97" s="276">
        <f t="shared" si="601"/>
        <v>13682</v>
      </c>
      <c r="AH97" s="276">
        <f t="shared" si="601"/>
        <v>13161</v>
      </c>
      <c r="AI97" s="142"/>
      <c r="AJ97" s="142"/>
      <c r="AK97" s="142"/>
      <c r="AL97" s="142"/>
      <c r="AM97" s="142"/>
      <c r="AN97" s="33">
        <v>11802</v>
      </c>
      <c r="AO97" s="33">
        <v>14598</v>
      </c>
      <c r="AP97" s="33">
        <v>15895</v>
      </c>
      <c r="AQ97" s="33">
        <v>15260</v>
      </c>
      <c r="AR97" s="33">
        <v>14798</v>
      </c>
      <c r="AS97" s="33">
        <v>14406</v>
      </c>
      <c r="AT97" s="33">
        <v>14042</v>
      </c>
      <c r="AU97" s="33">
        <v>14023</v>
      </c>
      <c r="AV97" s="33">
        <v>14204</v>
      </c>
      <c r="AW97" s="34"/>
      <c r="AX97" s="34">
        <v>14204</v>
      </c>
      <c r="AY97" s="34">
        <v>14104</v>
      </c>
      <c r="AZ97" s="34">
        <v>14132</v>
      </c>
      <c r="BA97" s="34">
        <v>14009</v>
      </c>
      <c r="BB97" s="34">
        <v>13867</v>
      </c>
      <c r="BC97" s="657">
        <v>13991</v>
      </c>
      <c r="BD97" s="34">
        <v>15959</v>
      </c>
      <c r="BE97" s="65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</row>
    <row r="98" spans="3:74">
      <c r="C98" s="150" t="s">
        <v>70</v>
      </c>
      <c r="D98" s="278">
        <f t="shared" si="598"/>
        <v>3880</v>
      </c>
      <c r="E98" s="278">
        <f t="shared" ref="E98:F98" si="602">E152</f>
        <v>3576</v>
      </c>
      <c r="F98" s="278">
        <f t="shared" si="602"/>
        <v>4070</v>
      </c>
      <c r="G98" s="278">
        <f t="shared" si="598"/>
        <v>4122</v>
      </c>
      <c r="H98" s="278">
        <f t="shared" si="598"/>
        <v>3651</v>
      </c>
      <c r="I98" s="276">
        <f t="shared" ref="I98:M98" si="603">I152</f>
        <v>4779</v>
      </c>
      <c r="J98" s="276">
        <f t="shared" si="603"/>
        <v>4728</v>
      </c>
      <c r="K98" s="276">
        <f t="shared" si="603"/>
        <v>4309</v>
      </c>
      <c r="L98" s="276">
        <f t="shared" si="603"/>
        <v>4262</v>
      </c>
      <c r="M98" s="276">
        <f t="shared" si="603"/>
        <v>4449</v>
      </c>
      <c r="N98" s="276">
        <f t="shared" ref="N98:W98" si="604">N152</f>
        <v>4155</v>
      </c>
      <c r="O98" s="276">
        <f t="shared" si="604"/>
        <v>4432</v>
      </c>
      <c r="P98" s="276">
        <f t="shared" si="604"/>
        <v>4270</v>
      </c>
      <c r="Q98" s="276">
        <f t="shared" si="604"/>
        <v>4228</v>
      </c>
      <c r="R98" s="276">
        <f t="shared" si="604"/>
        <v>4269</v>
      </c>
      <c r="S98" s="276">
        <f t="shared" si="604"/>
        <v>4270</v>
      </c>
      <c r="T98" s="276">
        <f t="shared" si="604"/>
        <v>4441</v>
      </c>
      <c r="U98" s="276">
        <f t="shared" si="604"/>
        <v>4184</v>
      </c>
      <c r="V98" s="276">
        <f t="shared" si="604"/>
        <v>4269</v>
      </c>
      <c r="W98" s="276">
        <f t="shared" si="604"/>
        <v>3836</v>
      </c>
      <c r="X98" s="276">
        <f t="shared" si="591"/>
        <v>4177</v>
      </c>
      <c r="Y98" s="276">
        <f t="shared" si="591"/>
        <v>4226</v>
      </c>
      <c r="Z98" s="276">
        <f t="shared" si="591"/>
        <v>4177</v>
      </c>
      <c r="AA98" s="276">
        <f t="shared" si="591"/>
        <v>3954</v>
      </c>
      <c r="AB98" s="276">
        <f t="shared" si="591"/>
        <v>3436</v>
      </c>
      <c r="AC98" s="276">
        <f t="shared" ref="AC98:AH98" si="605">AC152</f>
        <v>3581</v>
      </c>
      <c r="AD98" s="276">
        <f t="shared" si="605"/>
        <v>3541</v>
      </c>
      <c r="AE98" s="276">
        <f t="shared" si="605"/>
        <v>3438</v>
      </c>
      <c r="AF98" s="276">
        <f t="shared" si="605"/>
        <v>3595</v>
      </c>
      <c r="AG98" s="276">
        <f t="shared" si="605"/>
        <v>3301</v>
      </c>
      <c r="AH98" s="276">
        <f t="shared" si="605"/>
        <v>3251</v>
      </c>
      <c r="AI98" s="142"/>
      <c r="AJ98" s="142"/>
      <c r="AK98" s="142"/>
      <c r="AL98" s="142"/>
      <c r="AM98" s="142"/>
      <c r="AN98" s="33">
        <v>2455</v>
      </c>
      <c r="AO98" s="33">
        <v>2815</v>
      </c>
      <c r="AP98" s="33">
        <v>2727</v>
      </c>
      <c r="AQ98" s="33">
        <v>2369</v>
      </c>
      <c r="AR98" s="33">
        <v>2335</v>
      </c>
      <c r="AS98" s="33">
        <v>2188</v>
      </c>
      <c r="AT98" s="33">
        <v>2435</v>
      </c>
      <c r="AU98" s="33">
        <v>2271</v>
      </c>
      <c r="AV98" s="33">
        <v>2398</v>
      </c>
      <c r="AW98" s="34"/>
      <c r="AX98" s="34">
        <v>2331</v>
      </c>
      <c r="AY98" s="34">
        <v>2239</v>
      </c>
      <c r="AZ98" s="34">
        <v>2405</v>
      </c>
      <c r="BA98" s="34">
        <v>2455</v>
      </c>
      <c r="BB98" s="34">
        <v>2492</v>
      </c>
      <c r="BC98" s="657">
        <v>1836</v>
      </c>
      <c r="BD98" s="34">
        <v>2186</v>
      </c>
      <c r="BE98" s="65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</row>
    <row r="99" spans="3:74">
      <c r="C99" s="150" t="s">
        <v>71</v>
      </c>
      <c r="D99" s="278">
        <f t="shared" si="598"/>
        <v>2856</v>
      </c>
      <c r="E99" s="278">
        <f t="shared" ref="E99:F99" si="606">E153</f>
        <v>2777</v>
      </c>
      <c r="F99" s="278">
        <f t="shared" si="606"/>
        <v>3054</v>
      </c>
      <c r="G99" s="278">
        <f t="shared" si="598"/>
        <v>3537</v>
      </c>
      <c r="H99" s="278">
        <f t="shared" si="598"/>
        <v>3141</v>
      </c>
      <c r="I99" s="276">
        <f t="shared" ref="I99:M99" si="607">I153</f>
        <v>5314</v>
      </c>
      <c r="J99" s="276">
        <f t="shared" si="607"/>
        <v>5401</v>
      </c>
      <c r="K99" s="276">
        <f t="shared" si="607"/>
        <v>5386</v>
      </c>
      <c r="L99" s="276">
        <f t="shared" si="607"/>
        <v>5493</v>
      </c>
      <c r="M99" s="276">
        <f t="shared" si="607"/>
        <v>5760</v>
      </c>
      <c r="N99" s="276">
        <f t="shared" ref="N99:W99" si="608">N153</f>
        <v>5745</v>
      </c>
      <c r="O99" s="276">
        <f t="shared" si="608"/>
        <v>5690</v>
      </c>
      <c r="P99" s="276">
        <f t="shared" si="608"/>
        <v>5846</v>
      </c>
      <c r="Q99" s="276">
        <f t="shared" si="608"/>
        <v>5732</v>
      </c>
      <c r="R99" s="276">
        <f t="shared" si="608"/>
        <v>6019</v>
      </c>
      <c r="S99" s="276">
        <f t="shared" si="608"/>
        <v>6042</v>
      </c>
      <c r="T99" s="276">
        <f t="shared" si="608"/>
        <v>6391</v>
      </c>
      <c r="U99" s="276">
        <f t="shared" si="608"/>
        <v>6895</v>
      </c>
      <c r="V99" s="276">
        <f t="shared" si="608"/>
        <v>6312</v>
      </c>
      <c r="W99" s="276">
        <f t="shared" si="608"/>
        <v>6560</v>
      </c>
      <c r="X99" s="276">
        <f t="shared" si="591"/>
        <v>6396</v>
      </c>
      <c r="Y99" s="276">
        <f t="shared" si="591"/>
        <v>6592</v>
      </c>
      <c r="Z99" s="276">
        <f t="shared" si="591"/>
        <v>6643</v>
      </c>
      <c r="AA99" s="276">
        <f t="shared" si="591"/>
        <v>6465</v>
      </c>
      <c r="AB99" s="276">
        <f t="shared" si="591"/>
        <v>6088</v>
      </c>
      <c r="AC99" s="276">
        <f t="shared" ref="AC99:AH99" si="609">AC153</f>
        <v>6155</v>
      </c>
      <c r="AD99" s="276">
        <f t="shared" si="609"/>
        <v>6424</v>
      </c>
      <c r="AE99" s="276">
        <f t="shared" si="609"/>
        <v>7134</v>
      </c>
      <c r="AF99" s="276">
        <f t="shared" si="609"/>
        <v>6970</v>
      </c>
      <c r="AG99" s="276">
        <f t="shared" si="609"/>
        <v>7044</v>
      </c>
      <c r="AH99" s="276">
        <f t="shared" si="609"/>
        <v>7177</v>
      </c>
      <c r="AI99" s="142"/>
      <c r="AJ99" s="142"/>
      <c r="AK99" s="142"/>
      <c r="AL99" s="142"/>
      <c r="AM99" s="142"/>
      <c r="AN99" s="33">
        <v>8129</v>
      </c>
      <c r="AO99" s="33">
        <v>8683</v>
      </c>
      <c r="AP99" s="33">
        <v>8459</v>
      </c>
      <c r="AQ99" s="33">
        <v>7932</v>
      </c>
      <c r="AR99" s="33">
        <v>7915</v>
      </c>
      <c r="AS99" s="33">
        <v>7216</v>
      </c>
      <c r="AT99" s="33">
        <v>6801</v>
      </c>
      <c r="AU99" s="33">
        <v>7518</v>
      </c>
      <c r="AV99" s="33">
        <v>8416</v>
      </c>
      <c r="AW99" s="34"/>
      <c r="AX99" s="34">
        <v>8272</v>
      </c>
      <c r="AY99" s="34">
        <v>8816</v>
      </c>
      <c r="AZ99" s="34">
        <v>9102</v>
      </c>
      <c r="BA99" s="34">
        <v>9335</v>
      </c>
      <c r="BB99" s="34">
        <v>9581</v>
      </c>
      <c r="BC99" s="657">
        <v>9595</v>
      </c>
      <c r="BD99" s="34">
        <v>9324</v>
      </c>
      <c r="BE99" s="65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</row>
    <row r="100" spans="3:74">
      <c r="C100" s="150" t="s">
        <v>72</v>
      </c>
      <c r="D100" s="278">
        <f t="shared" si="598"/>
        <v>2262</v>
      </c>
      <c r="E100" s="278">
        <f t="shared" ref="E100:F100" si="610">E154</f>
        <v>2159</v>
      </c>
      <c r="F100" s="278">
        <f t="shared" si="610"/>
        <v>2384</v>
      </c>
      <c r="G100" s="278">
        <f t="shared" si="598"/>
        <v>2548</v>
      </c>
      <c r="H100" s="278">
        <f t="shared" si="598"/>
        <v>2472</v>
      </c>
      <c r="I100" s="276">
        <f t="shared" ref="I100:M100" si="611">I154</f>
        <v>3201</v>
      </c>
      <c r="J100" s="276">
        <f t="shared" si="611"/>
        <v>3176</v>
      </c>
      <c r="K100" s="276">
        <f t="shared" si="611"/>
        <v>3058</v>
      </c>
      <c r="L100" s="276">
        <f t="shared" si="611"/>
        <v>3097</v>
      </c>
      <c r="M100" s="276">
        <f t="shared" si="611"/>
        <v>2995</v>
      </c>
      <c r="N100" s="276">
        <f t="shared" ref="N100:W100" si="612">N154</f>
        <v>3028</v>
      </c>
      <c r="O100" s="276">
        <f t="shared" si="612"/>
        <v>3077</v>
      </c>
      <c r="P100" s="276">
        <f t="shared" si="612"/>
        <v>3016</v>
      </c>
      <c r="Q100" s="276">
        <f t="shared" si="612"/>
        <v>3207</v>
      </c>
      <c r="R100" s="276">
        <f t="shared" si="612"/>
        <v>3228</v>
      </c>
      <c r="S100" s="276">
        <f t="shared" si="612"/>
        <v>3219</v>
      </c>
      <c r="T100" s="276">
        <f t="shared" si="612"/>
        <v>3858</v>
      </c>
      <c r="U100" s="276">
        <f t="shared" si="612"/>
        <v>4072</v>
      </c>
      <c r="V100" s="276">
        <f t="shared" si="612"/>
        <v>4382</v>
      </c>
      <c r="W100" s="276">
        <f t="shared" si="612"/>
        <v>5076</v>
      </c>
      <c r="X100" s="276">
        <f t="shared" si="591"/>
        <v>5552</v>
      </c>
      <c r="Y100" s="276">
        <f t="shared" si="591"/>
        <v>6196</v>
      </c>
      <c r="Z100" s="276">
        <f t="shared" si="591"/>
        <v>6434</v>
      </c>
      <c r="AA100" s="276">
        <f t="shared" si="591"/>
        <v>6460</v>
      </c>
      <c r="AB100" s="276">
        <f t="shared" si="591"/>
        <v>5877</v>
      </c>
      <c r="AC100" s="276">
        <f t="shared" ref="AC100:AH100" si="613">AC154</f>
        <v>7608</v>
      </c>
      <c r="AD100" s="276">
        <f t="shared" si="613"/>
        <v>7469</v>
      </c>
      <c r="AE100" s="276">
        <f t="shared" si="613"/>
        <v>7819</v>
      </c>
      <c r="AF100" s="276">
        <f t="shared" si="613"/>
        <v>7865</v>
      </c>
      <c r="AG100" s="276">
        <f t="shared" si="613"/>
        <v>7703</v>
      </c>
      <c r="AH100" s="276">
        <f t="shared" si="613"/>
        <v>8165</v>
      </c>
      <c r="AI100" s="142"/>
      <c r="AJ100" s="142"/>
      <c r="AK100" s="142"/>
      <c r="AL100" s="142"/>
      <c r="AM100" s="142"/>
      <c r="AN100" s="33">
        <v>8117</v>
      </c>
      <c r="AO100" s="33">
        <v>8204</v>
      </c>
      <c r="AP100" s="33">
        <v>8891</v>
      </c>
      <c r="AQ100" s="33">
        <v>8606</v>
      </c>
      <c r="AR100" s="33">
        <v>8536</v>
      </c>
      <c r="AS100" s="33">
        <v>9593</v>
      </c>
      <c r="AT100" s="33">
        <v>9533</v>
      </c>
      <c r="AU100" s="33">
        <v>9225</v>
      </c>
      <c r="AV100" s="33">
        <v>9558</v>
      </c>
      <c r="AW100" s="34"/>
      <c r="AX100" s="34">
        <v>8807</v>
      </c>
      <c r="AY100" s="34">
        <v>9651</v>
      </c>
      <c r="AZ100" s="34">
        <v>10231</v>
      </c>
      <c r="BA100" s="34">
        <v>10616</v>
      </c>
      <c r="BB100" s="34">
        <v>10456</v>
      </c>
      <c r="BC100" s="657">
        <v>10158</v>
      </c>
      <c r="BD100" s="34">
        <v>9986</v>
      </c>
      <c r="BE100" s="65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</row>
    <row r="101" spans="3:74">
      <c r="C101" s="150" t="s">
        <v>73</v>
      </c>
      <c r="D101" s="278">
        <f t="shared" si="598"/>
        <v>5425</v>
      </c>
      <c r="E101" s="278">
        <f t="shared" ref="E101:F101" si="614">E155</f>
        <v>5373</v>
      </c>
      <c r="F101" s="278">
        <f t="shared" si="614"/>
        <v>5306</v>
      </c>
      <c r="G101" s="278">
        <f t="shared" si="598"/>
        <v>5340</v>
      </c>
      <c r="H101" s="278">
        <f t="shared" si="598"/>
        <v>5125</v>
      </c>
      <c r="I101" s="276">
        <f t="shared" ref="I101:M101" si="615">I155</f>
        <v>7430</v>
      </c>
      <c r="J101" s="276">
        <f t="shared" si="615"/>
        <v>7570</v>
      </c>
      <c r="K101" s="276">
        <f t="shared" si="615"/>
        <v>7369</v>
      </c>
      <c r="L101" s="276">
        <f t="shared" si="615"/>
        <v>7358</v>
      </c>
      <c r="M101" s="276">
        <f t="shared" si="615"/>
        <v>7448</v>
      </c>
      <c r="N101" s="276">
        <f t="shared" ref="N101:W101" si="616">N155</f>
        <v>7665</v>
      </c>
      <c r="O101" s="276">
        <f t="shared" si="616"/>
        <v>7827</v>
      </c>
      <c r="P101" s="276">
        <f t="shared" si="616"/>
        <v>7620</v>
      </c>
      <c r="Q101" s="276">
        <f t="shared" si="616"/>
        <v>8110</v>
      </c>
      <c r="R101" s="276">
        <f t="shared" si="616"/>
        <v>8340</v>
      </c>
      <c r="S101" s="276">
        <f t="shared" si="616"/>
        <v>8944</v>
      </c>
      <c r="T101" s="276">
        <f t="shared" si="616"/>
        <v>9173</v>
      </c>
      <c r="U101" s="276">
        <f t="shared" si="616"/>
        <v>8961</v>
      </c>
      <c r="V101" s="276">
        <f t="shared" si="616"/>
        <v>9273</v>
      </c>
      <c r="W101" s="276">
        <f t="shared" si="616"/>
        <v>9226</v>
      </c>
      <c r="X101" s="276">
        <f t="shared" si="591"/>
        <v>9447</v>
      </c>
      <c r="Y101" s="276">
        <f t="shared" si="591"/>
        <v>9644</v>
      </c>
      <c r="Z101" s="276">
        <f t="shared" si="591"/>
        <v>9607</v>
      </c>
      <c r="AA101" s="276">
        <f t="shared" si="591"/>
        <v>9111</v>
      </c>
      <c r="AB101" s="276">
        <f t="shared" si="591"/>
        <v>9037</v>
      </c>
      <c r="AC101" s="276">
        <f t="shared" ref="AC101:AH101" si="617">AC155</f>
        <v>8955</v>
      </c>
      <c r="AD101" s="276">
        <f t="shared" si="617"/>
        <v>8922</v>
      </c>
      <c r="AE101" s="276">
        <f t="shared" si="617"/>
        <v>8597</v>
      </c>
      <c r="AF101" s="276">
        <f t="shared" si="617"/>
        <v>8891</v>
      </c>
      <c r="AG101" s="276">
        <f t="shared" si="617"/>
        <v>8540</v>
      </c>
      <c r="AH101" s="276">
        <f t="shared" si="617"/>
        <v>8246</v>
      </c>
      <c r="AI101" s="142"/>
      <c r="AJ101" s="142"/>
      <c r="AK101" s="142"/>
      <c r="AL101" s="142"/>
      <c r="AM101" s="142"/>
      <c r="AN101" s="33">
        <v>7955</v>
      </c>
      <c r="AO101" s="33">
        <v>8354</v>
      </c>
      <c r="AP101" s="33">
        <v>8254</v>
      </c>
      <c r="AQ101" s="33">
        <v>7166</v>
      </c>
      <c r="AR101" s="33">
        <v>7639</v>
      </c>
      <c r="AS101" s="33">
        <v>8818</v>
      </c>
      <c r="AT101" s="33">
        <v>8625</v>
      </c>
      <c r="AU101" s="33">
        <v>8537</v>
      </c>
      <c r="AV101" s="33">
        <v>8605</v>
      </c>
      <c r="AW101" s="34"/>
      <c r="AX101" s="34">
        <v>7752</v>
      </c>
      <c r="AY101" s="34">
        <v>9181</v>
      </c>
      <c r="AZ101" s="34">
        <v>9608</v>
      </c>
      <c r="BA101" s="34">
        <v>9841</v>
      </c>
      <c r="BB101" s="34">
        <v>10005</v>
      </c>
      <c r="BC101" s="657">
        <v>8321</v>
      </c>
      <c r="BD101" s="34">
        <v>8730</v>
      </c>
      <c r="BE101" s="65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</row>
    <row r="102" spans="3:74">
      <c r="C102" s="150" t="s">
        <v>74</v>
      </c>
      <c r="D102" s="278">
        <f t="shared" ref="D102:H102" si="618">SUM(D213:D216)</f>
        <v>1580</v>
      </c>
      <c r="E102" s="278">
        <f t="shared" si="618"/>
        <v>1457</v>
      </c>
      <c r="F102" s="278">
        <f t="shared" si="618"/>
        <v>1434</v>
      </c>
      <c r="G102" s="278">
        <f>SUM(G213:G214)</f>
        <v>1109</v>
      </c>
      <c r="H102" s="278">
        <f t="shared" si="618"/>
        <v>1461</v>
      </c>
      <c r="I102" s="276">
        <f t="shared" ref="I102:M102" si="619">SUM(I213:I216)</f>
        <v>2901</v>
      </c>
      <c r="J102" s="276">
        <f t="shared" si="619"/>
        <v>3140</v>
      </c>
      <c r="K102" s="276">
        <f t="shared" si="619"/>
        <v>3280</v>
      </c>
      <c r="L102" s="276">
        <f t="shared" si="619"/>
        <v>3684</v>
      </c>
      <c r="M102" s="276">
        <f t="shared" si="619"/>
        <v>3724</v>
      </c>
      <c r="N102" s="276">
        <f t="shared" ref="N102:W102" si="620">SUM(N213:N216)</f>
        <v>3878</v>
      </c>
      <c r="O102" s="276">
        <f t="shared" si="620"/>
        <v>3918</v>
      </c>
      <c r="P102" s="276">
        <f t="shared" si="620"/>
        <v>3975</v>
      </c>
      <c r="Q102" s="276">
        <f t="shared" si="620"/>
        <v>3986</v>
      </c>
      <c r="R102" s="276">
        <f t="shared" si="620"/>
        <v>3975</v>
      </c>
      <c r="S102" s="276">
        <f t="shared" si="620"/>
        <v>3994</v>
      </c>
      <c r="T102" s="276">
        <f t="shared" si="620"/>
        <v>3940</v>
      </c>
      <c r="U102" s="276">
        <f t="shared" si="620"/>
        <v>4012</v>
      </c>
      <c r="V102" s="276">
        <f t="shared" si="620"/>
        <v>4046</v>
      </c>
      <c r="W102" s="276">
        <f t="shared" si="620"/>
        <v>4109</v>
      </c>
      <c r="X102" s="276">
        <f>SUM(X213:X216)</f>
        <v>4310</v>
      </c>
      <c r="Y102" s="276">
        <f t="shared" ref="Y102:AB102" si="621">SUM(Y213:Y216)</f>
        <v>4426</v>
      </c>
      <c r="Z102" s="276">
        <f t="shared" si="621"/>
        <v>4521</v>
      </c>
      <c r="AA102" s="276">
        <f t="shared" si="621"/>
        <v>4433</v>
      </c>
      <c r="AB102" s="276">
        <f t="shared" si="621"/>
        <v>4317</v>
      </c>
      <c r="AC102" s="276">
        <f t="shared" ref="AC102:AH102" si="622">SUM(AC213:AC216)</f>
        <v>4556</v>
      </c>
      <c r="AD102" s="276">
        <f t="shared" si="622"/>
        <v>4427</v>
      </c>
      <c r="AE102" s="276">
        <f t="shared" si="622"/>
        <v>4499</v>
      </c>
      <c r="AF102" s="276">
        <f t="shared" si="622"/>
        <v>4607</v>
      </c>
      <c r="AG102" s="276">
        <f t="shared" si="622"/>
        <v>4322</v>
      </c>
      <c r="AH102" s="276">
        <f t="shared" si="622"/>
        <v>4348</v>
      </c>
      <c r="AI102" s="142"/>
      <c r="AJ102" s="142"/>
      <c r="AK102" s="142"/>
      <c r="AL102" s="142"/>
      <c r="AM102" s="142"/>
      <c r="AN102" s="33">
        <v>4425</v>
      </c>
      <c r="AO102" s="33">
        <v>4538</v>
      </c>
      <c r="AP102" s="33">
        <v>4159</v>
      </c>
      <c r="AQ102" s="33">
        <v>3799</v>
      </c>
      <c r="AR102" s="33">
        <v>3612</v>
      </c>
      <c r="AS102" s="33">
        <v>3674</v>
      </c>
      <c r="AT102" s="33">
        <v>3419</v>
      </c>
      <c r="AU102" s="33">
        <v>3576</v>
      </c>
      <c r="AV102" s="33">
        <v>3592</v>
      </c>
      <c r="AW102" s="34"/>
      <c r="AX102" s="34">
        <v>3442</v>
      </c>
      <c r="AY102" s="34">
        <v>3633</v>
      </c>
      <c r="AZ102" s="34">
        <v>3659</v>
      </c>
      <c r="BA102" s="34">
        <v>3848</v>
      </c>
      <c r="BB102" s="34">
        <v>3878</v>
      </c>
      <c r="BC102" s="657">
        <v>3694</v>
      </c>
      <c r="BD102" s="34">
        <v>3875</v>
      </c>
      <c r="BE102" s="65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</row>
    <row r="103" spans="3:74">
      <c r="C103" s="150" t="s">
        <v>75</v>
      </c>
      <c r="D103" s="278">
        <f t="shared" ref="D103:H103" si="623">SUM(D199:D202)</f>
        <v>2331</v>
      </c>
      <c r="E103" s="278">
        <f t="shared" si="623"/>
        <v>2227</v>
      </c>
      <c r="F103" s="278">
        <f t="shared" si="623"/>
        <v>2201</v>
      </c>
      <c r="G103" s="278">
        <f t="shared" si="623"/>
        <v>2426</v>
      </c>
      <c r="H103" s="278">
        <f t="shared" si="623"/>
        <v>2385</v>
      </c>
      <c r="I103" s="276">
        <f t="shared" ref="I103:M103" si="624">SUM(I199:I202)</f>
        <v>3470</v>
      </c>
      <c r="J103" s="276">
        <f t="shared" si="624"/>
        <v>3586</v>
      </c>
      <c r="K103" s="276">
        <f t="shared" si="624"/>
        <v>3608</v>
      </c>
      <c r="L103" s="276">
        <f t="shared" si="624"/>
        <v>4069</v>
      </c>
      <c r="M103" s="276">
        <f t="shared" si="624"/>
        <v>3605</v>
      </c>
      <c r="N103" s="276">
        <f t="shared" ref="N103:W103" si="625">SUM(N199:N202)</f>
        <v>3622</v>
      </c>
      <c r="O103" s="276">
        <f t="shared" si="625"/>
        <v>3472</v>
      </c>
      <c r="P103" s="276">
        <f t="shared" si="625"/>
        <v>3351</v>
      </c>
      <c r="Q103" s="276">
        <f t="shared" si="625"/>
        <v>3276</v>
      </c>
      <c r="R103" s="276">
        <f t="shared" si="625"/>
        <v>3410</v>
      </c>
      <c r="S103" s="276">
        <f t="shared" si="625"/>
        <v>3458</v>
      </c>
      <c r="T103" s="276">
        <f t="shared" si="625"/>
        <v>3527</v>
      </c>
      <c r="U103" s="276">
        <f t="shared" si="625"/>
        <v>3531</v>
      </c>
      <c r="V103" s="276">
        <f t="shared" si="625"/>
        <v>3637</v>
      </c>
      <c r="W103" s="276">
        <f t="shared" si="625"/>
        <v>3650</v>
      </c>
      <c r="X103" s="276">
        <f>SUM(X199:X202)</f>
        <v>3699</v>
      </c>
      <c r="Y103" s="276">
        <f t="shared" ref="Y103:AB103" si="626">SUM(Y199:Y202)</f>
        <v>3840</v>
      </c>
      <c r="Z103" s="276">
        <f t="shared" si="626"/>
        <v>3702</v>
      </c>
      <c r="AA103" s="276">
        <f t="shared" si="626"/>
        <v>3423</v>
      </c>
      <c r="AB103" s="276">
        <f t="shared" si="626"/>
        <v>3188</v>
      </c>
      <c r="AC103" s="276">
        <f t="shared" ref="AC103:AH103" si="627">SUM(AC199:AC202)</f>
        <v>3203</v>
      </c>
      <c r="AD103" s="276">
        <f t="shared" si="627"/>
        <v>3058</v>
      </c>
      <c r="AE103" s="276">
        <f t="shared" si="627"/>
        <v>2993</v>
      </c>
      <c r="AF103" s="276">
        <f t="shared" si="627"/>
        <v>2833</v>
      </c>
      <c r="AG103" s="276">
        <f t="shared" si="627"/>
        <v>2694</v>
      </c>
      <c r="AH103" s="276">
        <f t="shared" si="627"/>
        <v>2583</v>
      </c>
      <c r="AI103" s="142"/>
      <c r="AJ103" s="142"/>
      <c r="AK103" s="142"/>
      <c r="AL103" s="142"/>
      <c r="AM103" s="142"/>
      <c r="AN103" s="33">
        <v>2060</v>
      </c>
      <c r="AO103" s="33">
        <v>2115</v>
      </c>
      <c r="AP103" s="33">
        <v>2090</v>
      </c>
      <c r="AQ103" s="33">
        <v>1771</v>
      </c>
      <c r="AR103" s="33">
        <v>1674</v>
      </c>
      <c r="AS103" s="33">
        <v>1646</v>
      </c>
      <c r="AT103" s="33">
        <v>1724</v>
      </c>
      <c r="AU103" s="33">
        <v>1703</v>
      </c>
      <c r="AV103" s="33">
        <v>1693</v>
      </c>
      <c r="AW103" s="34"/>
      <c r="AX103" s="34">
        <v>1722</v>
      </c>
      <c r="AY103" s="34">
        <v>1745</v>
      </c>
      <c r="AZ103" s="34">
        <v>1810</v>
      </c>
      <c r="BA103" s="34">
        <v>1750</v>
      </c>
      <c r="BB103" s="34">
        <v>1668</v>
      </c>
      <c r="BC103" s="657">
        <v>1553</v>
      </c>
      <c r="BD103" s="34">
        <v>1489</v>
      </c>
      <c r="BE103" s="65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</row>
    <row r="104" spans="3:74">
      <c r="C104" s="150" t="s">
        <v>76</v>
      </c>
      <c r="D104" s="278">
        <f t="shared" ref="D104:H104" si="628">SUM(D207:D212)</f>
        <v>4333</v>
      </c>
      <c r="E104" s="278">
        <f t="shared" si="628"/>
        <v>4501</v>
      </c>
      <c r="F104" s="278">
        <f t="shared" si="628"/>
        <v>4504</v>
      </c>
      <c r="G104" s="278">
        <f t="shared" si="628"/>
        <v>5252</v>
      </c>
      <c r="H104" s="278">
        <f t="shared" si="628"/>
        <v>5305</v>
      </c>
      <c r="I104" s="276">
        <f t="shared" ref="I104:M104" si="629">SUM(I207:I212)</f>
        <v>8715</v>
      </c>
      <c r="J104" s="276">
        <f t="shared" si="629"/>
        <v>8681</v>
      </c>
      <c r="K104" s="276">
        <f t="shared" si="629"/>
        <v>8789</v>
      </c>
      <c r="L104" s="276">
        <f t="shared" si="629"/>
        <v>8716</v>
      </c>
      <c r="M104" s="276">
        <f t="shared" si="629"/>
        <v>8953</v>
      </c>
      <c r="N104" s="276">
        <f t="shared" ref="N104:W104" si="630">SUM(N207:N212)</f>
        <v>9360</v>
      </c>
      <c r="O104" s="276">
        <f t="shared" si="630"/>
        <v>9550</v>
      </c>
      <c r="P104" s="276">
        <f t="shared" si="630"/>
        <v>9395</v>
      </c>
      <c r="Q104" s="276">
        <f t="shared" si="630"/>
        <v>9578</v>
      </c>
      <c r="R104" s="276">
        <f t="shared" si="630"/>
        <v>9342</v>
      </c>
      <c r="S104" s="276">
        <f t="shared" si="630"/>
        <v>9436</v>
      </c>
      <c r="T104" s="276">
        <f t="shared" si="630"/>
        <v>9559</v>
      </c>
      <c r="U104" s="276">
        <f t="shared" si="630"/>
        <v>9823</v>
      </c>
      <c r="V104" s="276">
        <f t="shared" si="630"/>
        <v>9942</v>
      </c>
      <c r="W104" s="276">
        <f t="shared" si="630"/>
        <v>9866</v>
      </c>
      <c r="X104" s="276">
        <f>SUM(X207:X212)</f>
        <v>10135</v>
      </c>
      <c r="Y104" s="276">
        <f t="shared" ref="Y104:AB104" si="631">SUM(Y207:Y212)</f>
        <v>10194</v>
      </c>
      <c r="Z104" s="276">
        <f t="shared" si="631"/>
        <v>10242</v>
      </c>
      <c r="AA104" s="276">
        <f t="shared" si="631"/>
        <v>10187</v>
      </c>
      <c r="AB104" s="276">
        <f t="shared" si="631"/>
        <v>9693</v>
      </c>
      <c r="AC104" s="276">
        <f t="shared" ref="AC104:AH104" si="632">SUM(AC207:AC212)</f>
        <v>9847</v>
      </c>
      <c r="AD104" s="276">
        <f t="shared" si="632"/>
        <v>9947</v>
      </c>
      <c r="AE104" s="276">
        <f t="shared" si="632"/>
        <v>9703</v>
      </c>
      <c r="AF104" s="276">
        <f t="shared" si="632"/>
        <v>9504</v>
      </c>
      <c r="AG104" s="276">
        <f t="shared" si="632"/>
        <v>8151</v>
      </c>
      <c r="AH104" s="276">
        <f t="shared" si="632"/>
        <v>8036</v>
      </c>
      <c r="AI104" s="142"/>
      <c r="AJ104" s="142"/>
      <c r="AK104" s="142"/>
      <c r="AL104" s="142"/>
      <c r="AM104" s="142"/>
      <c r="AN104" s="33">
        <v>8371</v>
      </c>
      <c r="AO104" s="33">
        <v>8576</v>
      </c>
      <c r="AP104" s="33">
        <v>8497</v>
      </c>
      <c r="AQ104" s="33">
        <v>8336</v>
      </c>
      <c r="AR104" s="33">
        <v>8493</v>
      </c>
      <c r="AS104" s="33">
        <v>8205</v>
      </c>
      <c r="AT104" s="33">
        <v>8471</v>
      </c>
      <c r="AU104" s="33">
        <v>8455</v>
      </c>
      <c r="AV104" s="33">
        <v>7987</v>
      </c>
      <c r="AW104" s="34"/>
      <c r="AX104" s="34">
        <v>7911</v>
      </c>
      <c r="AY104" s="34">
        <v>8274</v>
      </c>
      <c r="AZ104" s="34">
        <v>8297</v>
      </c>
      <c r="BA104" s="34">
        <v>8277</v>
      </c>
      <c r="BB104" s="34">
        <v>8327</v>
      </c>
      <c r="BC104" s="657">
        <v>7803</v>
      </c>
      <c r="BD104" s="34">
        <v>7983</v>
      </c>
      <c r="BE104" s="65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</row>
    <row r="105" spans="3:74">
      <c r="C105" s="150" t="s">
        <v>77</v>
      </c>
      <c r="D105" s="278">
        <f t="shared" ref="D105:H105" si="633">SUM(D223:D226)</f>
        <v>4635</v>
      </c>
      <c r="E105" s="278">
        <f t="shared" si="633"/>
        <v>4372</v>
      </c>
      <c r="F105" s="278">
        <f t="shared" si="633"/>
        <v>4104</v>
      </c>
      <c r="G105" s="278">
        <f>SUM(G221:G226)</f>
        <v>4761</v>
      </c>
      <c r="H105" s="278">
        <f t="shared" si="633"/>
        <v>4100</v>
      </c>
      <c r="I105" s="276">
        <f t="shared" ref="I105:M105" si="634">SUM(I223:I226)</f>
        <v>5832</v>
      </c>
      <c r="J105" s="276">
        <f t="shared" si="634"/>
        <v>6175</v>
      </c>
      <c r="K105" s="276">
        <f t="shared" si="634"/>
        <v>6030</v>
      </c>
      <c r="L105" s="276">
        <f t="shared" si="634"/>
        <v>6740</v>
      </c>
      <c r="M105" s="276">
        <f t="shared" si="634"/>
        <v>5869</v>
      </c>
      <c r="N105" s="276">
        <f t="shared" ref="N105:W105" si="635">SUM(N223:N226)</f>
        <v>5832</v>
      </c>
      <c r="O105" s="276">
        <f t="shared" si="635"/>
        <v>5841</v>
      </c>
      <c r="P105" s="276">
        <f t="shared" si="635"/>
        <v>5864</v>
      </c>
      <c r="Q105" s="276">
        <f t="shared" si="635"/>
        <v>5669</v>
      </c>
      <c r="R105" s="276">
        <f t="shared" si="635"/>
        <v>5863</v>
      </c>
      <c r="S105" s="276">
        <f t="shared" si="635"/>
        <v>5529</v>
      </c>
      <c r="T105" s="276">
        <f t="shared" si="635"/>
        <v>5903</v>
      </c>
      <c r="U105" s="276">
        <f t="shared" si="635"/>
        <v>5892</v>
      </c>
      <c r="V105" s="276">
        <f t="shared" si="635"/>
        <v>5919</v>
      </c>
      <c r="W105" s="276">
        <f t="shared" si="635"/>
        <v>5824</v>
      </c>
      <c r="X105" s="276">
        <f>SUM(X223:X226)</f>
        <v>5768</v>
      </c>
      <c r="Y105" s="276">
        <f t="shared" ref="Y105:AB105" si="636">SUM(Y223:Y226)</f>
        <v>5814</v>
      </c>
      <c r="Z105" s="276">
        <f t="shared" si="636"/>
        <v>5681</v>
      </c>
      <c r="AA105" s="276">
        <f t="shared" si="636"/>
        <v>5639</v>
      </c>
      <c r="AB105" s="276">
        <f t="shared" si="636"/>
        <v>5444</v>
      </c>
      <c r="AC105" s="276">
        <f t="shared" ref="AC105:AH105" si="637">SUM(AC223:AC226)</f>
        <v>5263</v>
      </c>
      <c r="AD105" s="276">
        <f t="shared" si="637"/>
        <v>5111</v>
      </c>
      <c r="AE105" s="276">
        <f t="shared" si="637"/>
        <v>5083</v>
      </c>
      <c r="AF105" s="276">
        <f t="shared" si="637"/>
        <v>5017</v>
      </c>
      <c r="AG105" s="276">
        <f t="shared" si="637"/>
        <v>1836</v>
      </c>
      <c r="AH105" s="276">
        <f t="shared" si="637"/>
        <v>1910</v>
      </c>
      <c r="AI105" s="142"/>
      <c r="AJ105" s="142"/>
      <c r="AK105" s="142"/>
      <c r="AL105" s="142"/>
      <c r="AM105" s="142"/>
      <c r="AN105" s="33">
        <v>3663</v>
      </c>
      <c r="AO105" s="33">
        <v>3490</v>
      </c>
      <c r="AP105" s="33">
        <v>3766</v>
      </c>
      <c r="AQ105" s="33">
        <v>3275</v>
      </c>
      <c r="AR105" s="33">
        <v>3327</v>
      </c>
      <c r="AS105" s="33">
        <v>3217</v>
      </c>
      <c r="AT105" s="33">
        <v>2968</v>
      </c>
      <c r="AU105" s="33">
        <v>2953</v>
      </c>
      <c r="AV105" s="33">
        <v>2783</v>
      </c>
      <c r="AW105" s="34"/>
      <c r="AX105" s="34">
        <v>3123</v>
      </c>
      <c r="AY105" s="34">
        <v>3068</v>
      </c>
      <c r="AZ105" s="34">
        <v>2914</v>
      </c>
      <c r="BA105" s="34">
        <v>2880</v>
      </c>
      <c r="BB105" s="34">
        <v>2891</v>
      </c>
      <c r="BC105" s="657">
        <v>2633</v>
      </c>
      <c r="BD105" s="34">
        <v>2840</v>
      </c>
      <c r="BE105" s="65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</row>
    <row r="106" spans="3:74">
      <c r="C106" s="150" t="s">
        <v>78</v>
      </c>
      <c r="D106" s="278">
        <f t="shared" ref="D106:H106" si="638">SUM(D203:D206)</f>
        <v>4075</v>
      </c>
      <c r="E106" s="278">
        <f t="shared" si="638"/>
        <v>4045</v>
      </c>
      <c r="F106" s="278">
        <f t="shared" si="638"/>
        <v>3908</v>
      </c>
      <c r="G106" s="278">
        <f t="shared" si="638"/>
        <v>4043</v>
      </c>
      <c r="H106" s="278">
        <f t="shared" si="638"/>
        <v>3835</v>
      </c>
      <c r="I106" s="276">
        <f t="shared" ref="I106:M106" si="639">SUM(I203:I206)</f>
        <v>4722</v>
      </c>
      <c r="J106" s="276">
        <f t="shared" si="639"/>
        <v>4820</v>
      </c>
      <c r="K106" s="276">
        <f t="shared" si="639"/>
        <v>4478</v>
      </c>
      <c r="L106" s="276">
        <f t="shared" si="639"/>
        <v>4278</v>
      </c>
      <c r="M106" s="276">
        <f t="shared" si="639"/>
        <v>4320</v>
      </c>
      <c r="N106" s="276">
        <f t="shared" ref="N106:W106" si="640">SUM(N203:N206)</f>
        <v>4375</v>
      </c>
      <c r="O106" s="276">
        <f t="shared" si="640"/>
        <v>4319</v>
      </c>
      <c r="P106" s="276">
        <f t="shared" si="640"/>
        <v>4169</v>
      </c>
      <c r="Q106" s="276">
        <f t="shared" si="640"/>
        <v>4045</v>
      </c>
      <c r="R106" s="276">
        <f t="shared" si="640"/>
        <v>4101</v>
      </c>
      <c r="S106" s="276">
        <f t="shared" si="640"/>
        <v>4079</v>
      </c>
      <c r="T106" s="276">
        <f t="shared" si="640"/>
        <v>4285</v>
      </c>
      <c r="U106" s="276">
        <f t="shared" si="640"/>
        <v>4341</v>
      </c>
      <c r="V106" s="276">
        <f t="shared" si="640"/>
        <v>4657</v>
      </c>
      <c r="W106" s="276">
        <f t="shared" si="640"/>
        <v>4635</v>
      </c>
      <c r="X106" s="276">
        <f>SUM(X203:X206)</f>
        <v>5008</v>
      </c>
      <c r="Y106" s="276">
        <f t="shared" ref="Y106:AB106" si="641">SUM(Y203:Y206)</f>
        <v>4888</v>
      </c>
      <c r="Z106" s="276">
        <f t="shared" si="641"/>
        <v>4739</v>
      </c>
      <c r="AA106" s="276">
        <f t="shared" si="641"/>
        <v>4709</v>
      </c>
      <c r="AB106" s="276">
        <f t="shared" si="641"/>
        <v>4454</v>
      </c>
      <c r="AC106" s="276">
        <f t="shared" ref="AC106:AH106" si="642">SUM(AC203:AC206)</f>
        <v>4494</v>
      </c>
      <c r="AD106" s="276">
        <f t="shared" si="642"/>
        <v>4399</v>
      </c>
      <c r="AE106" s="276">
        <f t="shared" si="642"/>
        <v>4468</v>
      </c>
      <c r="AF106" s="276">
        <f t="shared" si="642"/>
        <v>4339</v>
      </c>
      <c r="AG106" s="276">
        <f t="shared" si="642"/>
        <v>4076</v>
      </c>
      <c r="AH106" s="276">
        <f t="shared" si="642"/>
        <v>4044</v>
      </c>
      <c r="AI106" s="142"/>
      <c r="AJ106" s="142"/>
      <c r="AK106" s="142"/>
      <c r="AL106" s="142"/>
      <c r="AM106" s="142"/>
      <c r="AN106" s="33">
        <v>3624</v>
      </c>
      <c r="AO106" s="33">
        <v>3687</v>
      </c>
      <c r="AP106" s="33">
        <v>3629</v>
      </c>
      <c r="AQ106" s="33">
        <v>3652</v>
      </c>
      <c r="AR106" s="33">
        <v>3428</v>
      </c>
      <c r="AS106" s="33">
        <v>3052</v>
      </c>
      <c r="AT106" s="33">
        <v>3898</v>
      </c>
      <c r="AU106" s="33">
        <v>2994</v>
      </c>
      <c r="AV106" s="33">
        <v>3008</v>
      </c>
      <c r="AW106" s="34"/>
      <c r="AX106" s="34">
        <v>2757</v>
      </c>
      <c r="AY106" s="34">
        <v>3074</v>
      </c>
      <c r="AZ106" s="34">
        <v>3144</v>
      </c>
      <c r="BA106" s="34">
        <v>3120</v>
      </c>
      <c r="BB106" s="34">
        <v>3085</v>
      </c>
      <c r="BC106" s="657">
        <v>3184</v>
      </c>
      <c r="BD106" s="34">
        <v>3349</v>
      </c>
      <c r="BE106" s="65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</row>
    <row r="107" spans="3:74">
      <c r="C107" s="150" t="s">
        <v>79</v>
      </c>
      <c r="D107" s="278">
        <f t="shared" ref="D107:H107" si="643">SUM(D217:D220)+D222</f>
        <v>3323</v>
      </c>
      <c r="E107" s="278">
        <f t="shared" si="643"/>
        <v>3310</v>
      </c>
      <c r="F107" s="278">
        <f t="shared" si="643"/>
        <v>3249</v>
      </c>
      <c r="G107" s="278">
        <f>SUM(G215:G218)+G220</f>
        <v>2843</v>
      </c>
      <c r="H107" s="278">
        <f t="shared" si="643"/>
        <v>2952</v>
      </c>
      <c r="I107" s="276">
        <f t="shared" ref="I107:M107" si="644">SUM(I217:I220)+I222</f>
        <v>6392</v>
      </c>
      <c r="J107" s="276">
        <f t="shared" si="644"/>
        <v>6631</v>
      </c>
      <c r="K107" s="276">
        <f t="shared" si="644"/>
        <v>6559</v>
      </c>
      <c r="L107" s="276">
        <f t="shared" si="644"/>
        <v>6548</v>
      </c>
      <c r="M107" s="276">
        <f t="shared" si="644"/>
        <v>6682</v>
      </c>
      <c r="N107" s="276">
        <f t="shared" ref="N107:W107" si="645">SUM(N217:N220)+N222</f>
        <v>6654</v>
      </c>
      <c r="O107" s="276">
        <f t="shared" si="645"/>
        <v>6629</v>
      </c>
      <c r="P107" s="276">
        <f t="shared" si="645"/>
        <v>6469</v>
      </c>
      <c r="Q107" s="276">
        <f t="shared" si="645"/>
        <v>6420</v>
      </c>
      <c r="R107" s="276">
        <f t="shared" si="645"/>
        <v>6301</v>
      </c>
      <c r="S107" s="276">
        <f t="shared" si="645"/>
        <v>6199</v>
      </c>
      <c r="T107" s="276">
        <f t="shared" si="645"/>
        <v>6194</v>
      </c>
      <c r="U107" s="276">
        <f t="shared" si="645"/>
        <v>6116</v>
      </c>
      <c r="V107" s="276">
        <f t="shared" si="645"/>
        <v>6019</v>
      </c>
      <c r="W107" s="276">
        <f t="shared" si="645"/>
        <v>5992</v>
      </c>
      <c r="X107" s="276">
        <f>SUM(X217:X220)+X222</f>
        <v>5875</v>
      </c>
      <c r="Y107" s="276">
        <f t="shared" ref="Y107:AB107" si="646">SUM(Y217:Y220)+Y222</f>
        <v>5687</v>
      </c>
      <c r="Z107" s="276">
        <f t="shared" si="646"/>
        <v>5439</v>
      </c>
      <c r="AA107" s="276">
        <f t="shared" si="646"/>
        <v>5205</v>
      </c>
      <c r="AB107" s="276">
        <f t="shared" si="646"/>
        <v>4812</v>
      </c>
      <c r="AC107" s="276">
        <f t="shared" ref="AC107:AH107" si="647">SUM(AC217:AC220)+AC222</f>
        <v>4928</v>
      </c>
      <c r="AD107" s="276">
        <f t="shared" si="647"/>
        <v>4839</v>
      </c>
      <c r="AE107" s="276">
        <f t="shared" si="647"/>
        <v>4750</v>
      </c>
      <c r="AF107" s="276">
        <f t="shared" si="647"/>
        <v>4774</v>
      </c>
      <c r="AG107" s="276">
        <f t="shared" si="647"/>
        <v>4215</v>
      </c>
      <c r="AH107" s="276">
        <f t="shared" si="647"/>
        <v>3951</v>
      </c>
      <c r="AI107" s="142"/>
      <c r="AJ107" s="142"/>
      <c r="AK107" s="142"/>
      <c r="AL107" s="142"/>
      <c r="AM107" s="142"/>
      <c r="AN107" s="33">
        <v>3661</v>
      </c>
      <c r="AO107" s="33">
        <v>3363</v>
      </c>
      <c r="AP107" s="33">
        <v>3210</v>
      </c>
      <c r="AQ107" s="33">
        <v>3147</v>
      </c>
      <c r="AR107" s="33">
        <v>3135</v>
      </c>
      <c r="AS107" s="33">
        <v>2714</v>
      </c>
      <c r="AT107" s="33">
        <v>3014</v>
      </c>
      <c r="AU107" s="33">
        <v>2922</v>
      </c>
      <c r="AV107" s="33">
        <v>2872</v>
      </c>
      <c r="AW107" s="34"/>
      <c r="AX107" s="34">
        <v>2653</v>
      </c>
      <c r="AY107" s="34">
        <v>2730</v>
      </c>
      <c r="AZ107" s="34">
        <v>2734</v>
      </c>
      <c r="BA107" s="34">
        <v>2630</v>
      </c>
      <c r="BB107" s="34">
        <v>2845</v>
      </c>
      <c r="BC107" s="657">
        <v>2346</v>
      </c>
      <c r="BD107" s="34">
        <v>2745</v>
      </c>
      <c r="BE107" s="65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</row>
    <row r="108" spans="3:74">
      <c r="C108" s="150" t="s">
        <v>80</v>
      </c>
      <c r="D108" s="278">
        <f t="shared" ref="D108:H108" si="648">D184+SUM(D186:D188)</f>
        <v>3806</v>
      </c>
      <c r="E108" s="278">
        <f t="shared" si="648"/>
        <v>3685</v>
      </c>
      <c r="F108" s="278">
        <f t="shared" si="648"/>
        <v>3673</v>
      </c>
      <c r="G108" s="278">
        <f t="shared" si="648"/>
        <v>3814</v>
      </c>
      <c r="H108" s="278">
        <f t="shared" si="648"/>
        <v>3490</v>
      </c>
      <c r="I108" s="276">
        <f t="shared" ref="I108:M108" si="649">I184+SUM(I186:I188)</f>
        <v>5806</v>
      </c>
      <c r="J108" s="276">
        <f t="shared" si="649"/>
        <v>5908</v>
      </c>
      <c r="K108" s="276">
        <f t="shared" si="649"/>
        <v>5833</v>
      </c>
      <c r="L108" s="276">
        <f t="shared" si="649"/>
        <v>5956</v>
      </c>
      <c r="M108" s="276">
        <f t="shared" si="649"/>
        <v>6031</v>
      </c>
      <c r="N108" s="276">
        <f t="shared" ref="N108:W108" si="650">N184+SUM(N186:N188)</f>
        <v>6222</v>
      </c>
      <c r="O108" s="276">
        <f t="shared" si="650"/>
        <v>6451</v>
      </c>
      <c r="P108" s="276">
        <f t="shared" si="650"/>
        <v>6618</v>
      </c>
      <c r="Q108" s="276">
        <f t="shared" si="650"/>
        <v>6541</v>
      </c>
      <c r="R108" s="276">
        <f t="shared" si="650"/>
        <v>6643</v>
      </c>
      <c r="S108" s="276">
        <f t="shared" si="650"/>
        <v>6581</v>
      </c>
      <c r="T108" s="276">
        <f t="shared" si="650"/>
        <v>6841</v>
      </c>
      <c r="U108" s="276">
        <f t="shared" si="650"/>
        <v>6717</v>
      </c>
      <c r="V108" s="276">
        <f t="shared" si="650"/>
        <v>6972</v>
      </c>
      <c r="W108" s="276">
        <f t="shared" si="650"/>
        <v>6854</v>
      </c>
      <c r="X108" s="276">
        <f>X184+SUM(X186:X188)</f>
        <v>6885</v>
      </c>
      <c r="Y108" s="276">
        <f t="shared" ref="Y108:AB108" si="651">Y184+SUM(Y186:Y188)</f>
        <v>6982</v>
      </c>
      <c r="Z108" s="276">
        <f t="shared" si="651"/>
        <v>6784</v>
      </c>
      <c r="AA108" s="276">
        <f t="shared" si="651"/>
        <v>6702</v>
      </c>
      <c r="AB108" s="276">
        <f t="shared" si="651"/>
        <v>6398</v>
      </c>
      <c r="AC108" s="276">
        <f t="shared" ref="AC108:AH108" si="652">AC184+SUM(AC186:AC188)</f>
        <v>6504</v>
      </c>
      <c r="AD108" s="276">
        <f t="shared" si="652"/>
        <v>6172</v>
      </c>
      <c r="AE108" s="276">
        <f t="shared" si="652"/>
        <v>6360</v>
      </c>
      <c r="AF108" s="276">
        <f t="shared" si="652"/>
        <v>6206</v>
      </c>
      <c r="AG108" s="276">
        <f t="shared" si="652"/>
        <v>3026</v>
      </c>
      <c r="AH108" s="276">
        <f t="shared" si="652"/>
        <v>2957</v>
      </c>
      <c r="AI108" s="59"/>
      <c r="AJ108" s="59"/>
      <c r="AK108" s="59"/>
      <c r="AL108" s="59"/>
      <c r="AM108" s="59"/>
      <c r="AN108" s="33">
        <v>5237</v>
      </c>
      <c r="AO108" s="33">
        <v>5345</v>
      </c>
      <c r="AP108" s="33">
        <v>5151</v>
      </c>
      <c r="AQ108" s="33">
        <v>4778</v>
      </c>
      <c r="AR108" s="33">
        <v>4701</v>
      </c>
      <c r="AS108" s="33">
        <v>4522</v>
      </c>
      <c r="AT108" s="33">
        <v>4714</v>
      </c>
      <c r="AU108" s="33">
        <v>4605</v>
      </c>
      <c r="AV108" s="33">
        <v>4358</v>
      </c>
      <c r="AW108" s="34"/>
      <c r="AX108" s="34">
        <v>4114</v>
      </c>
      <c r="AY108" s="34">
        <v>3333</v>
      </c>
      <c r="AZ108" s="34">
        <v>3238</v>
      </c>
      <c r="BA108" s="34">
        <v>3099</v>
      </c>
      <c r="BB108" s="34">
        <v>3049</v>
      </c>
      <c r="BC108" s="657">
        <v>2788</v>
      </c>
      <c r="BD108" s="34">
        <v>2800</v>
      </c>
      <c r="BE108" s="65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</row>
    <row r="109" spans="3:74">
      <c r="C109" s="150" t="s">
        <v>81</v>
      </c>
      <c r="D109" s="278">
        <f t="shared" ref="D109:H109" si="653">SUM(D158:D160)</f>
        <v>2160</v>
      </c>
      <c r="E109" s="278">
        <f t="shared" si="653"/>
        <v>2110</v>
      </c>
      <c r="F109" s="278">
        <f t="shared" si="653"/>
        <v>2182</v>
      </c>
      <c r="G109" s="278">
        <f t="shared" si="653"/>
        <v>2311</v>
      </c>
      <c r="H109" s="278">
        <f t="shared" si="653"/>
        <v>2264</v>
      </c>
      <c r="I109" s="276">
        <f t="shared" ref="I109:M109" si="654">SUM(I158:I160)</f>
        <v>3731</v>
      </c>
      <c r="J109" s="276">
        <f t="shared" si="654"/>
        <v>3928</v>
      </c>
      <c r="K109" s="276">
        <f t="shared" si="654"/>
        <v>4021</v>
      </c>
      <c r="L109" s="276">
        <f t="shared" si="654"/>
        <v>4148</v>
      </c>
      <c r="M109" s="276">
        <f t="shared" si="654"/>
        <v>4304</v>
      </c>
      <c r="N109" s="276">
        <f t="shared" ref="N109:W109" si="655">SUM(N158:N160)</f>
        <v>4571</v>
      </c>
      <c r="O109" s="276">
        <f t="shared" si="655"/>
        <v>4710</v>
      </c>
      <c r="P109" s="276">
        <f t="shared" si="655"/>
        <v>4579</v>
      </c>
      <c r="Q109" s="276">
        <f t="shared" si="655"/>
        <v>4511</v>
      </c>
      <c r="R109" s="276">
        <f t="shared" si="655"/>
        <v>4619</v>
      </c>
      <c r="S109" s="276">
        <f t="shared" si="655"/>
        <v>4945</v>
      </c>
      <c r="T109" s="276">
        <f t="shared" si="655"/>
        <v>5138</v>
      </c>
      <c r="U109" s="276">
        <f t="shared" si="655"/>
        <v>5441</v>
      </c>
      <c r="V109" s="276">
        <f t="shared" si="655"/>
        <v>5939</v>
      </c>
      <c r="W109" s="276">
        <f t="shared" si="655"/>
        <v>6061</v>
      </c>
      <c r="X109" s="276">
        <f>SUM(X158:X160)</f>
        <v>6684</v>
      </c>
      <c r="Y109" s="276">
        <f t="shared" ref="Y109:AB109" si="656">SUM(Y158:Y160)</f>
        <v>7414</v>
      </c>
      <c r="Z109" s="276">
        <f t="shared" si="656"/>
        <v>7594</v>
      </c>
      <c r="AA109" s="276">
        <f t="shared" si="656"/>
        <v>7721</v>
      </c>
      <c r="AB109" s="276">
        <f t="shared" si="656"/>
        <v>7510</v>
      </c>
      <c r="AC109" s="276">
        <f t="shared" ref="AC109:AH109" si="657">SUM(AC158:AC160)</f>
        <v>7759</v>
      </c>
      <c r="AD109" s="276">
        <f t="shared" si="657"/>
        <v>7647</v>
      </c>
      <c r="AE109" s="276">
        <f t="shared" si="657"/>
        <v>7516</v>
      </c>
      <c r="AF109" s="276">
        <f t="shared" si="657"/>
        <v>7309</v>
      </c>
      <c r="AG109" s="276">
        <f t="shared" si="657"/>
        <v>6438</v>
      </c>
      <c r="AH109" s="276">
        <f t="shared" si="657"/>
        <v>6343</v>
      </c>
      <c r="AI109" s="59"/>
      <c r="AJ109" s="59"/>
      <c r="AK109" s="59"/>
      <c r="AL109" s="59"/>
      <c r="AM109" s="59"/>
      <c r="AN109" s="33">
        <v>6607</v>
      </c>
      <c r="AO109" s="33">
        <v>7037</v>
      </c>
      <c r="AP109" s="33">
        <v>7494</v>
      </c>
      <c r="AQ109" s="33">
        <v>6979</v>
      </c>
      <c r="AR109" s="33">
        <v>7465</v>
      </c>
      <c r="AS109" s="33">
        <v>7613</v>
      </c>
      <c r="AT109" s="33">
        <v>6412</v>
      </c>
      <c r="AU109" s="33">
        <v>6645</v>
      </c>
      <c r="AV109" s="33">
        <v>6965</v>
      </c>
      <c r="AW109" s="34"/>
      <c r="AX109" s="34">
        <v>6934</v>
      </c>
      <c r="AY109" s="34">
        <v>7227</v>
      </c>
      <c r="AZ109" s="34">
        <v>6801</v>
      </c>
      <c r="BA109" s="34">
        <v>6767</v>
      </c>
      <c r="BB109" s="34">
        <v>7212</v>
      </c>
      <c r="BC109" s="657">
        <v>8311</v>
      </c>
      <c r="BD109" s="34">
        <v>6819</v>
      </c>
      <c r="BE109" s="65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</row>
    <row r="110" spans="3:74">
      <c r="C110" s="150" t="s">
        <v>82</v>
      </c>
      <c r="D110" s="278">
        <f>D146+SUM(D175:D177)</f>
        <v>7844</v>
      </c>
      <c r="E110" s="278">
        <f>E146+SUM(E175:E177)</f>
        <v>7850</v>
      </c>
      <c r="F110" s="278">
        <f>F146+SUM(F175:F177)</f>
        <v>8119</v>
      </c>
      <c r="G110" s="278">
        <f>G146+SUM(G175:G177)</f>
        <v>8216</v>
      </c>
      <c r="H110" s="278">
        <f>H146+SUM(H175:H177)</f>
        <v>7542</v>
      </c>
      <c r="I110" s="276">
        <f t="shared" ref="I110:M110" si="658">I146+SUM(I175:I177)</f>
        <v>11024</v>
      </c>
      <c r="J110" s="276">
        <f t="shared" si="658"/>
        <v>11062</v>
      </c>
      <c r="K110" s="276">
        <f t="shared" si="658"/>
        <v>10395</v>
      </c>
      <c r="L110" s="276">
        <f t="shared" si="658"/>
        <v>10471</v>
      </c>
      <c r="M110" s="276">
        <f t="shared" si="658"/>
        <v>10515</v>
      </c>
      <c r="N110" s="276">
        <f t="shared" ref="N110:W110" si="659">N146+SUM(N175:N177)</f>
        <v>10752</v>
      </c>
      <c r="O110" s="276">
        <f t="shared" si="659"/>
        <v>11139</v>
      </c>
      <c r="P110" s="276">
        <f t="shared" si="659"/>
        <v>11101</v>
      </c>
      <c r="Q110" s="276">
        <f t="shared" si="659"/>
        <v>11139</v>
      </c>
      <c r="R110" s="276">
        <f t="shared" si="659"/>
        <v>11591</v>
      </c>
      <c r="S110" s="276">
        <f t="shared" si="659"/>
        <v>11935</v>
      </c>
      <c r="T110" s="276">
        <f t="shared" si="659"/>
        <v>11779</v>
      </c>
      <c r="U110" s="276">
        <f t="shared" si="659"/>
        <v>11623</v>
      </c>
      <c r="V110" s="276">
        <f t="shared" si="659"/>
        <v>11632</v>
      </c>
      <c r="W110" s="276">
        <f t="shared" si="659"/>
        <v>11835</v>
      </c>
      <c r="X110" s="276">
        <f>X146+SUM(X175:X177)</f>
        <v>11916</v>
      </c>
      <c r="Y110" s="276">
        <f t="shared" ref="Y110:AB110" si="660">Y146+SUM(Y175:Y177)</f>
        <v>12323</v>
      </c>
      <c r="Z110" s="276">
        <f t="shared" si="660"/>
        <v>12535</v>
      </c>
      <c r="AA110" s="276">
        <f t="shared" si="660"/>
        <v>11949</v>
      </c>
      <c r="AB110" s="276">
        <f t="shared" si="660"/>
        <v>11504</v>
      </c>
      <c r="AC110" s="276">
        <f t="shared" ref="AC110:AH110" si="661">AC146+SUM(AC175:AC177)</f>
        <v>11635</v>
      </c>
      <c r="AD110" s="276">
        <f t="shared" si="661"/>
        <v>11350</v>
      </c>
      <c r="AE110" s="276">
        <f t="shared" si="661"/>
        <v>11240</v>
      </c>
      <c r="AF110" s="276">
        <f t="shared" si="661"/>
        <v>11168</v>
      </c>
      <c r="AG110" s="276">
        <f t="shared" si="661"/>
        <v>10335</v>
      </c>
      <c r="AH110" s="276">
        <f t="shared" si="661"/>
        <v>10163</v>
      </c>
      <c r="AI110" s="59"/>
      <c r="AJ110" s="59"/>
      <c r="AK110" s="59"/>
      <c r="AL110" s="59"/>
      <c r="AM110" s="59"/>
      <c r="AN110" s="33">
        <v>11163</v>
      </c>
      <c r="AO110" s="33">
        <v>12997</v>
      </c>
      <c r="AP110" s="33">
        <v>12551</v>
      </c>
      <c r="AQ110" s="33">
        <v>11467</v>
      </c>
      <c r="AR110" s="33">
        <v>10997</v>
      </c>
      <c r="AS110" s="33">
        <v>10677</v>
      </c>
      <c r="AT110" s="33">
        <v>10516</v>
      </c>
      <c r="AU110" s="33">
        <v>10452</v>
      </c>
      <c r="AV110" s="33">
        <v>10970</v>
      </c>
      <c r="AW110" s="34"/>
      <c r="AX110" s="34">
        <v>11531</v>
      </c>
      <c r="AY110" s="34">
        <v>10739</v>
      </c>
      <c r="AZ110" s="34">
        <v>11059</v>
      </c>
      <c r="BA110" s="34">
        <v>11312</v>
      </c>
      <c r="BB110" s="34">
        <v>10656</v>
      </c>
      <c r="BC110" s="657">
        <v>10346</v>
      </c>
      <c r="BD110" s="34">
        <v>10300</v>
      </c>
      <c r="BE110" s="65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</row>
    <row r="111" spans="3:74">
      <c r="C111" s="150" t="s">
        <v>83</v>
      </c>
      <c r="D111" s="604">
        <f t="shared" ref="D111:H111" si="662">D156</f>
        <v>0</v>
      </c>
      <c r="E111" s="604">
        <f t="shared" si="662"/>
        <v>0</v>
      </c>
      <c r="F111" s="604">
        <f t="shared" si="662"/>
        <v>0</v>
      </c>
      <c r="G111" s="604">
        <f t="shared" si="662"/>
        <v>0</v>
      </c>
      <c r="H111" s="604">
        <f t="shared" si="662"/>
        <v>0</v>
      </c>
      <c r="I111" s="276">
        <f t="shared" ref="I111:M111" si="663">I156</f>
        <v>121</v>
      </c>
      <c r="J111" s="276">
        <f t="shared" si="663"/>
        <v>122</v>
      </c>
      <c r="K111" s="276">
        <f t="shared" si="663"/>
        <v>149</v>
      </c>
      <c r="L111" s="276">
        <f t="shared" si="663"/>
        <v>145</v>
      </c>
      <c r="M111" s="276">
        <f t="shared" si="663"/>
        <v>211</v>
      </c>
      <c r="N111" s="276">
        <f t="shared" ref="N111:W111" si="664">N156</f>
        <v>218</v>
      </c>
      <c r="O111" s="276">
        <f t="shared" si="664"/>
        <v>230</v>
      </c>
      <c r="P111" s="276">
        <f t="shared" si="664"/>
        <v>202</v>
      </c>
      <c r="Q111" s="276">
        <f t="shared" si="664"/>
        <v>208</v>
      </c>
      <c r="R111" s="276">
        <f t="shared" si="664"/>
        <v>230</v>
      </c>
      <c r="S111" s="276">
        <f t="shared" si="664"/>
        <v>211</v>
      </c>
      <c r="T111" s="276">
        <f t="shared" si="664"/>
        <v>252</v>
      </c>
      <c r="U111" s="276">
        <f t="shared" si="664"/>
        <v>395</v>
      </c>
      <c r="V111" s="276">
        <f t="shared" si="664"/>
        <v>497</v>
      </c>
      <c r="W111" s="276">
        <f t="shared" si="664"/>
        <v>516</v>
      </c>
      <c r="X111" s="276">
        <f>X156</f>
        <v>527</v>
      </c>
      <c r="Y111" s="276">
        <f t="shared" ref="Y111:AB111" si="665">Y156</f>
        <v>501</v>
      </c>
      <c r="Z111" s="276">
        <f t="shared" si="665"/>
        <v>483</v>
      </c>
      <c r="AA111" s="276">
        <f t="shared" si="665"/>
        <v>490</v>
      </c>
      <c r="AB111" s="276">
        <f t="shared" si="665"/>
        <v>488</v>
      </c>
      <c r="AC111" s="276">
        <f t="shared" ref="AC111:AH111" si="666">AC156</f>
        <v>552</v>
      </c>
      <c r="AD111" s="276">
        <f t="shared" si="666"/>
        <v>584</v>
      </c>
      <c r="AE111" s="276">
        <f t="shared" si="666"/>
        <v>624</v>
      </c>
      <c r="AF111" s="276">
        <f t="shared" si="666"/>
        <v>599</v>
      </c>
      <c r="AG111" s="276">
        <f t="shared" si="666"/>
        <v>4471</v>
      </c>
      <c r="AH111" s="276">
        <f t="shared" si="666"/>
        <v>4578</v>
      </c>
      <c r="AI111" s="59"/>
      <c r="AJ111" s="59"/>
      <c r="AK111" s="59"/>
      <c r="AL111" s="59"/>
      <c r="AM111" s="59"/>
      <c r="AN111" s="33">
        <v>824</v>
      </c>
      <c r="AO111" s="33">
        <v>646</v>
      </c>
      <c r="AP111" s="33">
        <v>567</v>
      </c>
      <c r="AQ111" s="33">
        <v>468</v>
      </c>
      <c r="AR111" s="33">
        <v>459</v>
      </c>
      <c r="AS111" s="33">
        <v>476</v>
      </c>
      <c r="AT111" s="33">
        <v>433</v>
      </c>
      <c r="AU111" s="33">
        <v>422</v>
      </c>
      <c r="AV111" s="33">
        <v>433</v>
      </c>
      <c r="AW111" s="34"/>
      <c r="AX111" s="34">
        <v>419</v>
      </c>
      <c r="AY111" s="34">
        <v>458</v>
      </c>
      <c r="AZ111" s="34">
        <v>478</v>
      </c>
      <c r="BA111" s="34">
        <v>504</v>
      </c>
      <c r="BB111" s="34">
        <v>477</v>
      </c>
      <c r="BC111" s="657">
        <v>443</v>
      </c>
      <c r="BD111" s="34">
        <v>460</v>
      </c>
      <c r="BE111" s="65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</row>
    <row r="112" spans="3:74" ht="13.5">
      <c r="C112" s="150" t="s">
        <v>84</v>
      </c>
      <c r="D112" s="278">
        <f t="shared" ref="D112:H112" si="667">SUM(D161:D163)</f>
        <v>1648</v>
      </c>
      <c r="E112" s="278">
        <f t="shared" si="667"/>
        <v>1652</v>
      </c>
      <c r="F112" s="278">
        <f t="shared" si="667"/>
        <v>1701</v>
      </c>
      <c r="G112" s="278">
        <f t="shared" si="667"/>
        <v>1849</v>
      </c>
      <c r="H112" s="278">
        <f t="shared" si="667"/>
        <v>1759</v>
      </c>
      <c r="I112" s="276">
        <f t="shared" ref="I112:M112" si="668">SUM(I161:I163)</f>
        <v>3588</v>
      </c>
      <c r="J112" s="276">
        <f t="shared" si="668"/>
        <v>3469</v>
      </c>
      <c r="K112" s="276">
        <f t="shared" si="668"/>
        <v>3260</v>
      </c>
      <c r="L112" s="276">
        <f t="shared" si="668"/>
        <v>3223</v>
      </c>
      <c r="M112" s="276">
        <f t="shared" si="668"/>
        <v>3170</v>
      </c>
      <c r="N112" s="276">
        <f t="shared" ref="N112:W112" si="669">SUM(N161:N163)</f>
        <v>3291</v>
      </c>
      <c r="O112" s="276">
        <f t="shared" si="669"/>
        <v>3178</v>
      </c>
      <c r="P112" s="276">
        <f t="shared" si="669"/>
        <v>3131</v>
      </c>
      <c r="Q112" s="276">
        <f t="shared" si="669"/>
        <v>3266</v>
      </c>
      <c r="R112" s="276">
        <f t="shared" si="669"/>
        <v>3233</v>
      </c>
      <c r="S112" s="276">
        <f t="shared" si="669"/>
        <v>3396</v>
      </c>
      <c r="T112" s="276">
        <f t="shared" si="669"/>
        <v>3332</v>
      </c>
      <c r="U112" s="276">
        <f t="shared" si="669"/>
        <v>3505</v>
      </c>
      <c r="V112" s="276">
        <f t="shared" si="669"/>
        <v>3372</v>
      </c>
      <c r="W112" s="276">
        <f t="shared" si="669"/>
        <v>3240</v>
      </c>
      <c r="X112" s="276">
        <f>SUM(X161:X163)</f>
        <v>3386</v>
      </c>
      <c r="Y112" s="276">
        <f t="shared" ref="Y112:AB112" si="670">SUM(Y161:Y163)</f>
        <v>3518</v>
      </c>
      <c r="Z112" s="276">
        <f t="shared" si="670"/>
        <v>3290</v>
      </c>
      <c r="AA112" s="276">
        <f t="shared" si="670"/>
        <v>3204</v>
      </c>
      <c r="AB112" s="276">
        <f t="shared" si="670"/>
        <v>3105</v>
      </c>
      <c r="AC112" s="276">
        <f t="shared" ref="AC112:AH112" si="671">SUM(AC161:AC163)</f>
        <v>3166</v>
      </c>
      <c r="AD112" s="276">
        <f t="shared" si="671"/>
        <v>2906</v>
      </c>
      <c r="AE112" s="276">
        <f t="shared" si="671"/>
        <v>2814</v>
      </c>
      <c r="AF112" s="276">
        <f t="shared" si="671"/>
        <v>3043</v>
      </c>
      <c r="AG112" s="276">
        <f t="shared" si="671"/>
        <v>3306</v>
      </c>
      <c r="AH112" s="276">
        <f t="shared" si="671"/>
        <v>3314</v>
      </c>
      <c r="AI112" s="59"/>
      <c r="AJ112" s="59"/>
      <c r="AK112" s="59"/>
      <c r="AL112" s="59"/>
      <c r="AM112" s="59"/>
      <c r="AN112" s="33">
        <v>2406</v>
      </c>
      <c r="AO112" s="33">
        <v>2326</v>
      </c>
      <c r="AP112" s="33">
        <v>2490</v>
      </c>
      <c r="AQ112" s="33">
        <v>2128</v>
      </c>
      <c r="AR112" s="33">
        <v>1950</v>
      </c>
      <c r="AS112" s="33">
        <v>2154</v>
      </c>
      <c r="AT112" s="33">
        <v>2311</v>
      </c>
      <c r="AU112" s="33">
        <v>2466</v>
      </c>
      <c r="AV112" s="33">
        <v>2425</v>
      </c>
      <c r="AW112" s="34"/>
      <c r="AX112" s="34">
        <v>2516</v>
      </c>
      <c r="AY112" s="34">
        <v>2281</v>
      </c>
      <c r="AZ112" s="34">
        <v>2477</v>
      </c>
      <c r="BA112" s="34">
        <v>2617</v>
      </c>
      <c r="BB112" s="34">
        <v>2444</v>
      </c>
      <c r="BC112" s="667">
        <v>2325</v>
      </c>
      <c r="BD112" s="34">
        <v>2588</v>
      </c>
      <c r="BE112" s="668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</row>
    <row r="113" spans="2:74">
      <c r="C113" s="150" t="s">
        <v>85</v>
      </c>
      <c r="D113" s="278">
        <f t="shared" ref="D113:H114" si="672">D165</f>
        <v>2918</v>
      </c>
      <c r="E113" s="278">
        <f t="shared" si="672"/>
        <v>2969</v>
      </c>
      <c r="F113" s="278">
        <f t="shared" si="672"/>
        <v>3277</v>
      </c>
      <c r="G113" s="278">
        <f t="shared" si="672"/>
        <v>3568</v>
      </c>
      <c r="H113" s="278">
        <f t="shared" si="672"/>
        <v>3490</v>
      </c>
      <c r="I113" s="276">
        <f t="shared" ref="I113:M113" si="673">I165</f>
        <v>4510</v>
      </c>
      <c r="J113" s="276">
        <f t="shared" si="673"/>
        <v>4538</v>
      </c>
      <c r="K113" s="276">
        <f t="shared" si="673"/>
        <v>4470</v>
      </c>
      <c r="L113" s="276">
        <f t="shared" si="673"/>
        <v>4442</v>
      </c>
      <c r="M113" s="276">
        <f t="shared" si="673"/>
        <v>4725</v>
      </c>
      <c r="N113" s="276">
        <f t="shared" ref="N113:W113" si="674">N165</f>
        <v>4816</v>
      </c>
      <c r="O113" s="276">
        <f t="shared" si="674"/>
        <v>4805</v>
      </c>
      <c r="P113" s="276">
        <f t="shared" si="674"/>
        <v>4700</v>
      </c>
      <c r="Q113" s="276">
        <f t="shared" si="674"/>
        <v>4716</v>
      </c>
      <c r="R113" s="276">
        <f t="shared" si="674"/>
        <v>4746</v>
      </c>
      <c r="S113" s="276">
        <f t="shared" si="674"/>
        <v>5159</v>
      </c>
      <c r="T113" s="276">
        <f t="shared" si="674"/>
        <v>5438</v>
      </c>
      <c r="U113" s="276">
        <f t="shared" si="674"/>
        <v>5167</v>
      </c>
      <c r="V113" s="276">
        <f t="shared" si="674"/>
        <v>5162</v>
      </c>
      <c r="W113" s="276">
        <f t="shared" si="674"/>
        <v>5078</v>
      </c>
      <c r="X113" s="276">
        <f>X165</f>
        <v>5168</v>
      </c>
      <c r="Y113" s="276">
        <f t="shared" ref="Y113:AB113" si="675">Y165</f>
        <v>5329</v>
      </c>
      <c r="Z113" s="276">
        <f t="shared" si="675"/>
        <v>5510</v>
      </c>
      <c r="AA113" s="276">
        <f t="shared" si="675"/>
        <v>5693</v>
      </c>
      <c r="AB113" s="276">
        <f t="shared" si="675"/>
        <v>5656</v>
      </c>
      <c r="AC113" s="276">
        <f t="shared" ref="AC113:AH113" si="676">AC165</f>
        <v>6197</v>
      </c>
      <c r="AD113" s="276">
        <f t="shared" si="676"/>
        <v>6328</v>
      </c>
      <c r="AE113" s="276">
        <f t="shared" si="676"/>
        <v>6195</v>
      </c>
      <c r="AF113" s="276">
        <f t="shared" si="676"/>
        <v>6487</v>
      </c>
      <c r="AG113" s="276">
        <f t="shared" si="676"/>
        <v>636</v>
      </c>
      <c r="AH113" s="276">
        <f t="shared" si="676"/>
        <v>630</v>
      </c>
      <c r="AI113" s="59"/>
      <c r="AJ113" s="59"/>
      <c r="AK113" s="59"/>
      <c r="AL113" s="59"/>
      <c r="AM113" s="59"/>
      <c r="AN113" s="33">
        <v>5939</v>
      </c>
      <c r="AO113" s="33">
        <v>6543</v>
      </c>
      <c r="AP113" s="33">
        <v>6431</v>
      </c>
      <c r="AQ113" s="33">
        <v>5172</v>
      </c>
      <c r="AR113" s="33">
        <v>5026</v>
      </c>
      <c r="AS113" s="33">
        <v>5260</v>
      </c>
      <c r="AT113" s="33">
        <v>5156</v>
      </c>
      <c r="AU113" s="33">
        <v>5178</v>
      </c>
      <c r="AV113" s="33">
        <v>5577</v>
      </c>
      <c r="AW113" s="34"/>
      <c r="AX113" s="34">
        <v>5773</v>
      </c>
      <c r="AY113" s="34">
        <v>5244</v>
      </c>
      <c r="AZ113" s="34">
        <v>5796</v>
      </c>
      <c r="BA113" s="34">
        <v>5889</v>
      </c>
      <c r="BB113" s="34">
        <v>5275</v>
      </c>
      <c r="BC113" s="657">
        <v>4561</v>
      </c>
      <c r="BD113" s="34">
        <v>5029</v>
      </c>
      <c r="BE113" s="65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</row>
    <row r="114" spans="2:74">
      <c r="C114" s="150" t="s">
        <v>86</v>
      </c>
      <c r="D114" s="278">
        <f t="shared" si="672"/>
        <v>3057</v>
      </c>
      <c r="E114" s="278">
        <f t="shared" si="672"/>
        <v>4224</v>
      </c>
      <c r="F114" s="278">
        <f t="shared" si="672"/>
        <v>4356</v>
      </c>
      <c r="G114" s="278">
        <f t="shared" si="672"/>
        <v>4671</v>
      </c>
      <c r="H114" s="278">
        <f t="shared" si="672"/>
        <v>4873</v>
      </c>
      <c r="I114" s="276">
        <f t="shared" ref="I114:M114" si="677">I166</f>
        <v>5423</v>
      </c>
      <c r="J114" s="276">
        <f t="shared" si="677"/>
        <v>4705</v>
      </c>
      <c r="K114" s="276">
        <f t="shared" si="677"/>
        <v>4570</v>
      </c>
      <c r="L114" s="276">
        <f t="shared" si="677"/>
        <v>4553</v>
      </c>
      <c r="M114" s="276">
        <f t="shared" si="677"/>
        <v>4271</v>
      </c>
      <c r="N114" s="276">
        <f t="shared" ref="N114:W114" si="678">N166</f>
        <v>4666</v>
      </c>
      <c r="O114" s="276">
        <f t="shared" si="678"/>
        <v>5645</v>
      </c>
      <c r="P114" s="276">
        <f t="shared" si="678"/>
        <v>5839</v>
      </c>
      <c r="Q114" s="276">
        <f t="shared" si="678"/>
        <v>5799</v>
      </c>
      <c r="R114" s="276">
        <f t="shared" si="678"/>
        <v>5780</v>
      </c>
      <c r="S114" s="276">
        <f t="shared" si="678"/>
        <v>5960</v>
      </c>
      <c r="T114" s="276">
        <f t="shared" si="678"/>
        <v>5494</v>
      </c>
      <c r="U114" s="276">
        <f t="shared" si="678"/>
        <v>4995</v>
      </c>
      <c r="V114" s="276">
        <f t="shared" si="678"/>
        <v>4916</v>
      </c>
      <c r="W114" s="276">
        <f t="shared" si="678"/>
        <v>5262</v>
      </c>
      <c r="X114" s="276">
        <f>X166</f>
        <v>5387</v>
      </c>
      <c r="Y114" s="276">
        <f t="shared" ref="Y114:AB114" si="679">Y166</f>
        <v>5695</v>
      </c>
      <c r="Z114" s="276">
        <f t="shared" si="679"/>
        <v>5978</v>
      </c>
      <c r="AA114" s="276">
        <f t="shared" si="679"/>
        <v>5832</v>
      </c>
      <c r="AB114" s="276">
        <f t="shared" si="679"/>
        <v>5584</v>
      </c>
      <c r="AC114" s="276">
        <f t="shared" ref="AC114:AH114" si="680">AC166</f>
        <v>5435</v>
      </c>
      <c r="AD114" s="276">
        <f t="shared" si="680"/>
        <v>5495</v>
      </c>
      <c r="AE114" s="276">
        <f t="shared" si="680"/>
        <v>5579</v>
      </c>
      <c r="AF114" s="276">
        <f t="shared" si="680"/>
        <v>5774</v>
      </c>
      <c r="AG114" s="276">
        <f t="shared" si="680"/>
        <v>6385</v>
      </c>
      <c r="AH114" s="276">
        <f t="shared" si="680"/>
        <v>6290</v>
      </c>
      <c r="AI114" s="59"/>
      <c r="AJ114" s="59"/>
      <c r="AK114" s="59"/>
      <c r="AL114" s="59"/>
      <c r="AM114" s="59"/>
      <c r="AN114" s="33">
        <v>4443</v>
      </c>
      <c r="AO114" s="33">
        <v>4757</v>
      </c>
      <c r="AP114" s="33">
        <v>4849</v>
      </c>
      <c r="AQ114" s="33">
        <v>4885</v>
      </c>
      <c r="AR114" s="33">
        <v>4899</v>
      </c>
      <c r="AS114" s="33">
        <v>4431</v>
      </c>
      <c r="AT114" s="33">
        <v>4765</v>
      </c>
      <c r="AU114" s="33">
        <v>4650</v>
      </c>
      <c r="AV114" s="33">
        <v>4619</v>
      </c>
      <c r="AW114" s="34"/>
      <c r="AX114" s="34">
        <v>4119</v>
      </c>
      <c r="AY114" s="34">
        <v>4847</v>
      </c>
      <c r="AZ114" s="34">
        <v>4705</v>
      </c>
      <c r="BA114" s="34">
        <v>4838</v>
      </c>
      <c r="BB114" s="34">
        <v>4900</v>
      </c>
      <c r="BC114" s="657">
        <v>4224</v>
      </c>
      <c r="BD114" s="34">
        <v>4597</v>
      </c>
      <c r="BE114" s="65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</row>
    <row r="115" spans="2:74">
      <c r="C115" s="150" t="s">
        <v>87</v>
      </c>
      <c r="D115" s="278">
        <f t="shared" ref="D115:H116" si="681">D171</f>
        <v>408</v>
      </c>
      <c r="E115" s="278">
        <f t="shared" si="681"/>
        <v>391</v>
      </c>
      <c r="F115" s="278">
        <f t="shared" si="681"/>
        <v>327</v>
      </c>
      <c r="G115" s="278">
        <f t="shared" si="681"/>
        <v>220</v>
      </c>
      <c r="H115" s="278">
        <f>H170</f>
        <v>441</v>
      </c>
      <c r="I115" s="276">
        <f t="shared" ref="I115:M115" si="682">I171</f>
        <v>985</v>
      </c>
      <c r="J115" s="276">
        <f t="shared" si="682"/>
        <v>1188</v>
      </c>
      <c r="K115" s="276">
        <f t="shared" si="682"/>
        <v>1054</v>
      </c>
      <c r="L115" s="276">
        <f t="shared" si="682"/>
        <v>1193</v>
      </c>
      <c r="M115" s="276">
        <f t="shared" si="682"/>
        <v>1014</v>
      </c>
      <c r="N115" s="276">
        <f t="shared" ref="N115:W115" si="683">N171</f>
        <v>1273</v>
      </c>
      <c r="O115" s="276">
        <f t="shared" si="683"/>
        <v>1297</v>
      </c>
      <c r="P115" s="276">
        <f t="shared" si="683"/>
        <v>1294</v>
      </c>
      <c r="Q115" s="276">
        <f t="shared" si="683"/>
        <v>1323</v>
      </c>
      <c r="R115" s="276">
        <f t="shared" si="683"/>
        <v>1559</v>
      </c>
      <c r="S115" s="276">
        <f t="shared" si="683"/>
        <v>1708</v>
      </c>
      <c r="T115" s="276">
        <f t="shared" si="683"/>
        <v>1672</v>
      </c>
      <c r="U115" s="276">
        <f t="shared" si="683"/>
        <v>1764</v>
      </c>
      <c r="V115" s="276">
        <f t="shared" si="683"/>
        <v>1906</v>
      </c>
      <c r="W115" s="276">
        <f t="shared" si="683"/>
        <v>1837</v>
      </c>
      <c r="X115" s="276">
        <f>X171</f>
        <v>1879</v>
      </c>
      <c r="Y115" s="276">
        <f t="shared" ref="Y115:AB115" si="684">Y171</f>
        <v>1754</v>
      </c>
      <c r="Z115" s="276">
        <f t="shared" si="684"/>
        <v>1624</v>
      </c>
      <c r="AA115" s="276">
        <f t="shared" si="684"/>
        <v>1534</v>
      </c>
      <c r="AB115" s="276">
        <f t="shared" si="684"/>
        <v>1532</v>
      </c>
      <c r="AC115" s="276">
        <f t="shared" ref="AC115:AH115" si="685">AC171</f>
        <v>1570</v>
      </c>
      <c r="AD115" s="276">
        <f t="shared" si="685"/>
        <v>1646</v>
      </c>
      <c r="AE115" s="276">
        <f t="shared" si="685"/>
        <v>1630</v>
      </c>
      <c r="AF115" s="276">
        <f t="shared" si="685"/>
        <v>1674</v>
      </c>
      <c r="AG115" s="276">
        <f t="shared" si="685"/>
        <v>536</v>
      </c>
      <c r="AH115" s="276">
        <f t="shared" si="685"/>
        <v>534</v>
      </c>
      <c r="AI115" s="59"/>
      <c r="AJ115" s="59"/>
      <c r="AK115" s="59"/>
      <c r="AL115" s="59"/>
      <c r="AM115" s="59"/>
      <c r="AN115" s="33">
        <v>1652</v>
      </c>
      <c r="AO115" s="33">
        <v>1687</v>
      </c>
      <c r="AP115" s="33">
        <v>1741</v>
      </c>
      <c r="AQ115" s="33">
        <v>1511</v>
      </c>
      <c r="AR115" s="33">
        <v>1457</v>
      </c>
      <c r="AS115" s="33">
        <v>1272</v>
      </c>
      <c r="AT115" s="33">
        <v>1497</v>
      </c>
      <c r="AU115" s="33">
        <v>1445</v>
      </c>
      <c r="AV115" s="33">
        <v>1394</v>
      </c>
      <c r="AW115" s="34"/>
      <c r="AX115" s="34">
        <v>1399</v>
      </c>
      <c r="AY115" s="34">
        <v>1433</v>
      </c>
      <c r="AZ115" s="34">
        <v>1508</v>
      </c>
      <c r="BA115" s="34">
        <v>1517</v>
      </c>
      <c r="BB115" s="34">
        <v>1487</v>
      </c>
      <c r="BC115" s="657">
        <v>1518</v>
      </c>
      <c r="BD115" s="34">
        <v>1516</v>
      </c>
      <c r="BE115" s="65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</row>
    <row r="116" spans="2:74">
      <c r="C116" s="150" t="s">
        <v>88</v>
      </c>
      <c r="D116" s="278">
        <f t="shared" si="681"/>
        <v>1053</v>
      </c>
      <c r="E116" s="278">
        <f t="shared" si="681"/>
        <v>1064</v>
      </c>
      <c r="F116" s="278">
        <f t="shared" si="681"/>
        <v>1209</v>
      </c>
      <c r="G116" s="278">
        <f t="shared" si="681"/>
        <v>1072</v>
      </c>
      <c r="H116" s="278">
        <f t="shared" si="681"/>
        <v>1142</v>
      </c>
      <c r="I116" s="276">
        <f t="shared" ref="I116:M116" si="686">I172</f>
        <v>1656</v>
      </c>
      <c r="J116" s="276">
        <f t="shared" si="686"/>
        <v>1764</v>
      </c>
      <c r="K116" s="276">
        <f t="shared" si="686"/>
        <v>1803</v>
      </c>
      <c r="L116" s="276">
        <f t="shared" si="686"/>
        <v>2016</v>
      </c>
      <c r="M116" s="276">
        <f t="shared" si="686"/>
        <v>2122</v>
      </c>
      <c r="N116" s="276">
        <f t="shared" ref="N116:W116" si="687">N172</f>
        <v>2463</v>
      </c>
      <c r="O116" s="276">
        <f t="shared" si="687"/>
        <v>2569</v>
      </c>
      <c r="P116" s="276">
        <f t="shared" si="687"/>
        <v>2780</v>
      </c>
      <c r="Q116" s="276">
        <f t="shared" si="687"/>
        <v>3007</v>
      </c>
      <c r="R116" s="276">
        <f t="shared" si="687"/>
        <v>3160</v>
      </c>
      <c r="S116" s="276">
        <f t="shared" si="687"/>
        <v>3368</v>
      </c>
      <c r="T116" s="276">
        <f t="shared" si="687"/>
        <v>3489</v>
      </c>
      <c r="U116" s="276">
        <f t="shared" si="687"/>
        <v>3553</v>
      </c>
      <c r="V116" s="276">
        <f t="shared" si="687"/>
        <v>3841</v>
      </c>
      <c r="W116" s="276">
        <f t="shared" si="687"/>
        <v>3879</v>
      </c>
      <c r="X116" s="276">
        <f>X172</f>
        <v>4306</v>
      </c>
      <c r="Y116" s="276">
        <f t="shared" ref="Y116:AB116" si="688">Y172</f>
        <v>4858</v>
      </c>
      <c r="Z116" s="276">
        <f t="shared" si="688"/>
        <v>4597</v>
      </c>
      <c r="AA116" s="276">
        <f t="shared" si="688"/>
        <v>4437</v>
      </c>
      <c r="AB116" s="276">
        <f t="shared" si="688"/>
        <v>3867</v>
      </c>
      <c r="AC116" s="276">
        <f t="shared" ref="AC116:AH116" si="689">AC172</f>
        <v>4552</v>
      </c>
      <c r="AD116" s="276">
        <f t="shared" si="689"/>
        <v>4339</v>
      </c>
      <c r="AE116" s="276">
        <f t="shared" si="689"/>
        <v>4332</v>
      </c>
      <c r="AF116" s="276">
        <f t="shared" si="689"/>
        <v>4550</v>
      </c>
      <c r="AG116" s="276">
        <f t="shared" si="689"/>
        <v>1511</v>
      </c>
      <c r="AH116" s="276">
        <f t="shared" si="689"/>
        <v>1482</v>
      </c>
      <c r="AI116" s="59"/>
      <c r="AJ116" s="59"/>
      <c r="AK116" s="59"/>
      <c r="AL116" s="59"/>
      <c r="AM116" s="59"/>
      <c r="AN116" s="33">
        <v>4090</v>
      </c>
      <c r="AO116" s="33">
        <v>4321</v>
      </c>
      <c r="AP116" s="33">
        <v>4211</v>
      </c>
      <c r="AQ116" s="33">
        <v>3692</v>
      </c>
      <c r="AR116" s="33">
        <v>4229</v>
      </c>
      <c r="AS116" s="33">
        <v>4666</v>
      </c>
      <c r="AT116" s="33">
        <v>3434</v>
      </c>
      <c r="AU116" s="33">
        <v>4416</v>
      </c>
      <c r="AV116" s="33">
        <v>4600</v>
      </c>
      <c r="AW116" s="34"/>
      <c r="AX116" s="34">
        <v>4666</v>
      </c>
      <c r="AY116" s="34">
        <v>4528</v>
      </c>
      <c r="AZ116" s="34">
        <v>4670</v>
      </c>
      <c r="BA116" s="34">
        <v>4923</v>
      </c>
      <c r="BB116" s="34">
        <v>4906</v>
      </c>
      <c r="BC116" s="657">
        <v>4901</v>
      </c>
      <c r="BD116" s="34">
        <v>4746</v>
      </c>
      <c r="BE116" s="65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</row>
    <row r="117" spans="2:74">
      <c r="C117" s="150" t="s">
        <v>89</v>
      </c>
      <c r="D117" s="278">
        <f t="shared" ref="D117:G117" si="690">D170+D174</f>
        <v>806</v>
      </c>
      <c r="E117" s="278">
        <f t="shared" si="690"/>
        <v>808</v>
      </c>
      <c r="F117" s="278">
        <f t="shared" si="690"/>
        <v>858</v>
      </c>
      <c r="G117" s="278">
        <f t="shared" si="690"/>
        <v>861</v>
      </c>
      <c r="H117" s="278">
        <f>H169+H174</f>
        <v>626</v>
      </c>
      <c r="I117" s="276">
        <f t="shared" ref="I117:M117" si="691">I170+I174</f>
        <v>1198</v>
      </c>
      <c r="J117" s="276">
        <f t="shared" si="691"/>
        <v>1156</v>
      </c>
      <c r="K117" s="276">
        <f t="shared" si="691"/>
        <v>1131</v>
      </c>
      <c r="L117" s="276">
        <f t="shared" si="691"/>
        <v>1153</v>
      </c>
      <c r="M117" s="276">
        <f t="shared" si="691"/>
        <v>1199</v>
      </c>
      <c r="N117" s="276">
        <f t="shared" ref="N117:W117" si="692">N170+N174</f>
        <v>1173</v>
      </c>
      <c r="O117" s="276">
        <f t="shared" si="692"/>
        <v>1223</v>
      </c>
      <c r="P117" s="276">
        <f t="shared" si="692"/>
        <v>1220</v>
      </c>
      <c r="Q117" s="276">
        <f t="shared" si="692"/>
        <v>1184</v>
      </c>
      <c r="R117" s="276">
        <f t="shared" si="692"/>
        <v>1166</v>
      </c>
      <c r="S117" s="276">
        <f t="shared" si="692"/>
        <v>1190</v>
      </c>
      <c r="T117" s="276">
        <f t="shared" si="692"/>
        <v>1104</v>
      </c>
      <c r="U117" s="276">
        <f t="shared" si="692"/>
        <v>1082</v>
      </c>
      <c r="V117" s="276">
        <f t="shared" si="692"/>
        <v>1038</v>
      </c>
      <c r="W117" s="276">
        <f t="shared" si="692"/>
        <v>1037</v>
      </c>
      <c r="X117" s="276">
        <f>X170+X174</f>
        <v>1006</v>
      </c>
      <c r="Y117" s="276">
        <f t="shared" ref="Y117:AB117" si="693">Y170+Y174</f>
        <v>990</v>
      </c>
      <c r="Z117" s="276">
        <f t="shared" si="693"/>
        <v>992</v>
      </c>
      <c r="AA117" s="276">
        <f t="shared" si="693"/>
        <v>967</v>
      </c>
      <c r="AB117" s="276">
        <f t="shared" si="693"/>
        <v>867</v>
      </c>
      <c r="AC117" s="276">
        <f t="shared" ref="AC117:AH117" si="694">AC170+AC174</f>
        <v>917</v>
      </c>
      <c r="AD117" s="276">
        <f t="shared" si="694"/>
        <v>872</v>
      </c>
      <c r="AE117" s="276">
        <f t="shared" si="694"/>
        <v>840</v>
      </c>
      <c r="AF117" s="276">
        <f t="shared" si="694"/>
        <v>846</v>
      </c>
      <c r="AG117" s="276">
        <f t="shared" si="694"/>
        <v>3239</v>
      </c>
      <c r="AH117" s="276">
        <f t="shared" si="694"/>
        <v>3422</v>
      </c>
      <c r="AI117" s="59"/>
      <c r="AJ117" s="59"/>
      <c r="AK117" s="59"/>
      <c r="AL117" s="59"/>
      <c r="AM117" s="59"/>
      <c r="AN117" s="33">
        <v>642</v>
      </c>
      <c r="AO117" s="33">
        <v>642</v>
      </c>
      <c r="AP117" s="33">
        <v>638</v>
      </c>
      <c r="AQ117" s="33">
        <v>554</v>
      </c>
      <c r="AR117" s="33">
        <v>539</v>
      </c>
      <c r="AS117" s="33">
        <v>617</v>
      </c>
      <c r="AT117" s="33">
        <v>501</v>
      </c>
      <c r="AU117" s="33">
        <v>489</v>
      </c>
      <c r="AV117" s="33">
        <v>493</v>
      </c>
      <c r="AW117" s="34"/>
      <c r="AX117" s="34">
        <v>624</v>
      </c>
      <c r="AY117" s="34">
        <v>491</v>
      </c>
      <c r="AZ117" s="34">
        <v>507</v>
      </c>
      <c r="BA117" s="34">
        <v>508</v>
      </c>
      <c r="BB117" s="34">
        <v>643</v>
      </c>
      <c r="BC117" s="657">
        <v>658</v>
      </c>
      <c r="BD117" s="34">
        <v>635</v>
      </c>
      <c r="BE117" s="65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</row>
    <row r="118" spans="2:74">
      <c r="C118" s="150" t="s">
        <v>90</v>
      </c>
      <c r="D118" s="278">
        <f t="shared" ref="D118:H119" si="695">D178</f>
        <v>3543</v>
      </c>
      <c r="E118" s="278">
        <f t="shared" si="695"/>
        <v>3437</v>
      </c>
      <c r="F118" s="278">
        <f t="shared" si="695"/>
        <v>3799</v>
      </c>
      <c r="G118" s="278">
        <f t="shared" si="695"/>
        <v>3952</v>
      </c>
      <c r="H118" s="278">
        <f t="shared" si="695"/>
        <v>3453</v>
      </c>
      <c r="I118" s="276">
        <f t="shared" ref="I118:M118" si="696">I178</f>
        <v>4125</v>
      </c>
      <c r="J118" s="276">
        <f t="shared" si="696"/>
        <v>4164</v>
      </c>
      <c r="K118" s="276">
        <f t="shared" si="696"/>
        <v>3803</v>
      </c>
      <c r="L118" s="276">
        <f t="shared" si="696"/>
        <v>3697</v>
      </c>
      <c r="M118" s="276">
        <f t="shared" si="696"/>
        <v>3507</v>
      </c>
      <c r="N118" s="276">
        <f t="shared" ref="N118:W118" si="697">N178</f>
        <v>3293</v>
      </c>
      <c r="O118" s="276">
        <f t="shared" si="697"/>
        <v>3442</v>
      </c>
      <c r="P118" s="276">
        <f t="shared" si="697"/>
        <v>3391</v>
      </c>
      <c r="Q118" s="276">
        <f t="shared" si="697"/>
        <v>3810</v>
      </c>
      <c r="R118" s="276">
        <f t="shared" si="697"/>
        <v>4076</v>
      </c>
      <c r="S118" s="276">
        <f t="shared" si="697"/>
        <v>4523</v>
      </c>
      <c r="T118" s="276">
        <f t="shared" si="697"/>
        <v>4780</v>
      </c>
      <c r="U118" s="276">
        <f t="shared" si="697"/>
        <v>4733</v>
      </c>
      <c r="V118" s="276">
        <f t="shared" si="697"/>
        <v>5027</v>
      </c>
      <c r="W118" s="276">
        <f t="shared" si="697"/>
        <v>5014</v>
      </c>
      <c r="X118" s="276">
        <f>X178</f>
        <v>5167</v>
      </c>
      <c r="Y118" s="276">
        <f t="shared" ref="Y118:AB118" si="698">Y178</f>
        <v>5354</v>
      </c>
      <c r="Z118" s="276">
        <f t="shared" si="698"/>
        <v>5284</v>
      </c>
      <c r="AA118" s="276">
        <f t="shared" si="698"/>
        <v>5119</v>
      </c>
      <c r="AB118" s="276">
        <f t="shared" si="698"/>
        <v>4718</v>
      </c>
      <c r="AC118" s="276">
        <f t="shared" ref="AC118:AH118" si="699">AC178</f>
        <v>4850</v>
      </c>
      <c r="AD118" s="276">
        <f t="shared" si="699"/>
        <v>4578</v>
      </c>
      <c r="AE118" s="276">
        <f t="shared" si="699"/>
        <v>4497</v>
      </c>
      <c r="AF118" s="276">
        <f t="shared" si="699"/>
        <v>4295</v>
      </c>
      <c r="AG118" s="276">
        <f t="shared" si="699"/>
        <v>868</v>
      </c>
      <c r="AH118" s="276">
        <f t="shared" si="699"/>
        <v>739</v>
      </c>
      <c r="AI118" s="59"/>
      <c r="AJ118" s="59"/>
      <c r="AK118" s="59"/>
      <c r="AL118" s="59"/>
      <c r="AM118" s="59"/>
      <c r="AN118" s="33">
        <v>2702</v>
      </c>
      <c r="AO118" s="33">
        <v>2891</v>
      </c>
      <c r="AP118" s="33">
        <v>2728</v>
      </c>
      <c r="AQ118" s="33">
        <v>2595</v>
      </c>
      <c r="AR118" s="33">
        <v>2513</v>
      </c>
      <c r="AS118" s="33">
        <v>2472</v>
      </c>
      <c r="AT118" s="33">
        <v>3161</v>
      </c>
      <c r="AU118" s="33">
        <v>2696</v>
      </c>
      <c r="AV118" s="33">
        <v>2460</v>
      </c>
      <c r="AW118" s="34"/>
      <c r="AX118" s="34">
        <v>1917</v>
      </c>
      <c r="AY118" s="34">
        <v>2124</v>
      </c>
      <c r="AZ118" s="34">
        <v>2549</v>
      </c>
      <c r="BA118" s="34">
        <v>2751</v>
      </c>
      <c r="BB118" s="34">
        <v>2630</v>
      </c>
      <c r="BC118" s="657">
        <v>2392</v>
      </c>
      <c r="BD118" s="34">
        <v>2228</v>
      </c>
      <c r="BE118" s="65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</row>
    <row r="119" spans="2:74">
      <c r="C119" s="150" t="s">
        <v>91</v>
      </c>
      <c r="D119" s="278">
        <f t="shared" si="695"/>
        <v>1134</v>
      </c>
      <c r="E119" s="278">
        <f t="shared" si="695"/>
        <v>1049</v>
      </c>
      <c r="F119" s="278">
        <f t="shared" si="695"/>
        <v>949</v>
      </c>
      <c r="G119" s="278">
        <f t="shared" si="695"/>
        <v>1091</v>
      </c>
      <c r="H119" s="278">
        <f t="shared" si="695"/>
        <v>968</v>
      </c>
      <c r="I119" s="276">
        <f t="shared" ref="I119:M119" si="700">I179</f>
        <v>1248</v>
      </c>
      <c r="J119" s="276">
        <f t="shared" si="700"/>
        <v>1222</v>
      </c>
      <c r="K119" s="276">
        <f t="shared" si="700"/>
        <v>1282</v>
      </c>
      <c r="L119" s="276">
        <f t="shared" si="700"/>
        <v>1270</v>
      </c>
      <c r="M119" s="276">
        <f t="shared" si="700"/>
        <v>1231</v>
      </c>
      <c r="N119" s="276">
        <f t="shared" ref="N119:W119" si="701">N179</f>
        <v>1238</v>
      </c>
      <c r="O119" s="276">
        <f t="shared" si="701"/>
        <v>1267</v>
      </c>
      <c r="P119" s="276">
        <f t="shared" si="701"/>
        <v>1270</v>
      </c>
      <c r="Q119" s="276">
        <f t="shared" si="701"/>
        <v>1264</v>
      </c>
      <c r="R119" s="276">
        <f t="shared" si="701"/>
        <v>1344</v>
      </c>
      <c r="S119" s="276">
        <f t="shared" si="701"/>
        <v>1313</v>
      </c>
      <c r="T119" s="276">
        <f t="shared" si="701"/>
        <v>1249</v>
      </c>
      <c r="U119" s="276">
        <f t="shared" si="701"/>
        <v>1265</v>
      </c>
      <c r="V119" s="276">
        <f t="shared" si="701"/>
        <v>1294</v>
      </c>
      <c r="W119" s="276">
        <f t="shared" si="701"/>
        <v>1364</v>
      </c>
      <c r="X119" s="276">
        <f>X179</f>
        <v>1408</v>
      </c>
      <c r="Y119" s="276">
        <f t="shared" ref="Y119:AB119" si="702">Y179</f>
        <v>1423</v>
      </c>
      <c r="Z119" s="276">
        <f t="shared" si="702"/>
        <v>1409</v>
      </c>
      <c r="AA119" s="276">
        <f t="shared" si="702"/>
        <v>1344</v>
      </c>
      <c r="AB119" s="276">
        <f t="shared" si="702"/>
        <v>1339</v>
      </c>
      <c r="AC119" s="276">
        <f t="shared" ref="AC119:AH119" si="703">AC179</f>
        <v>1276</v>
      </c>
      <c r="AD119" s="276">
        <f t="shared" si="703"/>
        <v>1257</v>
      </c>
      <c r="AE119" s="276">
        <f t="shared" si="703"/>
        <v>1186</v>
      </c>
      <c r="AF119" s="276">
        <f t="shared" si="703"/>
        <v>1163</v>
      </c>
      <c r="AG119" s="276">
        <f t="shared" si="703"/>
        <v>4217</v>
      </c>
      <c r="AH119" s="276">
        <f t="shared" si="703"/>
        <v>3962</v>
      </c>
      <c r="AI119" s="59"/>
      <c r="AJ119" s="59"/>
      <c r="AK119" s="59"/>
      <c r="AL119" s="59"/>
      <c r="AM119" s="59"/>
      <c r="AN119" s="33">
        <v>976</v>
      </c>
      <c r="AO119" s="33">
        <v>964</v>
      </c>
      <c r="AP119" s="33">
        <v>1060</v>
      </c>
      <c r="AQ119" s="33">
        <v>950</v>
      </c>
      <c r="AR119" s="33">
        <v>911</v>
      </c>
      <c r="AS119" s="33">
        <v>737</v>
      </c>
      <c r="AT119" s="33">
        <v>818</v>
      </c>
      <c r="AU119" s="33">
        <v>729</v>
      </c>
      <c r="AV119" s="33">
        <v>776</v>
      </c>
      <c r="AW119" s="34"/>
      <c r="AX119" s="34">
        <v>877</v>
      </c>
      <c r="AY119" s="34">
        <v>907</v>
      </c>
      <c r="AZ119" s="34">
        <v>998</v>
      </c>
      <c r="BA119" s="34">
        <v>1050</v>
      </c>
      <c r="BB119" s="34">
        <v>1005</v>
      </c>
      <c r="BC119" s="657">
        <v>973</v>
      </c>
      <c r="BD119" s="34">
        <v>1002</v>
      </c>
      <c r="BE119" s="65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</row>
    <row r="120" spans="2:74">
      <c r="C120" s="150" t="s">
        <v>92</v>
      </c>
      <c r="D120" s="278">
        <f t="shared" ref="D120:H120" si="704">SUM(D180:D183)</f>
        <v>1036</v>
      </c>
      <c r="E120" s="278">
        <f t="shared" si="704"/>
        <v>1296</v>
      </c>
      <c r="F120" s="278">
        <f t="shared" si="704"/>
        <v>1465</v>
      </c>
      <c r="G120" s="278">
        <f t="shared" si="704"/>
        <v>1422</v>
      </c>
      <c r="H120" s="278">
        <f t="shared" si="704"/>
        <v>1257</v>
      </c>
      <c r="I120" s="276">
        <f t="shared" ref="I120:M120" si="705">SUM(I180:I183)</f>
        <v>1704</v>
      </c>
      <c r="J120" s="276">
        <f t="shared" si="705"/>
        <v>1856</v>
      </c>
      <c r="K120" s="276">
        <f t="shared" si="705"/>
        <v>1821</v>
      </c>
      <c r="L120" s="276">
        <f t="shared" si="705"/>
        <v>1935</v>
      </c>
      <c r="M120" s="276">
        <f t="shared" si="705"/>
        <v>1870</v>
      </c>
      <c r="N120" s="276">
        <f t="shared" ref="N120:W120" si="706">SUM(N180:N183)</f>
        <v>1907</v>
      </c>
      <c r="O120" s="276">
        <f t="shared" si="706"/>
        <v>2051</v>
      </c>
      <c r="P120" s="276">
        <f t="shared" si="706"/>
        <v>2058</v>
      </c>
      <c r="Q120" s="276">
        <f t="shared" si="706"/>
        <v>2084</v>
      </c>
      <c r="R120" s="276">
        <f t="shared" si="706"/>
        <v>2202</v>
      </c>
      <c r="S120" s="276">
        <f t="shared" si="706"/>
        <v>2232</v>
      </c>
      <c r="T120" s="276">
        <f t="shared" si="706"/>
        <v>2165</v>
      </c>
      <c r="U120" s="276">
        <f t="shared" si="706"/>
        <v>2102</v>
      </c>
      <c r="V120" s="276">
        <f t="shared" si="706"/>
        <v>2147</v>
      </c>
      <c r="W120" s="276">
        <f t="shared" si="706"/>
        <v>2096</v>
      </c>
      <c r="X120" s="276">
        <f>SUM(X180:X183)</f>
        <v>2183</v>
      </c>
      <c r="Y120" s="276">
        <f t="shared" ref="Y120:AB120" si="707">SUM(Y180:Y183)</f>
        <v>2114</v>
      </c>
      <c r="Z120" s="276">
        <f t="shared" si="707"/>
        <v>2094</v>
      </c>
      <c r="AA120" s="276">
        <f t="shared" si="707"/>
        <v>1969</v>
      </c>
      <c r="AB120" s="276">
        <f t="shared" si="707"/>
        <v>1903</v>
      </c>
      <c r="AC120" s="276">
        <f t="shared" ref="AC120:AH120" si="708">SUM(AC180:AC183)</f>
        <v>1895</v>
      </c>
      <c r="AD120" s="276">
        <f t="shared" si="708"/>
        <v>1850</v>
      </c>
      <c r="AE120" s="276">
        <f t="shared" si="708"/>
        <v>1869</v>
      </c>
      <c r="AF120" s="276">
        <f t="shared" si="708"/>
        <v>1828</v>
      </c>
      <c r="AG120" s="276">
        <f t="shared" si="708"/>
        <v>2587</v>
      </c>
      <c r="AH120" s="276">
        <f t="shared" si="708"/>
        <v>2614</v>
      </c>
      <c r="AI120" s="59"/>
      <c r="AJ120" s="59"/>
      <c r="AK120" s="59"/>
      <c r="AL120" s="59"/>
      <c r="AM120" s="59"/>
      <c r="AN120" s="33">
        <v>1396</v>
      </c>
      <c r="AO120" s="33">
        <v>1379</v>
      </c>
      <c r="AP120" s="33">
        <v>1318</v>
      </c>
      <c r="AQ120" s="33">
        <v>1219</v>
      </c>
      <c r="AR120" s="33">
        <v>1203</v>
      </c>
      <c r="AS120" s="33">
        <v>1080</v>
      </c>
      <c r="AT120" s="33">
        <v>1174</v>
      </c>
      <c r="AU120" s="33">
        <v>1120</v>
      </c>
      <c r="AV120" s="33">
        <v>1150</v>
      </c>
      <c r="AW120" s="34"/>
      <c r="AX120" s="34">
        <v>1108</v>
      </c>
      <c r="AY120" s="34">
        <v>1184</v>
      </c>
      <c r="AZ120" s="34">
        <v>1222</v>
      </c>
      <c r="BA120" s="34">
        <v>1218</v>
      </c>
      <c r="BB120" s="34">
        <v>1205</v>
      </c>
      <c r="BC120" s="657">
        <v>997</v>
      </c>
      <c r="BD120" s="34">
        <v>963</v>
      </c>
      <c r="BE120" s="65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</row>
    <row r="121" spans="2:74">
      <c r="C121" s="150" t="s">
        <v>93</v>
      </c>
      <c r="D121" s="278">
        <f t="shared" ref="D121:H121" si="709">D191+D195+D197</f>
        <v>1014</v>
      </c>
      <c r="E121" s="278">
        <f t="shared" si="709"/>
        <v>1281</v>
      </c>
      <c r="F121" s="278">
        <f t="shared" si="709"/>
        <v>1339</v>
      </c>
      <c r="G121" s="278">
        <f t="shared" si="709"/>
        <v>1523</v>
      </c>
      <c r="H121" s="278">
        <f t="shared" si="709"/>
        <v>1432</v>
      </c>
      <c r="I121" s="276">
        <f t="shared" ref="I121:M121" si="710">I191+I195+I197</f>
        <v>2873</v>
      </c>
      <c r="J121" s="276">
        <f t="shared" si="710"/>
        <v>2838</v>
      </c>
      <c r="K121" s="276">
        <f t="shared" si="710"/>
        <v>2790</v>
      </c>
      <c r="L121" s="276">
        <f t="shared" si="710"/>
        <v>2843</v>
      </c>
      <c r="M121" s="276">
        <f t="shared" si="710"/>
        <v>2874</v>
      </c>
      <c r="N121" s="276">
        <f t="shared" ref="N121:W121" si="711">N191+N195+N197</f>
        <v>2910</v>
      </c>
      <c r="O121" s="276">
        <f t="shared" si="711"/>
        <v>3090</v>
      </c>
      <c r="P121" s="276">
        <f t="shared" si="711"/>
        <v>3046</v>
      </c>
      <c r="Q121" s="276">
        <f t="shared" si="711"/>
        <v>2998</v>
      </c>
      <c r="R121" s="276">
        <f t="shared" si="711"/>
        <v>3134</v>
      </c>
      <c r="S121" s="276">
        <f t="shared" si="711"/>
        <v>2976</v>
      </c>
      <c r="T121" s="276">
        <f t="shared" si="711"/>
        <v>2960</v>
      </c>
      <c r="U121" s="276">
        <f t="shared" si="711"/>
        <v>2996</v>
      </c>
      <c r="V121" s="276">
        <f t="shared" si="711"/>
        <v>2950</v>
      </c>
      <c r="W121" s="276">
        <f t="shared" si="711"/>
        <v>2950</v>
      </c>
      <c r="X121" s="276">
        <f>X191+X195+X197</f>
        <v>2947</v>
      </c>
      <c r="Y121" s="276">
        <f t="shared" ref="Y121:AB121" si="712">Y191+Y195+Y197</f>
        <v>2993</v>
      </c>
      <c r="Z121" s="276">
        <f t="shared" si="712"/>
        <v>2893</v>
      </c>
      <c r="AA121" s="276">
        <f t="shared" si="712"/>
        <v>2852</v>
      </c>
      <c r="AB121" s="276">
        <f t="shared" si="712"/>
        <v>2763</v>
      </c>
      <c r="AC121" s="276">
        <f t="shared" ref="AC121:AH121" si="713">AC191+AC195+AC197</f>
        <v>2697</v>
      </c>
      <c r="AD121" s="276">
        <f t="shared" si="713"/>
        <v>2461</v>
      </c>
      <c r="AE121" s="276">
        <f t="shared" si="713"/>
        <v>2411</v>
      </c>
      <c r="AF121" s="276">
        <f t="shared" si="713"/>
        <v>2340</v>
      </c>
      <c r="AG121" s="276">
        <f t="shared" si="713"/>
        <v>1558</v>
      </c>
      <c r="AH121" s="276">
        <f t="shared" si="713"/>
        <v>1478</v>
      </c>
      <c r="AI121" s="59"/>
      <c r="AJ121" s="59"/>
      <c r="AK121" s="59"/>
      <c r="AL121" s="59"/>
      <c r="AM121" s="59"/>
      <c r="AN121" s="34">
        <v>1705</v>
      </c>
      <c r="AO121" s="34">
        <v>1675</v>
      </c>
      <c r="AP121" s="34">
        <v>1630</v>
      </c>
      <c r="AQ121" s="34">
        <v>1658</v>
      </c>
      <c r="AR121" s="34">
        <v>1541</v>
      </c>
      <c r="AS121" s="34">
        <v>1316</v>
      </c>
      <c r="AT121" s="34">
        <v>1492</v>
      </c>
      <c r="AU121" s="34">
        <v>1375</v>
      </c>
      <c r="AV121" s="34">
        <v>1457</v>
      </c>
      <c r="AW121" s="34"/>
      <c r="AX121" s="34">
        <v>1282</v>
      </c>
      <c r="AY121" s="34">
        <v>1304</v>
      </c>
      <c r="AZ121" s="34">
        <v>1324</v>
      </c>
      <c r="BA121" s="34">
        <v>1376</v>
      </c>
      <c r="BB121" s="34">
        <v>1315</v>
      </c>
      <c r="BC121" s="657">
        <v>1066</v>
      </c>
      <c r="BD121" s="34">
        <v>1080</v>
      </c>
      <c r="BE121" s="65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</row>
    <row r="122" spans="2:74">
      <c r="C122" s="153" t="s">
        <v>94</v>
      </c>
      <c r="D122" s="402">
        <f t="shared" ref="D122:H122" si="714">D196+D198</f>
        <v>716</v>
      </c>
      <c r="E122" s="402">
        <f t="shared" si="714"/>
        <v>614</v>
      </c>
      <c r="F122" s="402">
        <f t="shared" si="714"/>
        <v>697</v>
      </c>
      <c r="G122" s="402">
        <f t="shared" si="714"/>
        <v>820</v>
      </c>
      <c r="H122" s="402">
        <f t="shared" si="714"/>
        <v>797</v>
      </c>
      <c r="I122" s="279">
        <f t="shared" ref="I122:M122" si="715">I196+I198</f>
        <v>1419</v>
      </c>
      <c r="J122" s="279">
        <f t="shared" si="715"/>
        <v>1479</v>
      </c>
      <c r="K122" s="279">
        <f t="shared" si="715"/>
        <v>1465</v>
      </c>
      <c r="L122" s="279">
        <f t="shared" si="715"/>
        <v>1500</v>
      </c>
      <c r="M122" s="279">
        <f t="shared" si="715"/>
        <v>1519</v>
      </c>
      <c r="N122" s="279">
        <f>N196+N198</f>
        <v>1532</v>
      </c>
      <c r="O122" s="279">
        <f t="shared" ref="O122:W122" si="716">O196+O198</f>
        <v>1591</v>
      </c>
      <c r="P122" s="279">
        <f t="shared" si="716"/>
        <v>1523</v>
      </c>
      <c r="Q122" s="279">
        <f t="shared" si="716"/>
        <v>1643</v>
      </c>
      <c r="R122" s="279">
        <f t="shared" si="716"/>
        <v>1655</v>
      </c>
      <c r="S122" s="279">
        <f t="shared" si="716"/>
        <v>1671</v>
      </c>
      <c r="T122" s="279">
        <f t="shared" si="716"/>
        <v>1716</v>
      </c>
      <c r="U122" s="279">
        <f t="shared" si="716"/>
        <v>1654</v>
      </c>
      <c r="V122" s="279">
        <f t="shared" si="716"/>
        <v>1656</v>
      </c>
      <c r="W122" s="279">
        <f t="shared" si="716"/>
        <v>1600</v>
      </c>
      <c r="X122" s="279">
        <f>X196+X198</f>
        <v>1649</v>
      </c>
      <c r="Y122" s="279">
        <f t="shared" ref="Y122:AB122" si="717">Y196+Y198</f>
        <v>1614</v>
      </c>
      <c r="Z122" s="279">
        <f t="shared" si="717"/>
        <v>1607</v>
      </c>
      <c r="AA122" s="279">
        <f t="shared" si="717"/>
        <v>1548</v>
      </c>
      <c r="AB122" s="279">
        <f t="shared" si="717"/>
        <v>1413</v>
      </c>
      <c r="AC122" s="279">
        <f t="shared" ref="AC122:AH122" si="718">AC196+AC198</f>
        <v>1340</v>
      </c>
      <c r="AD122" s="279">
        <f t="shared" si="718"/>
        <v>1465</v>
      </c>
      <c r="AE122" s="279">
        <f t="shared" si="718"/>
        <v>1372</v>
      </c>
      <c r="AF122" s="279">
        <f t="shared" si="718"/>
        <v>1447</v>
      </c>
      <c r="AG122" s="279">
        <f t="shared" si="718"/>
        <v>521</v>
      </c>
      <c r="AH122" s="279">
        <f t="shared" si="718"/>
        <v>490</v>
      </c>
      <c r="AI122" s="149"/>
      <c r="AJ122" s="149"/>
      <c r="AK122" s="149"/>
      <c r="AL122" s="149"/>
      <c r="AM122" s="149"/>
      <c r="AN122" s="62">
        <v>1009</v>
      </c>
      <c r="AO122" s="62">
        <v>841</v>
      </c>
      <c r="AP122" s="62">
        <v>808</v>
      </c>
      <c r="AQ122" s="62">
        <v>803</v>
      </c>
      <c r="AR122" s="62">
        <v>799</v>
      </c>
      <c r="AS122" s="62">
        <v>626</v>
      </c>
      <c r="AT122" s="62">
        <v>652</v>
      </c>
      <c r="AU122" s="62">
        <v>629</v>
      </c>
      <c r="AV122" s="62">
        <v>591</v>
      </c>
      <c r="AW122" s="34"/>
      <c r="AX122" s="62">
        <v>540</v>
      </c>
      <c r="AY122" s="62">
        <v>458</v>
      </c>
      <c r="AZ122" s="62">
        <v>605</v>
      </c>
      <c r="BA122" s="62">
        <v>584</v>
      </c>
      <c r="BB122" s="62">
        <v>575</v>
      </c>
      <c r="BC122" s="658">
        <v>461</v>
      </c>
      <c r="BD122" s="62">
        <v>452</v>
      </c>
      <c r="BE122" s="658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</row>
    <row r="123" spans="2:74">
      <c r="D123" s="278">
        <f t="shared" ref="D123:H123" si="719">D72-D125</f>
        <v>-841</v>
      </c>
      <c r="E123" s="278">
        <f t="shared" si="719"/>
        <v>-2975</v>
      </c>
      <c r="F123" s="278">
        <f t="shared" si="719"/>
        <v>-3423</v>
      </c>
      <c r="G123" s="278">
        <f t="shared" si="719"/>
        <v>-513</v>
      </c>
      <c r="H123" s="278">
        <f t="shared" si="719"/>
        <v>-46</v>
      </c>
      <c r="I123" s="278">
        <f t="shared" ref="I123:M123" si="720">I72-I125</f>
        <v>0</v>
      </c>
      <c r="J123" s="278">
        <f t="shared" si="720"/>
        <v>0</v>
      </c>
      <c r="K123" s="278">
        <f t="shared" si="720"/>
        <v>0</v>
      </c>
      <c r="L123" s="278">
        <f t="shared" si="720"/>
        <v>0</v>
      </c>
      <c r="M123" s="278">
        <f t="shared" si="720"/>
        <v>0</v>
      </c>
      <c r="N123" s="278">
        <f t="shared" ref="N123:W123" si="721">N72-N125</f>
        <v>0</v>
      </c>
      <c r="O123" s="278">
        <f t="shared" si="721"/>
        <v>0</v>
      </c>
      <c r="P123" s="278">
        <f t="shared" si="721"/>
        <v>0</v>
      </c>
      <c r="Q123" s="278">
        <f t="shared" si="721"/>
        <v>0</v>
      </c>
      <c r="R123" s="278">
        <f t="shared" si="721"/>
        <v>0</v>
      </c>
      <c r="S123" s="278">
        <f t="shared" si="721"/>
        <v>0</v>
      </c>
      <c r="T123" s="278">
        <f t="shared" si="721"/>
        <v>0</v>
      </c>
      <c r="U123" s="278">
        <f t="shared" si="721"/>
        <v>0</v>
      </c>
      <c r="V123" s="278">
        <f t="shared" si="721"/>
        <v>0</v>
      </c>
      <c r="W123" s="278">
        <f t="shared" si="721"/>
        <v>0</v>
      </c>
      <c r="X123" s="278">
        <f>X72-X125</f>
        <v>0</v>
      </c>
      <c r="Y123" s="278">
        <f t="shared" ref="Y123:AB123" si="722">Y72-Y125</f>
        <v>0</v>
      </c>
      <c r="Z123" s="278">
        <f t="shared" si="722"/>
        <v>0</v>
      </c>
      <c r="AA123" s="278">
        <f t="shared" si="722"/>
        <v>0</v>
      </c>
      <c r="AB123" s="278">
        <f t="shared" si="722"/>
        <v>0</v>
      </c>
      <c r="AC123" s="278">
        <f t="shared" ref="AC123:AH123" si="723">AC72-AC125</f>
        <v>0</v>
      </c>
      <c r="AD123" s="278">
        <f t="shared" si="723"/>
        <v>0</v>
      </c>
      <c r="AE123" s="278">
        <f t="shared" si="723"/>
        <v>0</v>
      </c>
      <c r="AF123" s="278">
        <f t="shared" si="723"/>
        <v>0</v>
      </c>
      <c r="AG123" s="278">
        <f t="shared" si="723"/>
        <v>0</v>
      </c>
      <c r="AH123" s="278">
        <f t="shared" si="723"/>
        <v>0</v>
      </c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V123" s="3"/>
      <c r="AW123" s="3"/>
      <c r="AX123" s="3"/>
      <c r="AY123" s="3"/>
      <c r="AZ123" s="3"/>
      <c r="BA123" s="3"/>
      <c r="BB123" s="3"/>
      <c r="BC123" s="4"/>
      <c r="BD123" s="3"/>
      <c r="BE123" s="4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</row>
    <row r="124" spans="2:74">
      <c r="I124" s="298">
        <v>9910</v>
      </c>
      <c r="J124" s="298">
        <v>9384</v>
      </c>
      <c r="K124" s="298">
        <v>9266</v>
      </c>
      <c r="L124" s="298">
        <v>10155</v>
      </c>
      <c r="M124" s="298">
        <v>10308</v>
      </c>
      <c r="N124" s="298">
        <v>10797</v>
      </c>
      <c r="O124" s="298">
        <v>12198</v>
      </c>
      <c r="P124" s="322">
        <f>P132+P135</f>
        <v>12375</v>
      </c>
      <c r="Q124" s="150" t="s">
        <v>535</v>
      </c>
      <c r="X124" s="278" t="s">
        <v>524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V124" s="3"/>
      <c r="AW124" s="3"/>
      <c r="AX124" s="3"/>
      <c r="AY124" s="3"/>
      <c r="AZ124" s="3"/>
      <c r="BA124" s="3"/>
      <c r="BB124" s="3"/>
      <c r="BC124" s="4"/>
      <c r="BD124" s="3"/>
      <c r="BE124" s="4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</row>
    <row r="125" spans="2:74">
      <c r="B125" s="126"/>
      <c r="C125" s="37" t="s">
        <v>97</v>
      </c>
      <c r="D125" s="397">
        <v>494444</v>
      </c>
      <c r="E125" s="397">
        <v>475855</v>
      </c>
      <c r="F125" s="397">
        <v>471720</v>
      </c>
      <c r="G125" s="397">
        <v>466763</v>
      </c>
      <c r="H125" s="397">
        <v>449573</v>
      </c>
      <c r="I125" s="275">
        <f t="shared" ref="I125:M125" si="724">I126+SUM(I136:I226)</f>
        <v>544106</v>
      </c>
      <c r="J125" s="275">
        <f t="shared" si="724"/>
        <v>530988</v>
      </c>
      <c r="K125" s="275">
        <f t="shared" si="724"/>
        <v>512374</v>
      </c>
      <c r="L125" s="275">
        <f t="shared" si="724"/>
        <v>506660</v>
      </c>
      <c r="M125" s="275">
        <f t="shared" si="724"/>
        <v>496105</v>
      </c>
      <c r="N125" s="275">
        <f t="shared" ref="N125" si="725">N126+SUM(N136:N226)</f>
        <v>496771</v>
      </c>
      <c r="O125" s="275">
        <f t="shared" ref="O125" si="726">O126+SUM(O136:O226)</f>
        <v>508730</v>
      </c>
      <c r="P125" s="275">
        <f t="shared" ref="P125" si="727">P126+SUM(P136:P226)</f>
        <v>502308</v>
      </c>
      <c r="Q125" s="275">
        <f t="shared" ref="Q125" si="728">Q126+SUM(Q136:Q226)</f>
        <v>502446</v>
      </c>
      <c r="R125" s="275">
        <f t="shared" ref="R125" si="729">R126+SUM(R136:R226)</f>
        <v>501598</v>
      </c>
      <c r="S125" s="275">
        <f t="shared" ref="S125" si="730">S126+SUM(S136:S226)</f>
        <v>502117</v>
      </c>
      <c r="T125" s="275">
        <f t="shared" ref="T125" si="731">T126+SUM(T136:T226)</f>
        <v>498924</v>
      </c>
      <c r="U125" s="275">
        <f t="shared" ref="U125" si="732">U126+SUM(U136:U226)</f>
        <v>487458</v>
      </c>
      <c r="V125" s="275">
        <f t="shared" ref="V125" si="733">V126+SUM(V136:V226)</f>
        <v>490471</v>
      </c>
      <c r="W125" s="275">
        <f t="shared" ref="W125" si="734">W126+SUM(W136:W226)</f>
        <v>494705</v>
      </c>
      <c r="X125" s="275">
        <f t="shared" ref="X125" si="735">X126+SUM(X136:X226)</f>
        <v>500627</v>
      </c>
      <c r="Y125" s="275">
        <f t="shared" ref="Y125" si="736">Y126+SUM(Y136:Y226)</f>
        <v>511706</v>
      </c>
      <c r="Z125" s="275">
        <f t="shared" ref="Z125" si="737">Z126+SUM(Z136:Z226)</f>
        <v>506737</v>
      </c>
      <c r="AA125" s="275">
        <f t="shared" ref="AA125" si="738">AA126+SUM(AA136:AA226)</f>
        <v>497159</v>
      </c>
      <c r="AB125" s="275">
        <f t="shared" ref="AB125" si="739">AB126+SUM(AB136:AB226)</f>
        <v>394514</v>
      </c>
      <c r="AC125" s="275">
        <f t="shared" ref="AC125:AH125" si="740">AC126+SUM(AC136:AC226)</f>
        <v>461317</v>
      </c>
      <c r="AD125" s="275">
        <f t="shared" si="740"/>
        <v>448014</v>
      </c>
      <c r="AE125" s="275">
        <f t="shared" si="740"/>
        <v>441626</v>
      </c>
      <c r="AF125" s="275">
        <f t="shared" si="740"/>
        <v>432353</v>
      </c>
      <c r="AG125" s="275">
        <f t="shared" si="740"/>
        <v>411977</v>
      </c>
      <c r="AH125" s="275">
        <f t="shared" si="740"/>
        <v>401224</v>
      </c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V125" s="3"/>
      <c r="AW125" s="3"/>
      <c r="AX125" s="3"/>
      <c r="AY125" s="3"/>
      <c r="AZ125" s="3"/>
      <c r="BA125" s="3"/>
      <c r="BB125" s="3"/>
      <c r="BC125" s="4"/>
      <c r="BD125" s="3"/>
      <c r="BE125" s="4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</row>
    <row r="126" spans="2:74">
      <c r="B126" s="29"/>
      <c r="C126" s="45" t="s">
        <v>100</v>
      </c>
      <c r="D126" s="605">
        <v>117730</v>
      </c>
      <c r="E126" s="605">
        <v>114264</v>
      </c>
      <c r="F126" s="605">
        <v>113611</v>
      </c>
      <c r="G126" s="605">
        <v>107155</v>
      </c>
      <c r="H126" s="605">
        <v>103412</v>
      </c>
      <c r="I126" s="275">
        <f t="shared" ref="I126:M126" si="741">SUM(I127:I135)</f>
        <v>127820</v>
      </c>
      <c r="J126" s="275">
        <f t="shared" si="741"/>
        <v>122845</v>
      </c>
      <c r="K126" s="275">
        <f t="shared" si="741"/>
        <v>119744</v>
      </c>
      <c r="L126" s="275">
        <f t="shared" si="741"/>
        <v>119502</v>
      </c>
      <c r="M126" s="275">
        <f t="shared" si="741"/>
        <v>114444</v>
      </c>
      <c r="N126" s="275">
        <f t="shared" ref="N126:AB126" si="742">SUM(N127:N135)</f>
        <v>112314</v>
      </c>
      <c r="O126" s="275">
        <f t="shared" si="742"/>
        <v>115642</v>
      </c>
      <c r="P126" s="275">
        <f t="shared" si="742"/>
        <v>113811</v>
      </c>
      <c r="Q126" s="275">
        <f t="shared" si="742"/>
        <v>114320</v>
      </c>
      <c r="R126" s="275">
        <f t="shared" si="742"/>
        <v>112568</v>
      </c>
      <c r="S126" s="275">
        <f t="shared" si="742"/>
        <v>111263</v>
      </c>
      <c r="T126" s="275">
        <f t="shared" si="742"/>
        <v>111194</v>
      </c>
      <c r="U126" s="275">
        <f t="shared" si="742"/>
        <v>106077</v>
      </c>
      <c r="V126" s="275">
        <f t="shared" si="742"/>
        <v>105172</v>
      </c>
      <c r="W126" s="275">
        <f t="shared" si="742"/>
        <v>107964</v>
      </c>
      <c r="X126" s="275">
        <f t="shared" si="742"/>
        <v>109146</v>
      </c>
      <c r="Y126" s="275">
        <f t="shared" si="742"/>
        <v>111992</v>
      </c>
      <c r="Z126" s="275">
        <f t="shared" si="742"/>
        <v>108945</v>
      </c>
      <c r="AA126" s="275">
        <f t="shared" si="742"/>
        <v>105227</v>
      </c>
      <c r="AB126" s="275">
        <f t="shared" si="742"/>
        <v>41417</v>
      </c>
      <c r="AC126" s="275">
        <f>SUM(AC127:AC135)</f>
        <v>88207</v>
      </c>
      <c r="AD126" s="275">
        <f t="shared" ref="AD126:AH126" si="743">SUM(AD127:AD135)</f>
        <v>83274</v>
      </c>
      <c r="AE126" s="275">
        <f t="shared" si="743"/>
        <v>81862</v>
      </c>
      <c r="AF126" s="275">
        <f t="shared" si="743"/>
        <v>80456</v>
      </c>
      <c r="AG126" s="275">
        <f t="shared" si="743"/>
        <v>76541</v>
      </c>
      <c r="AH126" s="275">
        <f t="shared" si="743"/>
        <v>73023</v>
      </c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V126" s="3"/>
      <c r="AW126" s="3"/>
      <c r="AX126" s="3"/>
      <c r="AY126" s="3"/>
      <c r="AZ126" s="3"/>
      <c r="BA126" s="3"/>
      <c r="BB126" s="3"/>
      <c r="BC126" s="4"/>
      <c r="BD126" s="3"/>
      <c r="BE126" s="4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</row>
    <row r="127" spans="2:74">
      <c r="B127" s="3"/>
      <c r="C127" s="305" t="s">
        <v>46</v>
      </c>
      <c r="D127" s="13">
        <v>15284</v>
      </c>
      <c r="E127" s="13">
        <v>15338</v>
      </c>
      <c r="F127" s="13">
        <v>16612</v>
      </c>
      <c r="G127" s="13">
        <v>15663</v>
      </c>
      <c r="H127" s="13">
        <v>14769</v>
      </c>
      <c r="I127" s="13">
        <v>16108</v>
      </c>
      <c r="J127" s="13">
        <v>15337</v>
      </c>
      <c r="K127" s="13">
        <v>15338</v>
      </c>
      <c r="L127" s="13">
        <v>15114</v>
      </c>
      <c r="M127" s="13">
        <v>15190</v>
      </c>
      <c r="N127" s="13">
        <v>14693</v>
      </c>
      <c r="O127" s="13">
        <v>15473</v>
      </c>
      <c r="P127" s="13">
        <v>14777</v>
      </c>
      <c r="Q127" s="13">
        <v>15193</v>
      </c>
      <c r="R127" s="13">
        <v>14955</v>
      </c>
      <c r="S127" s="13">
        <v>14989</v>
      </c>
      <c r="T127" s="13">
        <v>15529</v>
      </c>
      <c r="U127" s="13">
        <v>15333</v>
      </c>
      <c r="V127" s="13">
        <v>15555</v>
      </c>
      <c r="W127" s="13">
        <v>14951</v>
      </c>
      <c r="X127" s="307">
        <v>15654</v>
      </c>
      <c r="Y127" s="307">
        <v>15829</v>
      </c>
      <c r="Z127" s="307">
        <v>16011</v>
      </c>
      <c r="AA127" s="307">
        <v>14906</v>
      </c>
      <c r="AB127" s="307">
        <v>4739</v>
      </c>
      <c r="AC127" s="144">
        <v>13372</v>
      </c>
      <c r="AD127" s="144">
        <v>13084</v>
      </c>
      <c r="AE127" s="144">
        <v>12921</v>
      </c>
      <c r="AF127" s="144">
        <v>12636</v>
      </c>
      <c r="AG127" s="144">
        <v>12844</v>
      </c>
      <c r="AH127" s="144">
        <v>11996</v>
      </c>
      <c r="AI127" s="3"/>
      <c r="AJ127" s="3"/>
      <c r="AK127" s="3"/>
      <c r="AL127" s="3"/>
      <c r="AM127" s="3"/>
      <c r="AN127" s="3"/>
      <c r="AO127" s="3" t="s">
        <v>568</v>
      </c>
      <c r="AP127" s="3"/>
      <c r="AQ127" s="3"/>
      <c r="AR127" s="3"/>
      <c r="AS127" s="3"/>
      <c r="AT127" s="3"/>
      <c r="AV127" s="3"/>
      <c r="AW127" s="3"/>
      <c r="AX127" s="3"/>
      <c r="AY127" s="3"/>
      <c r="AZ127" s="3"/>
      <c r="BA127" s="3"/>
      <c r="BB127" s="3"/>
      <c r="BC127" s="4"/>
      <c r="BD127" s="3"/>
      <c r="BE127" s="4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</row>
    <row r="128" spans="2:74">
      <c r="B128" s="3"/>
      <c r="C128" s="49" t="s">
        <v>47</v>
      </c>
      <c r="D128" s="50">
        <v>6543</v>
      </c>
      <c r="E128" s="50">
        <v>5821</v>
      </c>
      <c r="F128" s="50">
        <v>5538</v>
      </c>
      <c r="G128" s="50">
        <v>5022</v>
      </c>
      <c r="H128" s="50">
        <v>4969</v>
      </c>
      <c r="I128" s="50">
        <v>5820</v>
      </c>
      <c r="J128" s="50">
        <v>5271</v>
      </c>
      <c r="K128" s="50">
        <v>5035</v>
      </c>
      <c r="L128" s="50">
        <v>5508</v>
      </c>
      <c r="M128" s="50">
        <v>5161</v>
      </c>
      <c r="N128" s="50">
        <v>4983</v>
      </c>
      <c r="O128" s="50">
        <v>4760</v>
      </c>
      <c r="P128" s="50">
        <v>4734</v>
      </c>
      <c r="Q128" s="50">
        <v>4838</v>
      </c>
      <c r="R128" s="50">
        <v>4760</v>
      </c>
      <c r="S128" s="50">
        <v>4513</v>
      </c>
      <c r="T128" s="50">
        <v>4375</v>
      </c>
      <c r="U128" s="50">
        <v>3977</v>
      </c>
      <c r="V128" s="50">
        <v>3761</v>
      </c>
      <c r="W128" s="50">
        <v>3663</v>
      </c>
      <c r="X128" s="308">
        <v>3629</v>
      </c>
      <c r="Y128" s="308">
        <v>3880</v>
      </c>
      <c r="Z128" s="308">
        <v>3907</v>
      </c>
      <c r="AA128" s="308">
        <v>3827</v>
      </c>
      <c r="AB128" s="311"/>
      <c r="AC128" s="146">
        <v>2875</v>
      </c>
      <c r="AD128" s="146">
        <v>2380</v>
      </c>
      <c r="AE128" s="146">
        <v>2329</v>
      </c>
      <c r="AF128" s="146">
        <v>2315</v>
      </c>
      <c r="AG128" s="146">
        <v>1988</v>
      </c>
      <c r="AH128" s="146">
        <v>1869</v>
      </c>
      <c r="AI128" s="3"/>
      <c r="AJ128" s="3"/>
      <c r="AK128" s="3"/>
      <c r="AL128" s="3"/>
      <c r="AM128" s="3"/>
      <c r="AN128" s="3"/>
      <c r="AO128" s="3" t="s">
        <v>569</v>
      </c>
      <c r="AP128" s="3"/>
      <c r="AQ128" s="3"/>
      <c r="AR128" s="3"/>
      <c r="AS128" s="3"/>
      <c r="AT128" s="3"/>
      <c r="AV128" s="3"/>
      <c r="AW128" s="3"/>
      <c r="AX128" s="3"/>
      <c r="AY128" s="3"/>
      <c r="AZ128" s="3"/>
      <c r="BA128" s="3"/>
      <c r="BB128" s="3"/>
      <c r="BC128" s="4"/>
      <c r="BD128" s="3"/>
      <c r="BE128" s="4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</row>
    <row r="129" spans="2:74">
      <c r="B129" s="3"/>
      <c r="C129" s="47" t="s">
        <v>48</v>
      </c>
      <c r="D129" s="10">
        <v>32181</v>
      </c>
      <c r="E129" s="10">
        <v>32044</v>
      </c>
      <c r="F129" s="10">
        <v>31933</v>
      </c>
      <c r="G129" s="10">
        <v>28106</v>
      </c>
      <c r="H129" s="10">
        <v>28313</v>
      </c>
      <c r="I129" s="10">
        <v>30668</v>
      </c>
      <c r="J129" s="10">
        <v>29435</v>
      </c>
      <c r="K129" s="10">
        <v>27964</v>
      </c>
      <c r="L129" s="10">
        <v>27902</v>
      </c>
      <c r="M129" s="10">
        <v>25309</v>
      </c>
      <c r="N129" s="10">
        <v>24782</v>
      </c>
      <c r="O129" s="10">
        <v>26325</v>
      </c>
      <c r="P129" s="10">
        <v>25798</v>
      </c>
      <c r="Q129" s="10">
        <v>24770</v>
      </c>
      <c r="R129" s="10">
        <v>23630</v>
      </c>
      <c r="S129" s="10">
        <v>23276</v>
      </c>
      <c r="T129" s="10">
        <v>23060</v>
      </c>
      <c r="U129" s="10">
        <v>21314</v>
      </c>
      <c r="V129" s="10">
        <v>20774</v>
      </c>
      <c r="W129" s="10">
        <v>22460</v>
      </c>
      <c r="X129" s="308">
        <v>21857</v>
      </c>
      <c r="Y129" s="308">
        <v>22903</v>
      </c>
      <c r="Z129" s="308">
        <v>22360</v>
      </c>
      <c r="AA129" s="308">
        <v>22604</v>
      </c>
      <c r="AB129" s="308">
        <v>13458</v>
      </c>
      <c r="AC129" s="146">
        <v>20001</v>
      </c>
      <c r="AD129" s="146">
        <v>18992</v>
      </c>
      <c r="AE129" s="146">
        <v>18274</v>
      </c>
      <c r="AF129" s="146">
        <v>17869</v>
      </c>
      <c r="AG129" s="146">
        <v>17115</v>
      </c>
      <c r="AH129" s="146">
        <v>16344</v>
      </c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V129" s="3"/>
      <c r="AW129" s="3"/>
      <c r="AX129" s="3"/>
      <c r="AY129" s="3"/>
      <c r="AZ129" s="3"/>
      <c r="BA129" s="3"/>
      <c r="BB129" s="3"/>
      <c r="BC129" s="4"/>
      <c r="BD129" s="3"/>
      <c r="BE129" s="4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</row>
    <row r="130" spans="2:74">
      <c r="B130" s="3"/>
      <c r="C130" s="47" t="s">
        <v>49</v>
      </c>
      <c r="D130" s="10">
        <v>17033</v>
      </c>
      <c r="E130" s="10">
        <v>16695</v>
      </c>
      <c r="F130" s="10">
        <v>15953</v>
      </c>
      <c r="G130" s="10">
        <v>14151</v>
      </c>
      <c r="H130" s="10">
        <v>12718</v>
      </c>
      <c r="I130" s="10">
        <v>23680</v>
      </c>
      <c r="J130" s="10">
        <v>23271</v>
      </c>
      <c r="K130" s="10">
        <v>22574</v>
      </c>
      <c r="L130" s="10">
        <v>22824</v>
      </c>
      <c r="M130" s="10">
        <v>22350</v>
      </c>
      <c r="N130" s="10">
        <v>21695</v>
      </c>
      <c r="O130" s="10">
        <v>22361</v>
      </c>
      <c r="P130" s="10">
        <v>22029</v>
      </c>
      <c r="Q130" s="10">
        <v>22445</v>
      </c>
      <c r="R130" s="10">
        <v>22565</v>
      </c>
      <c r="S130" s="10">
        <v>22137</v>
      </c>
      <c r="T130" s="10">
        <v>21995</v>
      </c>
      <c r="U130" s="10">
        <v>21463</v>
      </c>
      <c r="V130" s="10">
        <v>21336</v>
      </c>
      <c r="W130" s="10">
        <v>21047</v>
      </c>
      <c r="X130" s="308">
        <v>20911</v>
      </c>
      <c r="Y130" s="308">
        <v>20693</v>
      </c>
      <c r="Z130" s="308">
        <v>20349</v>
      </c>
      <c r="AA130" s="308">
        <v>18990</v>
      </c>
      <c r="AB130" s="308">
        <v>1369</v>
      </c>
      <c r="AC130" s="146">
        <v>13645</v>
      </c>
      <c r="AD130" s="146">
        <v>13703</v>
      </c>
      <c r="AE130" s="146">
        <v>13030</v>
      </c>
      <c r="AF130" s="146">
        <v>12057</v>
      </c>
      <c r="AG130" s="146">
        <v>11033</v>
      </c>
      <c r="AH130" s="146">
        <v>10521</v>
      </c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V130" s="3"/>
      <c r="AW130" s="3"/>
      <c r="AX130" s="3"/>
      <c r="AY130" s="3"/>
      <c r="AZ130" s="3"/>
      <c r="BA130" s="3"/>
      <c r="BB130" s="3"/>
      <c r="BC130" s="4"/>
      <c r="BD130" s="3"/>
      <c r="BE130" s="4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</row>
    <row r="131" spans="2:74">
      <c r="B131" s="3"/>
      <c r="C131" s="47" t="s">
        <v>50</v>
      </c>
      <c r="D131" s="10">
        <v>3869</v>
      </c>
      <c r="E131" s="10">
        <v>3422</v>
      </c>
      <c r="F131" s="10">
        <v>3589</v>
      </c>
      <c r="G131" s="10">
        <v>3397</v>
      </c>
      <c r="H131" s="10">
        <v>3235</v>
      </c>
      <c r="I131" s="10">
        <v>5922</v>
      </c>
      <c r="J131" s="10">
        <v>5766</v>
      </c>
      <c r="K131" s="10">
        <v>5684</v>
      </c>
      <c r="L131" s="10">
        <v>5896</v>
      </c>
      <c r="M131" s="10">
        <v>5735</v>
      </c>
      <c r="N131" s="10">
        <v>5391</v>
      </c>
      <c r="O131" s="10">
        <v>5353</v>
      </c>
      <c r="P131" s="10">
        <v>5332</v>
      </c>
      <c r="Q131" s="10">
        <v>5343</v>
      </c>
      <c r="R131" s="10">
        <v>5332</v>
      </c>
      <c r="S131" s="10">
        <v>5115</v>
      </c>
      <c r="T131" s="10">
        <v>5081</v>
      </c>
      <c r="U131" s="10">
        <v>5166</v>
      </c>
      <c r="V131" s="10">
        <v>4883</v>
      </c>
      <c r="W131" s="10">
        <v>5014</v>
      </c>
      <c r="X131" s="308">
        <v>4669</v>
      </c>
      <c r="Y131" s="308">
        <v>4653</v>
      </c>
      <c r="Z131" s="308">
        <v>4385</v>
      </c>
      <c r="AA131" s="308">
        <v>4190</v>
      </c>
      <c r="AB131" s="308">
        <v>209</v>
      </c>
      <c r="AC131" s="146">
        <v>2238</v>
      </c>
      <c r="AD131" s="146">
        <v>2309</v>
      </c>
      <c r="AE131" s="146">
        <v>2232</v>
      </c>
      <c r="AF131" s="146">
        <v>2033</v>
      </c>
      <c r="AG131" s="146">
        <v>1939</v>
      </c>
      <c r="AH131" s="146">
        <v>1721</v>
      </c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V131" s="3"/>
      <c r="AW131" s="3"/>
      <c r="AX131" s="3"/>
      <c r="AY131" s="3"/>
      <c r="AZ131" s="3"/>
      <c r="BA131" s="3"/>
      <c r="BB131" s="3"/>
      <c r="BC131" s="4"/>
      <c r="BD131" s="3"/>
      <c r="BE131" s="4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</row>
    <row r="132" spans="2:74">
      <c r="B132" s="3"/>
      <c r="C132" s="47" t="s">
        <v>51</v>
      </c>
      <c r="D132" s="10">
        <v>6050</v>
      </c>
      <c r="E132" s="10">
        <v>6498</v>
      </c>
      <c r="F132" s="10">
        <v>6986</v>
      </c>
      <c r="G132" s="10">
        <v>7339</v>
      </c>
      <c r="H132" s="10">
        <v>7208</v>
      </c>
      <c r="I132" s="298">
        <f>ROUND(I124*K132/K124,0)</f>
        <v>1506</v>
      </c>
      <c r="J132" s="298">
        <f t="shared" ref="J132:M132" si="744">ROUND(J124*L132/L124,0)</f>
        <v>1425</v>
      </c>
      <c r="K132" s="298">
        <f t="shared" si="744"/>
        <v>1408</v>
      </c>
      <c r="L132" s="298">
        <f t="shared" si="744"/>
        <v>1542</v>
      </c>
      <c r="M132" s="298">
        <f t="shared" si="744"/>
        <v>1566</v>
      </c>
      <c r="N132" s="298">
        <f>ROUND(N124*P132/P124,0)</f>
        <v>1640</v>
      </c>
      <c r="O132" s="298">
        <f>ROUND(O124*P132/P124,0)</f>
        <v>1853</v>
      </c>
      <c r="P132" s="10">
        <v>1880</v>
      </c>
      <c r="Q132" s="10">
        <v>1919</v>
      </c>
      <c r="R132" s="10">
        <v>1739</v>
      </c>
      <c r="S132" s="10">
        <v>1582</v>
      </c>
      <c r="T132" s="10">
        <v>1713</v>
      </c>
      <c r="U132" s="10">
        <v>1659</v>
      </c>
      <c r="V132" s="10">
        <v>1689</v>
      </c>
      <c r="W132" s="10">
        <v>1708</v>
      </c>
      <c r="X132" s="308">
        <v>1661</v>
      </c>
      <c r="Y132" s="308">
        <v>1710</v>
      </c>
      <c r="Z132" s="308">
        <v>1641</v>
      </c>
      <c r="AA132" s="308">
        <v>1506</v>
      </c>
      <c r="AB132" s="308">
        <v>397</v>
      </c>
      <c r="AC132" s="146">
        <v>1299</v>
      </c>
      <c r="AD132" s="146">
        <v>1240</v>
      </c>
      <c r="AE132" s="146">
        <v>1178</v>
      </c>
      <c r="AF132" s="146">
        <v>1158</v>
      </c>
      <c r="AG132" s="146">
        <v>954</v>
      </c>
      <c r="AH132" s="146">
        <v>933</v>
      </c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V132" s="3"/>
      <c r="AW132" s="3"/>
      <c r="AX132" s="3"/>
      <c r="AY132" s="3"/>
      <c r="AZ132" s="3"/>
      <c r="BA132" s="3"/>
      <c r="BB132" s="3"/>
      <c r="BC132" s="4"/>
      <c r="BD132" s="3"/>
      <c r="BE132" s="4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</row>
    <row r="133" spans="2:74">
      <c r="B133" s="3"/>
      <c r="C133" s="47" t="s">
        <v>52</v>
      </c>
      <c r="D133" s="606"/>
      <c r="E133" s="10"/>
      <c r="F133" s="10"/>
      <c r="G133" s="10">
        <v>1546</v>
      </c>
      <c r="H133" s="10">
        <v>1572</v>
      </c>
      <c r="I133" s="10">
        <v>2097</v>
      </c>
      <c r="J133" s="10">
        <v>2055</v>
      </c>
      <c r="K133" s="10">
        <v>2041</v>
      </c>
      <c r="L133" s="10">
        <v>2227</v>
      </c>
      <c r="M133" s="10">
        <v>2020</v>
      </c>
      <c r="N133" s="10">
        <v>2108</v>
      </c>
      <c r="O133" s="10">
        <v>2083</v>
      </c>
      <c r="P133" s="10">
        <v>2144</v>
      </c>
      <c r="Q133" s="10">
        <v>2135</v>
      </c>
      <c r="R133" s="10">
        <v>2196</v>
      </c>
      <c r="S133" s="10">
        <v>2198</v>
      </c>
      <c r="T133" s="10">
        <v>2375</v>
      </c>
      <c r="U133" s="10">
        <v>2378</v>
      </c>
      <c r="V133" s="10">
        <v>2418</v>
      </c>
      <c r="W133" s="10">
        <v>2467</v>
      </c>
      <c r="X133" s="308">
        <v>2401</v>
      </c>
      <c r="Y133" s="308">
        <v>2499</v>
      </c>
      <c r="Z133" s="308">
        <v>2405</v>
      </c>
      <c r="AA133" s="308">
        <v>2402</v>
      </c>
      <c r="AB133" s="308">
        <v>200</v>
      </c>
      <c r="AC133" s="146">
        <v>2215</v>
      </c>
      <c r="AD133" s="146">
        <v>2120</v>
      </c>
      <c r="AE133" s="146">
        <v>2370</v>
      </c>
      <c r="AF133" s="146">
        <v>2399</v>
      </c>
      <c r="AG133" s="146">
        <v>2457</v>
      </c>
      <c r="AH133" s="146">
        <v>2292</v>
      </c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V133" s="3"/>
      <c r="AW133" s="3"/>
      <c r="AX133" s="3"/>
      <c r="AY133" s="3"/>
      <c r="AZ133" s="3"/>
      <c r="BA133" s="3"/>
      <c r="BB133" s="3"/>
      <c r="BC133" s="4"/>
      <c r="BD133" s="3"/>
      <c r="BE133" s="4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</row>
    <row r="134" spans="2:74">
      <c r="B134" s="3"/>
      <c r="C134" s="47" t="s">
        <v>53</v>
      </c>
      <c r="D134" s="10">
        <v>36770</v>
      </c>
      <c r="E134" s="10">
        <v>34446</v>
      </c>
      <c r="F134" s="10">
        <v>33000</v>
      </c>
      <c r="G134" s="10">
        <v>31931</v>
      </c>
      <c r="H134" s="10">
        <v>30628</v>
      </c>
      <c r="I134" s="10">
        <f>23190+10425</f>
        <v>33615</v>
      </c>
      <c r="J134" s="10">
        <f>22199+10127</f>
        <v>32326</v>
      </c>
      <c r="K134" s="10">
        <f>22059+9783</f>
        <v>31842</v>
      </c>
      <c r="L134" s="10">
        <f>20994+8882</f>
        <v>29876</v>
      </c>
      <c r="M134" s="10">
        <f>20431+7940</f>
        <v>28371</v>
      </c>
      <c r="N134" s="10">
        <v>27865</v>
      </c>
      <c r="O134" s="10">
        <v>27089</v>
      </c>
      <c r="P134" s="10">
        <v>26622</v>
      </c>
      <c r="Q134" s="10">
        <v>26092</v>
      </c>
      <c r="R134" s="10">
        <v>25376</v>
      </c>
      <c r="S134" s="10">
        <v>24673</v>
      </c>
      <c r="T134" s="10">
        <v>23578</v>
      </c>
      <c r="U134" s="10">
        <v>20893</v>
      </c>
      <c r="V134" s="10">
        <v>20310</v>
      </c>
      <c r="W134" s="10">
        <v>20655</v>
      </c>
      <c r="X134" s="308">
        <v>20969</v>
      </c>
      <c r="Y134" s="308">
        <v>20649</v>
      </c>
      <c r="Z134" s="308">
        <v>18687</v>
      </c>
      <c r="AA134" s="308">
        <v>17809</v>
      </c>
      <c r="AB134" s="308">
        <v>10003</v>
      </c>
      <c r="AC134" s="146">
        <v>12825</v>
      </c>
      <c r="AD134" s="146">
        <v>10979</v>
      </c>
      <c r="AE134" s="146">
        <v>10796</v>
      </c>
      <c r="AF134" s="146">
        <v>9881</v>
      </c>
      <c r="AG134" s="146">
        <v>8720</v>
      </c>
      <c r="AH134" s="146">
        <v>8557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V134" s="3"/>
      <c r="AW134" s="3"/>
      <c r="AX134" s="3"/>
      <c r="AY134" s="3"/>
      <c r="AZ134" s="3"/>
      <c r="BA134" s="3"/>
      <c r="BB134" s="3"/>
      <c r="BC134" s="4"/>
      <c r="BD134" s="3"/>
      <c r="BE134" s="4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</row>
    <row r="135" spans="2:74">
      <c r="B135" s="3"/>
      <c r="C135" s="306" t="s">
        <v>54</v>
      </c>
      <c r="D135" s="23"/>
      <c r="E135" s="23"/>
      <c r="F135" s="23"/>
      <c r="G135" s="23"/>
      <c r="H135" s="23"/>
      <c r="I135" s="299">
        <f t="shared" ref="I135:M135" si="745">I124-I132</f>
        <v>8404</v>
      </c>
      <c r="J135" s="299">
        <f t="shared" si="745"/>
        <v>7959</v>
      </c>
      <c r="K135" s="299">
        <f t="shared" si="745"/>
        <v>7858</v>
      </c>
      <c r="L135" s="299">
        <f t="shared" si="745"/>
        <v>8613</v>
      </c>
      <c r="M135" s="299">
        <f t="shared" si="745"/>
        <v>8742</v>
      </c>
      <c r="N135" s="299">
        <f>N124-N132</f>
        <v>9157</v>
      </c>
      <c r="O135" s="299">
        <f>O124-O132</f>
        <v>10345</v>
      </c>
      <c r="P135" s="23">
        <v>10495</v>
      </c>
      <c r="Q135" s="23">
        <v>11585</v>
      </c>
      <c r="R135" s="23">
        <v>12015</v>
      </c>
      <c r="S135" s="23">
        <v>12780</v>
      </c>
      <c r="T135" s="23">
        <v>13488</v>
      </c>
      <c r="U135" s="23">
        <v>13894</v>
      </c>
      <c r="V135" s="23">
        <v>14446</v>
      </c>
      <c r="W135" s="23">
        <v>15999</v>
      </c>
      <c r="X135" s="309">
        <v>17395</v>
      </c>
      <c r="Y135" s="309">
        <v>19176</v>
      </c>
      <c r="Z135" s="309">
        <v>19200</v>
      </c>
      <c r="AA135" s="309">
        <v>18993</v>
      </c>
      <c r="AB135" s="309">
        <v>11042</v>
      </c>
      <c r="AC135" s="148">
        <v>19737</v>
      </c>
      <c r="AD135" s="148">
        <v>18467</v>
      </c>
      <c r="AE135" s="148">
        <v>18732</v>
      </c>
      <c r="AF135" s="148">
        <v>20108</v>
      </c>
      <c r="AG135" s="148">
        <v>19491</v>
      </c>
      <c r="AH135" s="148">
        <v>18790</v>
      </c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V135" s="3"/>
      <c r="AW135" s="3"/>
      <c r="AX135" s="3"/>
      <c r="AY135" s="3"/>
      <c r="AZ135" s="3"/>
      <c r="BA135" s="3"/>
      <c r="BB135" s="3"/>
      <c r="BC135" s="4"/>
      <c r="BD135" s="3"/>
      <c r="BE135" s="4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</row>
    <row r="136" spans="2:74">
      <c r="B136" s="126">
        <v>201</v>
      </c>
      <c r="C136" s="53" t="s">
        <v>55</v>
      </c>
      <c r="D136" s="54">
        <v>59477</v>
      </c>
      <c r="E136" s="54">
        <v>56996</v>
      </c>
      <c r="F136" s="54">
        <v>57086</v>
      </c>
      <c r="G136" s="54">
        <v>55718</v>
      </c>
      <c r="H136" s="54">
        <v>52750</v>
      </c>
      <c r="I136" s="54">
        <v>63144</v>
      </c>
      <c r="J136" s="54">
        <v>60418</v>
      </c>
      <c r="K136" s="54">
        <v>58575</v>
      </c>
      <c r="L136" s="54">
        <v>56987</v>
      </c>
      <c r="M136" s="54">
        <v>55612</v>
      </c>
      <c r="N136" s="54">
        <v>55724</v>
      </c>
      <c r="O136" s="54">
        <v>56951</v>
      </c>
      <c r="P136" s="54">
        <v>56055</v>
      </c>
      <c r="Q136" s="54">
        <v>55414</v>
      </c>
      <c r="R136" s="54">
        <v>55659</v>
      </c>
      <c r="S136" s="54">
        <v>55086</v>
      </c>
      <c r="T136" s="54">
        <v>54099</v>
      </c>
      <c r="U136" s="54">
        <v>52219</v>
      </c>
      <c r="V136" s="54">
        <v>51734</v>
      </c>
      <c r="W136" s="54">
        <v>52538</v>
      </c>
      <c r="X136" s="308">
        <v>52573</v>
      </c>
      <c r="Y136" s="308">
        <v>53222</v>
      </c>
      <c r="Z136" s="308">
        <v>52649</v>
      </c>
      <c r="AA136" s="308">
        <v>51985</v>
      </c>
      <c r="AB136" s="308">
        <v>51045</v>
      </c>
      <c r="AC136" s="143">
        <v>49906</v>
      </c>
      <c r="AD136" s="143">
        <v>48508</v>
      </c>
      <c r="AE136" s="143">
        <v>49584</v>
      </c>
      <c r="AF136" s="143">
        <v>48265</v>
      </c>
      <c r="AG136" s="143">
        <v>46473</v>
      </c>
      <c r="AH136" s="143">
        <v>45107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V136" s="3"/>
      <c r="AW136" s="3"/>
      <c r="AX136" s="3"/>
      <c r="AY136" s="3"/>
      <c r="AZ136" s="3"/>
      <c r="BA136" s="3"/>
      <c r="BB136" s="3"/>
      <c r="BC136" s="4"/>
      <c r="BD136" s="3"/>
      <c r="BE136" s="4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</row>
    <row r="137" spans="2:74">
      <c r="B137" s="3">
        <v>202</v>
      </c>
      <c r="C137" s="53" t="s">
        <v>56</v>
      </c>
      <c r="D137" s="54">
        <v>90933</v>
      </c>
      <c r="E137" s="54">
        <v>83236</v>
      </c>
      <c r="F137" s="54">
        <v>80501</v>
      </c>
      <c r="G137" s="54">
        <v>79064</v>
      </c>
      <c r="H137" s="54">
        <v>75489</v>
      </c>
      <c r="I137" s="54">
        <v>80686</v>
      </c>
      <c r="J137" s="54">
        <v>78995</v>
      </c>
      <c r="K137" s="54">
        <v>73840</v>
      </c>
      <c r="L137" s="54">
        <v>71495</v>
      </c>
      <c r="M137" s="54">
        <v>69170</v>
      </c>
      <c r="N137" s="54">
        <v>69028</v>
      </c>
      <c r="O137" s="54">
        <v>70115</v>
      </c>
      <c r="P137" s="54">
        <v>68578</v>
      </c>
      <c r="Q137" s="54">
        <v>67225</v>
      </c>
      <c r="R137" s="54">
        <v>66042</v>
      </c>
      <c r="S137" s="54">
        <v>65357</v>
      </c>
      <c r="T137" s="54">
        <v>65237</v>
      </c>
      <c r="U137" s="54">
        <v>62665</v>
      </c>
      <c r="V137" s="54">
        <v>62557</v>
      </c>
      <c r="W137" s="54">
        <v>61359</v>
      </c>
      <c r="X137" s="308">
        <v>61309</v>
      </c>
      <c r="Y137" s="308">
        <v>61199</v>
      </c>
      <c r="Z137" s="308">
        <v>61357</v>
      </c>
      <c r="AA137" s="308">
        <v>61919</v>
      </c>
      <c r="AB137" s="308">
        <v>52872</v>
      </c>
      <c r="AC137" s="143">
        <v>56517</v>
      </c>
      <c r="AD137" s="143">
        <v>54815</v>
      </c>
      <c r="AE137" s="143">
        <v>51154</v>
      </c>
      <c r="AF137" s="143">
        <v>47449</v>
      </c>
      <c r="AG137" s="143">
        <v>45870</v>
      </c>
      <c r="AH137" s="143">
        <v>42898</v>
      </c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V137" s="3"/>
      <c r="AW137" s="3"/>
      <c r="AX137" s="3"/>
      <c r="AY137" s="3"/>
      <c r="AZ137" s="3"/>
      <c r="BA137" s="3"/>
      <c r="BB137" s="3"/>
      <c r="BC137" s="4"/>
      <c r="BD137" s="3"/>
      <c r="BE137" s="4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</row>
    <row r="138" spans="2:74">
      <c r="B138" s="3">
        <v>203</v>
      </c>
      <c r="C138" s="53" t="s">
        <v>57</v>
      </c>
      <c r="D138" s="54">
        <v>29007</v>
      </c>
      <c r="E138" s="54">
        <v>27705</v>
      </c>
      <c r="F138" s="54">
        <v>26832</v>
      </c>
      <c r="G138" s="54">
        <v>27574</v>
      </c>
      <c r="H138" s="54">
        <v>27919</v>
      </c>
      <c r="I138" s="54">
        <v>32229</v>
      </c>
      <c r="J138" s="54">
        <v>30522</v>
      </c>
      <c r="K138" s="54">
        <v>30063</v>
      </c>
      <c r="L138" s="54">
        <v>29020</v>
      </c>
      <c r="M138" s="54">
        <v>27754</v>
      </c>
      <c r="N138" s="54">
        <v>28202</v>
      </c>
      <c r="O138" s="54">
        <v>28867</v>
      </c>
      <c r="P138" s="54">
        <v>28992</v>
      </c>
      <c r="Q138" s="54">
        <v>28813</v>
      </c>
      <c r="R138" s="54">
        <v>29290</v>
      </c>
      <c r="S138" s="54">
        <v>29612</v>
      </c>
      <c r="T138" s="54">
        <v>29001</v>
      </c>
      <c r="U138" s="54">
        <v>27815</v>
      </c>
      <c r="V138" s="54">
        <v>29625</v>
      </c>
      <c r="W138" s="54">
        <v>29715</v>
      </c>
      <c r="X138" s="308">
        <v>30099</v>
      </c>
      <c r="Y138" s="308">
        <v>30282</v>
      </c>
      <c r="Z138" s="308">
        <v>29941</v>
      </c>
      <c r="AA138" s="308">
        <v>30479</v>
      </c>
      <c r="AB138" s="308">
        <v>25586</v>
      </c>
      <c r="AC138" s="143">
        <v>28338</v>
      </c>
      <c r="AD138" s="143">
        <v>28018</v>
      </c>
      <c r="AE138" s="143">
        <v>27227</v>
      </c>
      <c r="AF138" s="143">
        <v>26454</v>
      </c>
      <c r="AG138" s="143">
        <v>23354</v>
      </c>
      <c r="AH138" s="143">
        <v>23259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V138" s="3"/>
      <c r="AW138" s="3"/>
      <c r="AX138" s="3"/>
      <c r="AY138" s="3"/>
      <c r="AZ138" s="3"/>
      <c r="BA138" s="3"/>
      <c r="BB138" s="3"/>
      <c r="BC138" s="4"/>
      <c r="BD138" s="3"/>
      <c r="BE138" s="4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</row>
    <row r="139" spans="2:74">
      <c r="B139" s="3">
        <v>204</v>
      </c>
      <c r="C139" s="53" t="s">
        <v>58</v>
      </c>
      <c r="D139" s="54">
        <v>23304</v>
      </c>
      <c r="E139" s="54">
        <v>21626</v>
      </c>
      <c r="F139" s="54">
        <v>20135</v>
      </c>
      <c r="G139" s="54">
        <v>19101</v>
      </c>
      <c r="H139" s="54">
        <v>17876</v>
      </c>
      <c r="I139" s="54">
        <v>19068</v>
      </c>
      <c r="J139" s="54">
        <v>18321</v>
      </c>
      <c r="K139" s="54">
        <v>17259</v>
      </c>
      <c r="L139" s="54">
        <v>16545</v>
      </c>
      <c r="M139" s="54">
        <v>16037</v>
      </c>
      <c r="N139" s="54">
        <v>16082</v>
      </c>
      <c r="O139" s="54">
        <v>15716</v>
      </c>
      <c r="P139" s="54">
        <v>15517</v>
      </c>
      <c r="Q139" s="54">
        <v>15640</v>
      </c>
      <c r="R139" s="54">
        <v>15598</v>
      </c>
      <c r="S139" s="54">
        <v>15173</v>
      </c>
      <c r="T139" s="54">
        <v>15208</v>
      </c>
      <c r="U139" s="54">
        <v>15107</v>
      </c>
      <c r="V139" s="54">
        <v>15345</v>
      </c>
      <c r="W139" s="54">
        <v>15435</v>
      </c>
      <c r="X139" s="308">
        <v>14578</v>
      </c>
      <c r="Y139" s="308">
        <v>15601</v>
      </c>
      <c r="Z139" s="308">
        <v>15337</v>
      </c>
      <c r="AA139" s="308">
        <v>15148</v>
      </c>
      <c r="AB139" s="308">
        <v>10346</v>
      </c>
      <c r="AC139" s="143">
        <v>13896</v>
      </c>
      <c r="AD139" s="143">
        <v>13492</v>
      </c>
      <c r="AE139" s="143">
        <v>13753</v>
      </c>
      <c r="AF139" s="143">
        <v>13065</v>
      </c>
      <c r="AG139" s="143">
        <v>12069</v>
      </c>
      <c r="AH139" s="143">
        <v>11991</v>
      </c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V139" s="3"/>
      <c r="AW139" s="3"/>
      <c r="AX139" s="3"/>
      <c r="AY139" s="3"/>
      <c r="AZ139" s="3"/>
      <c r="BA139" s="3"/>
      <c r="BB139" s="3"/>
      <c r="BC139" s="4"/>
      <c r="BD139" s="3"/>
      <c r="BE139" s="4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</row>
    <row r="140" spans="2:74">
      <c r="B140" s="3">
        <v>205</v>
      </c>
      <c r="C140" s="53" t="s">
        <v>59</v>
      </c>
      <c r="D140" s="54">
        <v>3559</v>
      </c>
      <c r="E140" s="54">
        <v>3480</v>
      </c>
      <c r="F140" s="54">
        <v>3073</v>
      </c>
      <c r="G140" s="54">
        <v>3130</v>
      </c>
      <c r="H140" s="54">
        <v>2935</v>
      </c>
      <c r="I140" s="54">
        <v>3947</v>
      </c>
      <c r="J140" s="54">
        <v>4005</v>
      </c>
      <c r="K140" s="54">
        <v>3829</v>
      </c>
      <c r="L140" s="54">
        <v>3961</v>
      </c>
      <c r="M140" s="54">
        <v>3806</v>
      </c>
      <c r="N140" s="54">
        <v>3918</v>
      </c>
      <c r="O140" s="54">
        <v>3889</v>
      </c>
      <c r="P140" s="54">
        <v>3863</v>
      </c>
      <c r="Q140" s="54">
        <v>3926</v>
      </c>
      <c r="R140" s="54">
        <v>4010</v>
      </c>
      <c r="S140" s="54">
        <v>4210</v>
      </c>
      <c r="T140" s="54">
        <v>4323</v>
      </c>
      <c r="U140" s="54">
        <v>4449</v>
      </c>
      <c r="V140" s="54">
        <v>4582</v>
      </c>
      <c r="W140" s="54">
        <v>4635</v>
      </c>
      <c r="X140" s="308">
        <v>4663</v>
      </c>
      <c r="Y140" s="308">
        <v>4907</v>
      </c>
      <c r="Z140" s="308">
        <v>4997</v>
      </c>
      <c r="AA140" s="308">
        <v>5030</v>
      </c>
      <c r="AB140" s="308">
        <v>4918</v>
      </c>
      <c r="AC140" s="143">
        <v>5032</v>
      </c>
      <c r="AD140" s="143">
        <v>4824</v>
      </c>
      <c r="AE140" s="143">
        <v>4461</v>
      </c>
      <c r="AF140" s="143">
        <v>4637</v>
      </c>
      <c r="AG140" s="143">
        <v>4719</v>
      </c>
      <c r="AH140" s="143">
        <v>4773</v>
      </c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V140" s="3"/>
      <c r="AW140" s="3"/>
      <c r="AX140" s="3"/>
      <c r="AY140" s="3"/>
      <c r="AZ140" s="3"/>
      <c r="BA140" s="3"/>
      <c r="BB140" s="3"/>
      <c r="BC140" s="4"/>
      <c r="BD140" s="3"/>
      <c r="BE140" s="4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</row>
    <row r="141" spans="2:74">
      <c r="B141" s="3">
        <v>206</v>
      </c>
      <c r="C141" s="53" t="s">
        <v>60</v>
      </c>
      <c r="D141" s="54">
        <v>214</v>
      </c>
      <c r="E141" s="54">
        <v>224</v>
      </c>
      <c r="F141" s="54">
        <v>188</v>
      </c>
      <c r="G141" s="54">
        <v>204</v>
      </c>
      <c r="H141" s="54">
        <v>64</v>
      </c>
      <c r="I141" s="54">
        <v>398</v>
      </c>
      <c r="J141" s="54">
        <v>353</v>
      </c>
      <c r="K141" s="54">
        <v>346</v>
      </c>
      <c r="L141" s="54">
        <v>341</v>
      </c>
      <c r="M141" s="54">
        <v>390</v>
      </c>
      <c r="N141" s="54">
        <v>403</v>
      </c>
      <c r="O141" s="54">
        <v>482</v>
      </c>
      <c r="P141" s="54">
        <v>431</v>
      </c>
      <c r="Q141" s="54">
        <v>438</v>
      </c>
      <c r="R141" s="54">
        <v>417</v>
      </c>
      <c r="S141" s="54">
        <v>409</v>
      </c>
      <c r="T141" s="54">
        <v>449</v>
      </c>
      <c r="U141" s="54">
        <v>413</v>
      </c>
      <c r="V141" s="54">
        <v>371</v>
      </c>
      <c r="W141" s="54">
        <v>404</v>
      </c>
      <c r="X141" s="308">
        <v>413</v>
      </c>
      <c r="Y141" s="308">
        <v>412</v>
      </c>
      <c r="Z141" s="308">
        <v>363</v>
      </c>
      <c r="AA141" s="308">
        <v>345</v>
      </c>
      <c r="AB141" s="311"/>
      <c r="AC141" s="143">
        <v>269</v>
      </c>
      <c r="AD141" s="143">
        <v>238</v>
      </c>
      <c r="AE141" s="143">
        <v>225</v>
      </c>
      <c r="AF141" s="143">
        <v>220</v>
      </c>
      <c r="AG141" s="143">
        <v>209</v>
      </c>
      <c r="AH141" s="143">
        <v>201</v>
      </c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V141" s="3"/>
      <c r="AW141" s="3"/>
      <c r="AX141" s="3"/>
      <c r="AY141" s="3"/>
      <c r="AZ141" s="3"/>
      <c r="BA141" s="3"/>
      <c r="BB141" s="3"/>
      <c r="BC141" s="4"/>
      <c r="BD141" s="3"/>
      <c r="BE141" s="4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</row>
    <row r="142" spans="2:74">
      <c r="B142" s="3">
        <v>207</v>
      </c>
      <c r="C142" s="53" t="s">
        <v>61</v>
      </c>
      <c r="D142" s="54">
        <v>28333</v>
      </c>
      <c r="E142" s="54">
        <v>26126</v>
      </c>
      <c r="F142" s="54">
        <v>25241</v>
      </c>
      <c r="G142" s="54">
        <v>25708</v>
      </c>
      <c r="H142" s="54">
        <v>24260</v>
      </c>
      <c r="I142" s="54">
        <v>25310</v>
      </c>
      <c r="J142" s="54">
        <v>24531</v>
      </c>
      <c r="K142" s="54">
        <v>23114</v>
      </c>
      <c r="L142" s="54">
        <v>22798</v>
      </c>
      <c r="M142" s="54">
        <v>22965</v>
      </c>
      <c r="N142" s="54">
        <v>23733</v>
      </c>
      <c r="O142" s="54">
        <v>23836</v>
      </c>
      <c r="P142" s="54">
        <v>24076</v>
      </c>
      <c r="Q142" s="54">
        <v>24622</v>
      </c>
      <c r="R142" s="54">
        <v>24837</v>
      </c>
      <c r="S142" s="54">
        <v>25107</v>
      </c>
      <c r="T142" s="54">
        <v>25531</v>
      </c>
      <c r="U142" s="54">
        <v>25352</v>
      </c>
      <c r="V142" s="54">
        <v>25672</v>
      </c>
      <c r="W142" s="54">
        <v>26591</v>
      </c>
      <c r="X142" s="308">
        <v>27157</v>
      </c>
      <c r="Y142" s="308">
        <v>27595</v>
      </c>
      <c r="Z142" s="308">
        <v>27518</v>
      </c>
      <c r="AA142" s="308">
        <v>26111</v>
      </c>
      <c r="AB142" s="308">
        <v>21972</v>
      </c>
      <c r="AC142" s="143">
        <v>24394</v>
      </c>
      <c r="AD142" s="143">
        <v>23560</v>
      </c>
      <c r="AE142" s="143">
        <v>23734</v>
      </c>
      <c r="AF142" s="143">
        <v>22492</v>
      </c>
      <c r="AG142" s="143">
        <v>20667</v>
      </c>
      <c r="AH142" s="143">
        <v>21473</v>
      </c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V142" s="3"/>
      <c r="AW142" s="3"/>
      <c r="AX142" s="3"/>
      <c r="AY142" s="3"/>
      <c r="AZ142" s="3"/>
      <c r="BA142" s="3"/>
      <c r="BB142" s="3"/>
      <c r="BC142" s="4"/>
      <c r="BD142" s="3"/>
      <c r="BE142" s="4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</row>
    <row r="143" spans="2:74">
      <c r="B143" s="3">
        <v>208</v>
      </c>
      <c r="C143" s="53" t="s">
        <v>62</v>
      </c>
      <c r="D143" s="54">
        <v>10842</v>
      </c>
      <c r="E143" s="54">
        <v>10884</v>
      </c>
      <c r="F143" s="54">
        <v>10411</v>
      </c>
      <c r="G143" s="54">
        <v>9996</v>
      </c>
      <c r="H143" s="54">
        <v>10115</v>
      </c>
      <c r="I143" s="54">
        <v>10189</v>
      </c>
      <c r="J143" s="54">
        <v>9766</v>
      </c>
      <c r="K143" s="54">
        <v>9276</v>
      </c>
      <c r="L143" s="54">
        <v>8062</v>
      </c>
      <c r="M143" s="54">
        <v>8009</v>
      </c>
      <c r="N143" s="54">
        <v>7072</v>
      </c>
      <c r="O143" s="54">
        <v>8389</v>
      </c>
      <c r="P143" s="54">
        <v>8275</v>
      </c>
      <c r="Q143" s="54">
        <v>8085</v>
      </c>
      <c r="R143" s="54">
        <v>7855</v>
      </c>
      <c r="S143" s="54">
        <v>7372</v>
      </c>
      <c r="T143" s="54">
        <v>4322</v>
      </c>
      <c r="U143" s="54">
        <v>3964</v>
      </c>
      <c r="V143" s="54">
        <v>4194</v>
      </c>
      <c r="W143" s="54">
        <v>3919</v>
      </c>
      <c r="X143" s="308">
        <v>4174</v>
      </c>
      <c r="Y143" s="308">
        <v>5154</v>
      </c>
      <c r="Z143" s="308">
        <v>5080</v>
      </c>
      <c r="AA143" s="308">
        <v>5155</v>
      </c>
      <c r="AB143" s="308">
        <v>4875</v>
      </c>
      <c r="AC143" s="143">
        <v>4835</v>
      </c>
      <c r="AD143" s="143">
        <v>4699</v>
      </c>
      <c r="AE143" s="143">
        <v>4585</v>
      </c>
      <c r="AF143" s="143">
        <v>4475</v>
      </c>
      <c r="AG143" s="143">
        <v>4320</v>
      </c>
      <c r="AH143" s="143">
        <v>3071</v>
      </c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V143" s="3"/>
      <c r="AW143" s="3"/>
      <c r="AX143" s="3"/>
      <c r="AY143" s="3"/>
      <c r="AZ143" s="3"/>
      <c r="BA143" s="3"/>
      <c r="BB143" s="3"/>
      <c r="BC143" s="4"/>
      <c r="BD143" s="3"/>
      <c r="BE143" s="4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</row>
    <row r="144" spans="2:74">
      <c r="B144" s="3">
        <v>209</v>
      </c>
      <c r="C144" s="53" t="s">
        <v>63</v>
      </c>
      <c r="D144" s="54">
        <v>1848</v>
      </c>
      <c r="E144" s="54">
        <v>2034</v>
      </c>
      <c r="F144" s="54">
        <v>2033</v>
      </c>
      <c r="G144" s="54">
        <v>1988</v>
      </c>
      <c r="H144" s="54">
        <v>2143</v>
      </c>
      <c r="I144" s="54">
        <v>3989</v>
      </c>
      <c r="J144" s="54">
        <v>3989</v>
      </c>
      <c r="K144" s="54">
        <v>3913</v>
      </c>
      <c r="L144" s="54">
        <v>3855</v>
      </c>
      <c r="M144" s="54">
        <v>3852</v>
      </c>
      <c r="N144" s="54">
        <v>3912</v>
      </c>
      <c r="O144" s="54">
        <v>4170</v>
      </c>
      <c r="P144" s="54">
        <v>4081</v>
      </c>
      <c r="Q144" s="54">
        <v>4121</v>
      </c>
      <c r="R144" s="54">
        <v>4163</v>
      </c>
      <c r="S144" s="54">
        <v>4310</v>
      </c>
      <c r="T144" s="54">
        <v>4353</v>
      </c>
      <c r="U144" s="54">
        <v>4288</v>
      </c>
      <c r="V144" s="54">
        <v>4523</v>
      </c>
      <c r="W144" s="54">
        <v>4768</v>
      </c>
      <c r="X144" s="308">
        <v>4756</v>
      </c>
      <c r="Y144" s="308">
        <v>5007</v>
      </c>
      <c r="Z144" s="308">
        <v>4820</v>
      </c>
      <c r="AA144" s="308">
        <v>4694</v>
      </c>
      <c r="AB144" s="308">
        <v>4454</v>
      </c>
      <c r="AC144" s="143">
        <v>4279</v>
      </c>
      <c r="AD144" s="143">
        <v>4093</v>
      </c>
      <c r="AE144" s="143">
        <v>3956</v>
      </c>
      <c r="AF144" s="143">
        <v>3774</v>
      </c>
      <c r="AG144" s="143">
        <v>3685</v>
      </c>
      <c r="AH144" s="143">
        <v>3568</v>
      </c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V144" s="3"/>
      <c r="AW144" s="3"/>
      <c r="AX144" s="3"/>
      <c r="AY144" s="3"/>
      <c r="AZ144" s="3"/>
      <c r="BA144" s="3"/>
      <c r="BB144" s="3"/>
      <c r="BC144" s="4"/>
      <c r="BD144" s="3"/>
      <c r="BE144" s="4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</row>
    <row r="145" spans="2:74">
      <c r="B145" s="3">
        <v>210</v>
      </c>
      <c r="C145" s="53" t="s">
        <v>610</v>
      </c>
      <c r="D145" s="54">
        <f>17502+D167</f>
        <v>18332</v>
      </c>
      <c r="E145" s="54">
        <f>17423+E167</f>
        <v>18280</v>
      </c>
      <c r="F145" s="54">
        <f>19399+F167</f>
        <v>20271</v>
      </c>
      <c r="G145" s="54">
        <f>19878+G167</f>
        <v>20858</v>
      </c>
      <c r="H145" s="54">
        <f>20497+H167</f>
        <v>21365</v>
      </c>
      <c r="I145" s="54">
        <f>21876+1343</f>
        <v>23219</v>
      </c>
      <c r="J145" s="54">
        <f>21374+1354</f>
        <v>22728</v>
      </c>
      <c r="K145" s="54">
        <f>20822+1308</f>
        <v>22130</v>
      </c>
      <c r="L145" s="54">
        <f>21024+1198</f>
        <v>22222</v>
      </c>
      <c r="M145" s="54">
        <v>22190</v>
      </c>
      <c r="N145" s="54">
        <v>20968</v>
      </c>
      <c r="O145" s="54">
        <v>21702</v>
      </c>
      <c r="P145" s="54">
        <v>21141</v>
      </c>
      <c r="Q145" s="54">
        <v>21227</v>
      </c>
      <c r="R145" s="54">
        <v>21251</v>
      </c>
      <c r="S145" s="54">
        <v>22002</v>
      </c>
      <c r="T145" s="54">
        <v>22134</v>
      </c>
      <c r="U145" s="54">
        <v>22202</v>
      </c>
      <c r="V145" s="54">
        <v>22047</v>
      </c>
      <c r="W145" s="54">
        <v>22116</v>
      </c>
      <c r="X145" s="308">
        <v>22129</v>
      </c>
      <c r="Y145" s="308">
        <v>23122</v>
      </c>
      <c r="Z145" s="308">
        <v>23317</v>
      </c>
      <c r="AA145" s="308">
        <v>21955</v>
      </c>
      <c r="AB145" s="308">
        <v>20284</v>
      </c>
      <c r="AC145" s="143">
        <v>21345</v>
      </c>
      <c r="AD145" s="143">
        <v>20308</v>
      </c>
      <c r="AE145" s="143">
        <v>19986</v>
      </c>
      <c r="AF145" s="143">
        <v>19029</v>
      </c>
      <c r="AG145" s="143">
        <v>17784</v>
      </c>
      <c r="AH145" s="143">
        <v>17484</v>
      </c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V145" s="3"/>
      <c r="AW145" s="3"/>
      <c r="AX145" s="3"/>
      <c r="AY145" s="3"/>
      <c r="AZ145" s="3"/>
      <c r="BA145" s="3"/>
      <c r="BB145" s="3"/>
      <c r="BC145" s="4"/>
      <c r="BD145" s="3"/>
      <c r="BE145" s="4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</row>
    <row r="146" spans="2:74">
      <c r="B146" s="127">
        <v>211</v>
      </c>
      <c r="C146" s="53" t="s">
        <v>122</v>
      </c>
      <c r="D146" s="54">
        <v>3357</v>
      </c>
      <c r="E146" s="54">
        <v>3615</v>
      </c>
      <c r="F146" s="54">
        <v>3888</v>
      </c>
      <c r="G146" s="54">
        <v>3906</v>
      </c>
      <c r="H146" s="54">
        <v>3951</v>
      </c>
      <c r="I146" s="54">
        <v>6162</v>
      </c>
      <c r="J146" s="54">
        <v>6175</v>
      </c>
      <c r="K146" s="54">
        <v>5878</v>
      </c>
      <c r="L146" s="54">
        <v>6090</v>
      </c>
      <c r="M146" s="54">
        <v>5987</v>
      </c>
      <c r="N146" s="54">
        <v>6193</v>
      </c>
      <c r="O146" s="54">
        <v>6729</v>
      </c>
      <c r="P146" s="54">
        <v>6447</v>
      </c>
      <c r="Q146" s="54">
        <v>6314</v>
      </c>
      <c r="R146" s="54">
        <v>6647</v>
      </c>
      <c r="S146" s="54">
        <v>6712</v>
      </c>
      <c r="T146" s="54">
        <v>6744</v>
      </c>
      <c r="U146" s="54">
        <v>6770</v>
      </c>
      <c r="V146" s="54">
        <v>6887</v>
      </c>
      <c r="W146" s="54">
        <v>7194</v>
      </c>
      <c r="X146" s="308">
        <v>7184</v>
      </c>
      <c r="Y146" s="308">
        <v>7344</v>
      </c>
      <c r="Z146" s="308">
        <v>7623</v>
      </c>
      <c r="AA146" s="308">
        <v>7271</v>
      </c>
      <c r="AB146" s="308">
        <v>7254</v>
      </c>
      <c r="AC146" s="143">
        <v>7310</v>
      </c>
      <c r="AD146" s="143">
        <v>7212</v>
      </c>
      <c r="AE146" s="143">
        <v>7058</v>
      </c>
      <c r="AF146" s="143">
        <v>6991</v>
      </c>
      <c r="AG146" s="143">
        <v>6817</v>
      </c>
      <c r="AH146" s="143">
        <v>6634</v>
      </c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V146" s="3"/>
      <c r="AW146" s="3"/>
      <c r="AX146" s="3"/>
      <c r="AY146" s="3"/>
      <c r="AZ146" s="3"/>
      <c r="BA146" s="3"/>
      <c r="BB146" s="3"/>
      <c r="BC146" s="4"/>
      <c r="BD146" s="3"/>
      <c r="BE146" s="4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</row>
    <row r="147" spans="2:74">
      <c r="B147" s="127">
        <v>212</v>
      </c>
      <c r="C147" s="53" t="s">
        <v>65</v>
      </c>
      <c r="D147" s="54">
        <v>6101</v>
      </c>
      <c r="E147" s="54">
        <v>6121</v>
      </c>
      <c r="F147" s="54">
        <v>6702</v>
      </c>
      <c r="G147" s="54">
        <v>6967</v>
      </c>
      <c r="H147" s="54">
        <v>6941</v>
      </c>
      <c r="I147" s="54">
        <v>7213</v>
      </c>
      <c r="J147" s="54">
        <v>7083</v>
      </c>
      <c r="K147" s="54">
        <v>6733</v>
      </c>
      <c r="L147" s="54">
        <v>6859</v>
      </c>
      <c r="M147" s="54">
        <v>6693</v>
      </c>
      <c r="N147" s="54">
        <v>6945</v>
      </c>
      <c r="O147" s="54">
        <v>7026</v>
      </c>
      <c r="P147" s="54">
        <v>7042</v>
      </c>
      <c r="Q147" s="54">
        <v>6750</v>
      </c>
      <c r="R147" s="54">
        <v>6676</v>
      </c>
      <c r="S147" s="54">
        <v>6637</v>
      </c>
      <c r="T147" s="54">
        <v>6474</v>
      </c>
      <c r="U147" s="54">
        <v>6179</v>
      </c>
      <c r="V147" s="54">
        <v>6236</v>
      </c>
      <c r="W147" s="54">
        <v>6271</v>
      </c>
      <c r="X147" s="308">
        <v>6619</v>
      </c>
      <c r="Y147" s="308">
        <v>6635</v>
      </c>
      <c r="Z147" s="308">
        <v>6609</v>
      </c>
      <c r="AA147" s="308">
        <v>6446</v>
      </c>
      <c r="AB147" s="308">
        <v>5538</v>
      </c>
      <c r="AC147" s="143">
        <v>5943</v>
      </c>
      <c r="AD147" s="143">
        <v>5774</v>
      </c>
      <c r="AE147" s="143">
        <v>5558</v>
      </c>
      <c r="AF147" s="143">
        <v>5726</v>
      </c>
      <c r="AG147" s="143">
        <v>5389</v>
      </c>
      <c r="AH147" s="143">
        <v>5245</v>
      </c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V147" s="3"/>
      <c r="AW147" s="3"/>
      <c r="AX147" s="3"/>
      <c r="AY147" s="3"/>
      <c r="AZ147" s="3"/>
      <c r="BA147" s="3"/>
      <c r="BB147" s="3"/>
      <c r="BC147" s="4"/>
      <c r="BD147" s="3"/>
      <c r="BE147" s="4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</row>
    <row r="148" spans="2:74">
      <c r="B148" s="127">
        <v>213</v>
      </c>
      <c r="C148" s="53" t="s">
        <v>66</v>
      </c>
      <c r="D148" s="54">
        <v>5220</v>
      </c>
      <c r="E148" s="54">
        <v>4973</v>
      </c>
      <c r="F148" s="54">
        <v>4565</v>
      </c>
      <c r="G148" s="54">
        <v>4757</v>
      </c>
      <c r="H148" s="54">
        <v>3877</v>
      </c>
      <c r="I148" s="54">
        <v>5796</v>
      </c>
      <c r="J148" s="54">
        <v>6252</v>
      </c>
      <c r="K148" s="54">
        <v>5863</v>
      </c>
      <c r="L148" s="54">
        <v>5617</v>
      </c>
      <c r="M148" s="54">
        <v>5507</v>
      </c>
      <c r="N148" s="54">
        <v>5402</v>
      </c>
      <c r="O148" s="54">
        <v>5599</v>
      </c>
      <c r="P148" s="54">
        <v>5320</v>
      </c>
      <c r="Q148" s="54">
        <v>5394</v>
      </c>
      <c r="R148" s="54">
        <v>5423</v>
      </c>
      <c r="S148" s="54">
        <v>5314</v>
      </c>
      <c r="T148" s="54">
        <v>4930</v>
      </c>
      <c r="U148" s="54">
        <v>4801</v>
      </c>
      <c r="V148" s="54">
        <v>4697</v>
      </c>
      <c r="W148" s="54">
        <v>4465</v>
      </c>
      <c r="X148" s="308">
        <v>4524</v>
      </c>
      <c r="Y148" s="308">
        <v>4552</v>
      </c>
      <c r="Z148" s="308">
        <v>4219</v>
      </c>
      <c r="AA148" s="308">
        <v>4237</v>
      </c>
      <c r="AB148" s="308">
        <v>3765</v>
      </c>
      <c r="AC148" s="143">
        <v>3742</v>
      </c>
      <c r="AD148" s="143">
        <v>4353</v>
      </c>
      <c r="AE148" s="143">
        <v>4242</v>
      </c>
      <c r="AF148" s="143">
        <v>4403</v>
      </c>
      <c r="AG148" s="143">
        <v>4308</v>
      </c>
      <c r="AH148" s="143">
        <v>4170</v>
      </c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V148" s="3"/>
      <c r="AW148" s="3"/>
      <c r="AX148" s="3"/>
      <c r="AY148" s="3"/>
      <c r="AZ148" s="3"/>
      <c r="BA148" s="3"/>
      <c r="BB148" s="3"/>
      <c r="BC148" s="4"/>
      <c r="BD148" s="3"/>
      <c r="BE148" s="4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</row>
    <row r="149" spans="2:74">
      <c r="B149" s="127">
        <v>214</v>
      </c>
      <c r="C149" s="53" t="s">
        <v>67</v>
      </c>
      <c r="D149" s="54">
        <v>6584</v>
      </c>
      <c r="E149" s="54">
        <v>6100</v>
      </c>
      <c r="F149" s="54">
        <v>6138</v>
      </c>
      <c r="G149" s="54">
        <v>6382</v>
      </c>
      <c r="H149" s="54">
        <v>6126</v>
      </c>
      <c r="I149" s="54">
        <v>6216</v>
      </c>
      <c r="J149" s="54">
        <v>5553</v>
      </c>
      <c r="K149" s="54">
        <v>5525</v>
      </c>
      <c r="L149" s="54">
        <v>5857</v>
      </c>
      <c r="M149" s="54">
        <v>6207</v>
      </c>
      <c r="N149" s="54">
        <v>6786</v>
      </c>
      <c r="O149" s="54">
        <v>6849</v>
      </c>
      <c r="P149" s="54">
        <v>6561</v>
      </c>
      <c r="Q149" s="54">
        <v>6957</v>
      </c>
      <c r="R149" s="54">
        <v>6229</v>
      </c>
      <c r="S149" s="54">
        <v>6423</v>
      </c>
      <c r="T149" s="54">
        <v>6125</v>
      </c>
      <c r="U149" s="54">
        <v>6300</v>
      </c>
      <c r="V149" s="54">
        <v>5807</v>
      </c>
      <c r="W149" s="54">
        <v>5859</v>
      </c>
      <c r="X149" s="308">
        <v>5878</v>
      </c>
      <c r="Y149" s="308">
        <v>5706</v>
      </c>
      <c r="Z149" s="308">
        <v>5312</v>
      </c>
      <c r="AA149" s="308">
        <v>5234</v>
      </c>
      <c r="AB149" s="308">
        <v>1532</v>
      </c>
      <c r="AC149" s="143">
        <v>4530</v>
      </c>
      <c r="AD149" s="143">
        <v>4485</v>
      </c>
      <c r="AE149" s="143">
        <v>4324</v>
      </c>
      <c r="AF149" s="143">
        <v>4800</v>
      </c>
      <c r="AG149" s="143">
        <v>4347</v>
      </c>
      <c r="AH149" s="143">
        <v>4461</v>
      </c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V149" s="3"/>
      <c r="AW149" s="3"/>
      <c r="AX149" s="3"/>
      <c r="AY149" s="3"/>
      <c r="AZ149" s="3"/>
      <c r="BA149" s="3"/>
      <c r="BB149" s="3"/>
      <c r="BC149" s="4"/>
      <c r="BD149" s="3"/>
      <c r="BE149" s="4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</row>
    <row r="150" spans="2:74">
      <c r="B150" s="127">
        <v>215</v>
      </c>
      <c r="C150" s="53" t="s">
        <v>68</v>
      </c>
      <c r="D150" s="54">
        <v>3081</v>
      </c>
      <c r="E150" s="54">
        <v>3129</v>
      </c>
      <c r="F150" s="54">
        <v>2927</v>
      </c>
      <c r="G150" s="54">
        <v>3059</v>
      </c>
      <c r="H150" s="54">
        <v>3037</v>
      </c>
      <c r="I150" s="54">
        <v>5257</v>
      </c>
      <c r="J150" s="54">
        <v>5333</v>
      </c>
      <c r="K150" s="54">
        <v>5313</v>
      </c>
      <c r="L150" s="54">
        <v>5326</v>
      </c>
      <c r="M150" s="54">
        <v>5597</v>
      </c>
      <c r="N150" s="54">
        <v>5815</v>
      </c>
      <c r="O150" s="54">
        <v>5941</v>
      </c>
      <c r="P150" s="54">
        <v>6104</v>
      </c>
      <c r="Q150" s="54">
        <v>6029</v>
      </c>
      <c r="R150" s="54">
        <v>6341</v>
      </c>
      <c r="S150" s="54">
        <v>6281</v>
      </c>
      <c r="T150" s="54">
        <v>6090</v>
      </c>
      <c r="U150" s="54">
        <v>6220</v>
      </c>
      <c r="V150" s="54">
        <v>6465</v>
      </c>
      <c r="W150" s="54">
        <v>6548</v>
      </c>
      <c r="X150" s="308">
        <v>6593</v>
      </c>
      <c r="Y150" s="308">
        <v>6597</v>
      </c>
      <c r="Z150" s="308">
        <v>6622</v>
      </c>
      <c r="AA150" s="308">
        <v>6406</v>
      </c>
      <c r="AB150" s="308">
        <v>5764</v>
      </c>
      <c r="AC150" s="143">
        <v>6378</v>
      </c>
      <c r="AD150" s="143">
        <v>6155</v>
      </c>
      <c r="AE150" s="143">
        <v>6175</v>
      </c>
      <c r="AF150" s="143">
        <v>6179</v>
      </c>
      <c r="AG150" s="143">
        <v>5989</v>
      </c>
      <c r="AH150" s="143">
        <v>5931</v>
      </c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V150" s="3"/>
      <c r="AW150" s="3"/>
      <c r="AX150" s="3"/>
      <c r="AY150" s="3"/>
      <c r="AZ150" s="3"/>
      <c r="BA150" s="3"/>
      <c r="BB150" s="3"/>
      <c r="BC150" s="4"/>
      <c r="BD150" s="3"/>
      <c r="BE150" s="4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</row>
    <row r="151" spans="2:74">
      <c r="B151" s="127">
        <v>216</v>
      </c>
      <c r="C151" s="53" t="s">
        <v>69</v>
      </c>
      <c r="D151" s="54">
        <v>18294</v>
      </c>
      <c r="E151" s="54">
        <v>18795</v>
      </c>
      <c r="F151" s="54">
        <v>18065</v>
      </c>
      <c r="G151" s="54">
        <v>17905</v>
      </c>
      <c r="H151" s="54">
        <v>17712</v>
      </c>
      <c r="I151" s="54">
        <v>18465</v>
      </c>
      <c r="J151" s="54">
        <v>17893</v>
      </c>
      <c r="K151" s="54">
        <v>17337</v>
      </c>
      <c r="L151" s="54">
        <v>16465</v>
      </c>
      <c r="M151" s="54">
        <v>16390</v>
      </c>
      <c r="N151" s="54">
        <v>16407</v>
      </c>
      <c r="O151" s="54">
        <v>16593</v>
      </c>
      <c r="P151" s="54">
        <v>16595</v>
      </c>
      <c r="Q151" s="54">
        <v>16405</v>
      </c>
      <c r="R151" s="54">
        <v>15874</v>
      </c>
      <c r="S151" s="54">
        <v>15554</v>
      </c>
      <c r="T151" s="54">
        <v>14969</v>
      </c>
      <c r="U151" s="54">
        <v>14667</v>
      </c>
      <c r="V151" s="54">
        <v>14281</v>
      </c>
      <c r="W151" s="54">
        <v>14132</v>
      </c>
      <c r="X151" s="308">
        <v>14331</v>
      </c>
      <c r="Y151" s="308">
        <v>14328</v>
      </c>
      <c r="Z151" s="308">
        <v>15146</v>
      </c>
      <c r="AA151" s="308">
        <v>15383</v>
      </c>
      <c r="AB151" s="308">
        <v>15220</v>
      </c>
      <c r="AC151" s="143">
        <v>14798</v>
      </c>
      <c r="AD151" s="143">
        <v>14417</v>
      </c>
      <c r="AE151" s="143">
        <v>14188</v>
      </c>
      <c r="AF151" s="143">
        <v>14050</v>
      </c>
      <c r="AG151" s="143">
        <v>13682</v>
      </c>
      <c r="AH151" s="143">
        <v>13161</v>
      </c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V151" s="3"/>
      <c r="AW151" s="3"/>
      <c r="AX151" s="3"/>
      <c r="AY151" s="3"/>
      <c r="AZ151" s="3"/>
      <c r="BA151" s="3"/>
      <c r="BB151" s="3"/>
      <c r="BC151" s="4"/>
      <c r="BD151" s="3"/>
      <c r="BE151" s="4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</row>
    <row r="152" spans="2:74">
      <c r="B152" s="127">
        <v>217</v>
      </c>
      <c r="C152" s="53" t="s">
        <v>70</v>
      </c>
      <c r="D152" s="54">
        <v>3880</v>
      </c>
      <c r="E152" s="54">
        <v>3576</v>
      </c>
      <c r="F152" s="54">
        <v>4070</v>
      </c>
      <c r="G152" s="54">
        <v>4122</v>
      </c>
      <c r="H152" s="54">
        <v>3651</v>
      </c>
      <c r="I152" s="54">
        <v>4779</v>
      </c>
      <c r="J152" s="54">
        <v>4728</v>
      </c>
      <c r="K152" s="54">
        <v>4309</v>
      </c>
      <c r="L152" s="54">
        <v>4262</v>
      </c>
      <c r="M152" s="54">
        <v>4449</v>
      </c>
      <c r="N152" s="54">
        <v>4155</v>
      </c>
      <c r="O152" s="54">
        <v>4432</v>
      </c>
      <c r="P152" s="54">
        <v>4270</v>
      </c>
      <c r="Q152" s="54">
        <v>4228</v>
      </c>
      <c r="R152" s="54">
        <v>4269</v>
      </c>
      <c r="S152" s="54">
        <v>4270</v>
      </c>
      <c r="T152" s="54">
        <v>4441</v>
      </c>
      <c r="U152" s="54">
        <v>4184</v>
      </c>
      <c r="V152" s="54">
        <v>4269</v>
      </c>
      <c r="W152" s="54">
        <v>3836</v>
      </c>
      <c r="X152" s="308">
        <v>4177</v>
      </c>
      <c r="Y152" s="308">
        <v>4226</v>
      </c>
      <c r="Z152" s="308">
        <v>4177</v>
      </c>
      <c r="AA152" s="308">
        <v>3954</v>
      </c>
      <c r="AB152" s="308">
        <v>3436</v>
      </c>
      <c r="AC152" s="143">
        <v>3581</v>
      </c>
      <c r="AD152" s="143">
        <v>3541</v>
      </c>
      <c r="AE152" s="143">
        <v>3438</v>
      </c>
      <c r="AF152" s="143">
        <v>3595</v>
      </c>
      <c r="AG152" s="143">
        <v>3301</v>
      </c>
      <c r="AH152" s="143">
        <v>3251</v>
      </c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V152" s="3"/>
      <c r="AW152" s="3"/>
      <c r="AX152" s="3"/>
      <c r="AY152" s="3"/>
      <c r="AZ152" s="3"/>
      <c r="BA152" s="3"/>
      <c r="BB152" s="3"/>
      <c r="BC152" s="4"/>
      <c r="BD152" s="3"/>
      <c r="BE152" s="4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</row>
    <row r="153" spans="2:74">
      <c r="B153" s="127">
        <v>218</v>
      </c>
      <c r="C153" s="53" t="s">
        <v>71</v>
      </c>
      <c r="D153" s="54">
        <v>2856</v>
      </c>
      <c r="E153" s="54">
        <v>2777</v>
      </c>
      <c r="F153" s="54">
        <v>3054</v>
      </c>
      <c r="G153" s="54">
        <v>3537</v>
      </c>
      <c r="H153" s="54">
        <v>3141</v>
      </c>
      <c r="I153" s="54">
        <v>5314</v>
      </c>
      <c r="J153" s="54">
        <v>5401</v>
      </c>
      <c r="K153" s="54">
        <v>5386</v>
      </c>
      <c r="L153" s="54">
        <v>5493</v>
      </c>
      <c r="M153" s="54">
        <v>5760</v>
      </c>
      <c r="N153" s="54">
        <v>5745</v>
      </c>
      <c r="O153" s="54">
        <v>5690</v>
      </c>
      <c r="P153" s="54">
        <v>5846</v>
      </c>
      <c r="Q153" s="54">
        <v>5732</v>
      </c>
      <c r="R153" s="54">
        <v>6019</v>
      </c>
      <c r="S153" s="54">
        <v>6042</v>
      </c>
      <c r="T153" s="54">
        <v>6391</v>
      </c>
      <c r="U153" s="54">
        <v>6895</v>
      </c>
      <c r="V153" s="54">
        <v>6312</v>
      </c>
      <c r="W153" s="54">
        <v>6560</v>
      </c>
      <c r="X153" s="308">
        <v>6396</v>
      </c>
      <c r="Y153" s="308">
        <v>6592</v>
      </c>
      <c r="Z153" s="308">
        <v>6643</v>
      </c>
      <c r="AA153" s="308">
        <v>6465</v>
      </c>
      <c r="AB153" s="308">
        <v>6088</v>
      </c>
      <c r="AC153" s="143">
        <v>6155</v>
      </c>
      <c r="AD153" s="143">
        <v>6424</v>
      </c>
      <c r="AE153" s="143">
        <v>7134</v>
      </c>
      <c r="AF153" s="143">
        <v>6970</v>
      </c>
      <c r="AG153" s="143">
        <v>7044</v>
      </c>
      <c r="AH153" s="143">
        <v>7177</v>
      </c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V153" s="3"/>
      <c r="AW153" s="3"/>
      <c r="AX153" s="3"/>
      <c r="AY153" s="3"/>
      <c r="AZ153" s="3"/>
      <c r="BA153" s="3"/>
      <c r="BB153" s="3"/>
      <c r="BC153" s="4"/>
      <c r="BD153" s="3"/>
      <c r="BE153" s="4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</row>
    <row r="154" spans="2:74">
      <c r="B154" s="127">
        <v>219</v>
      </c>
      <c r="C154" s="53" t="s">
        <v>72</v>
      </c>
      <c r="D154" s="54">
        <v>2262</v>
      </c>
      <c r="E154" s="54">
        <v>2159</v>
      </c>
      <c r="F154" s="54">
        <v>2384</v>
      </c>
      <c r="G154" s="54">
        <v>2548</v>
      </c>
      <c r="H154" s="54">
        <v>2472</v>
      </c>
      <c r="I154" s="54">
        <v>3201</v>
      </c>
      <c r="J154" s="54">
        <v>3176</v>
      </c>
      <c r="K154" s="54">
        <v>3058</v>
      </c>
      <c r="L154" s="54">
        <v>3097</v>
      </c>
      <c r="M154" s="54">
        <v>2995</v>
      </c>
      <c r="N154" s="54">
        <v>3028</v>
      </c>
      <c r="O154" s="54">
        <v>3077</v>
      </c>
      <c r="P154" s="54">
        <v>3016</v>
      </c>
      <c r="Q154" s="54">
        <v>3207</v>
      </c>
      <c r="R154" s="54">
        <v>3228</v>
      </c>
      <c r="S154" s="54">
        <v>3219</v>
      </c>
      <c r="T154" s="54">
        <v>3858</v>
      </c>
      <c r="U154" s="54">
        <v>4072</v>
      </c>
      <c r="V154" s="54">
        <v>4382</v>
      </c>
      <c r="W154" s="54">
        <v>5076</v>
      </c>
      <c r="X154" s="308">
        <v>5552</v>
      </c>
      <c r="Y154" s="308">
        <v>6196</v>
      </c>
      <c r="Z154" s="308">
        <v>6434</v>
      </c>
      <c r="AA154" s="308">
        <v>6460</v>
      </c>
      <c r="AB154" s="308">
        <v>5877</v>
      </c>
      <c r="AC154" s="312">
        <v>7608</v>
      </c>
      <c r="AD154" s="312">
        <v>7469</v>
      </c>
      <c r="AE154" s="312">
        <v>7819</v>
      </c>
      <c r="AF154" s="312">
        <v>7865</v>
      </c>
      <c r="AG154" s="312">
        <v>7703</v>
      </c>
      <c r="AH154" s="312">
        <v>8165</v>
      </c>
      <c r="BC154" s="4"/>
      <c r="BE154" s="4"/>
    </row>
    <row r="155" spans="2:74">
      <c r="B155" s="127">
        <v>220</v>
      </c>
      <c r="C155" s="53" t="s">
        <v>73</v>
      </c>
      <c r="D155" s="54">
        <v>5425</v>
      </c>
      <c r="E155" s="54">
        <v>5373</v>
      </c>
      <c r="F155" s="54">
        <v>5306</v>
      </c>
      <c r="G155" s="54">
        <v>5340</v>
      </c>
      <c r="H155" s="54">
        <v>5125</v>
      </c>
      <c r="I155" s="54">
        <v>7430</v>
      </c>
      <c r="J155" s="54">
        <v>7570</v>
      </c>
      <c r="K155" s="54">
        <v>7369</v>
      </c>
      <c r="L155" s="54">
        <v>7358</v>
      </c>
      <c r="M155" s="54">
        <v>7448</v>
      </c>
      <c r="N155" s="54">
        <v>7665</v>
      </c>
      <c r="O155" s="54">
        <v>7827</v>
      </c>
      <c r="P155" s="54">
        <v>7620</v>
      </c>
      <c r="Q155" s="54">
        <v>8110</v>
      </c>
      <c r="R155" s="54">
        <v>8340</v>
      </c>
      <c r="S155" s="54">
        <v>8944</v>
      </c>
      <c r="T155" s="54">
        <v>9173</v>
      </c>
      <c r="U155" s="54">
        <v>8961</v>
      </c>
      <c r="V155" s="54">
        <v>9273</v>
      </c>
      <c r="W155" s="54">
        <v>9226</v>
      </c>
      <c r="X155" s="308">
        <v>9447</v>
      </c>
      <c r="Y155" s="308">
        <v>9644</v>
      </c>
      <c r="Z155" s="308">
        <v>9607</v>
      </c>
      <c r="AA155" s="308">
        <v>9111</v>
      </c>
      <c r="AB155" s="308">
        <v>9037</v>
      </c>
      <c r="AC155" s="312">
        <v>8955</v>
      </c>
      <c r="AD155" s="312">
        <v>8922</v>
      </c>
      <c r="AE155" s="312">
        <v>8597</v>
      </c>
      <c r="AF155" s="312">
        <v>8891</v>
      </c>
      <c r="AG155" s="312">
        <v>8540</v>
      </c>
      <c r="AH155" s="312">
        <v>8246</v>
      </c>
      <c r="BC155" s="4"/>
      <c r="BE155" s="4"/>
    </row>
    <row r="156" spans="2:74">
      <c r="B156" s="127">
        <v>301</v>
      </c>
      <c r="C156" s="53" t="s">
        <v>83</v>
      </c>
      <c r="D156" s="592"/>
      <c r="E156" s="592"/>
      <c r="F156" s="592"/>
      <c r="G156" s="592"/>
      <c r="H156" s="592"/>
      <c r="I156" s="54">
        <v>121</v>
      </c>
      <c r="J156" s="54">
        <v>122</v>
      </c>
      <c r="K156" s="54">
        <v>149</v>
      </c>
      <c r="L156" s="54">
        <v>145</v>
      </c>
      <c r="M156" s="54">
        <v>211</v>
      </c>
      <c r="N156" s="54">
        <v>218</v>
      </c>
      <c r="O156" s="54">
        <v>230</v>
      </c>
      <c r="P156" s="54">
        <v>202</v>
      </c>
      <c r="Q156" s="54">
        <v>208</v>
      </c>
      <c r="R156" s="54">
        <v>230</v>
      </c>
      <c r="S156" s="54">
        <v>211</v>
      </c>
      <c r="T156" s="54">
        <v>252</v>
      </c>
      <c r="U156" s="54">
        <v>395</v>
      </c>
      <c r="V156" s="54">
        <v>497</v>
      </c>
      <c r="W156" s="54">
        <v>516</v>
      </c>
      <c r="X156" s="308">
        <v>527</v>
      </c>
      <c r="Y156" s="308">
        <v>501</v>
      </c>
      <c r="Z156" s="308">
        <v>483</v>
      </c>
      <c r="AA156" s="308">
        <v>490</v>
      </c>
      <c r="AB156" s="308">
        <v>488</v>
      </c>
      <c r="AC156" s="312">
        <v>552</v>
      </c>
      <c r="AD156" s="312">
        <v>584</v>
      </c>
      <c r="AE156" s="312">
        <v>624</v>
      </c>
      <c r="AF156" s="312">
        <v>599</v>
      </c>
      <c r="AG156" s="312">
        <v>4471</v>
      </c>
      <c r="AH156" s="312">
        <v>4578</v>
      </c>
      <c r="AU156" s="150"/>
      <c r="BC156" s="4"/>
      <c r="BE156" s="4"/>
    </row>
    <row r="157" spans="2:74">
      <c r="B157" s="127">
        <v>321</v>
      </c>
      <c r="C157" s="53" t="s">
        <v>145</v>
      </c>
      <c r="D157" s="54">
        <v>414</v>
      </c>
      <c r="E157" s="54">
        <v>432</v>
      </c>
      <c r="F157" s="54">
        <v>320</v>
      </c>
      <c r="G157" s="54">
        <v>326</v>
      </c>
      <c r="H157" s="54">
        <v>257</v>
      </c>
      <c r="I157" s="54">
        <v>412</v>
      </c>
      <c r="J157" s="54">
        <v>439</v>
      </c>
      <c r="K157" s="54">
        <v>486</v>
      </c>
      <c r="L157" s="54">
        <v>512</v>
      </c>
      <c r="M157" s="54">
        <v>529</v>
      </c>
      <c r="N157" s="54">
        <v>511</v>
      </c>
      <c r="O157" s="54">
        <v>496</v>
      </c>
      <c r="P157" s="54">
        <v>535</v>
      </c>
      <c r="Q157" s="54">
        <v>561</v>
      </c>
      <c r="R157" s="54">
        <v>544</v>
      </c>
      <c r="S157" s="54">
        <v>557</v>
      </c>
      <c r="T157" s="54">
        <v>513</v>
      </c>
      <c r="U157" s="54">
        <v>467</v>
      </c>
      <c r="V157" s="54">
        <v>511</v>
      </c>
      <c r="W157" s="54">
        <v>534</v>
      </c>
      <c r="X157" s="308">
        <v>543</v>
      </c>
      <c r="Y157" s="308">
        <v>509</v>
      </c>
      <c r="Z157" s="308">
        <v>464</v>
      </c>
      <c r="AA157" s="308">
        <v>557</v>
      </c>
      <c r="AB157" s="308">
        <v>501</v>
      </c>
      <c r="AC157" s="312">
        <v>529</v>
      </c>
      <c r="AD157" s="312">
        <v>473</v>
      </c>
      <c r="AE157" s="312">
        <v>406</v>
      </c>
      <c r="AF157" s="312">
        <v>486</v>
      </c>
      <c r="AG157" s="312">
        <v>593</v>
      </c>
      <c r="AH157" s="312">
        <v>648</v>
      </c>
      <c r="AU157" s="150"/>
      <c r="BC157" s="4"/>
      <c r="BE157" s="4"/>
    </row>
    <row r="158" spans="2:74">
      <c r="B158" s="127">
        <v>341</v>
      </c>
      <c r="C158" s="53" t="s">
        <v>149</v>
      </c>
      <c r="D158" s="54">
        <v>863</v>
      </c>
      <c r="E158" s="54">
        <v>967</v>
      </c>
      <c r="F158" s="54">
        <v>1084</v>
      </c>
      <c r="G158" s="54">
        <v>1139</v>
      </c>
      <c r="H158" s="54">
        <v>1109</v>
      </c>
      <c r="I158" s="54">
        <v>1504</v>
      </c>
      <c r="J158" s="54">
        <v>1696</v>
      </c>
      <c r="K158" s="54">
        <v>1648</v>
      </c>
      <c r="L158" s="54">
        <v>1818</v>
      </c>
      <c r="M158" s="54">
        <v>1962</v>
      </c>
      <c r="N158" s="54">
        <v>2048</v>
      </c>
      <c r="O158" s="54">
        <v>2082</v>
      </c>
      <c r="P158" s="54">
        <v>2015</v>
      </c>
      <c r="Q158" s="54">
        <v>2144</v>
      </c>
      <c r="R158" s="54">
        <v>2211</v>
      </c>
      <c r="S158" s="54">
        <v>2460</v>
      </c>
      <c r="T158" s="54">
        <v>2540</v>
      </c>
      <c r="U158" s="54">
        <v>2638</v>
      </c>
      <c r="V158" s="54">
        <v>2950</v>
      </c>
      <c r="W158" s="54">
        <v>3049</v>
      </c>
      <c r="X158" s="308">
        <v>3517</v>
      </c>
      <c r="Y158" s="308">
        <v>4104</v>
      </c>
      <c r="Z158" s="308">
        <v>4166</v>
      </c>
      <c r="AA158" s="308">
        <v>4311</v>
      </c>
      <c r="AB158" s="308">
        <v>4247</v>
      </c>
      <c r="AC158" s="312">
        <v>4329</v>
      </c>
      <c r="AD158" s="312">
        <v>4124</v>
      </c>
      <c r="AE158" s="312">
        <v>3910</v>
      </c>
      <c r="AF158" s="312">
        <v>3763</v>
      </c>
      <c r="AG158" s="312">
        <v>413</v>
      </c>
      <c r="AH158" s="312">
        <v>432</v>
      </c>
      <c r="AU158" s="150"/>
      <c r="BC158" s="4"/>
      <c r="BE158" s="4"/>
    </row>
    <row r="159" spans="2:74">
      <c r="B159" s="127">
        <v>342</v>
      </c>
      <c r="C159" s="53" t="s">
        <v>153</v>
      </c>
      <c r="D159" s="54">
        <v>966</v>
      </c>
      <c r="E159" s="54">
        <v>775</v>
      </c>
      <c r="F159" s="54">
        <v>696</v>
      </c>
      <c r="G159" s="54">
        <v>761</v>
      </c>
      <c r="H159" s="54">
        <v>702</v>
      </c>
      <c r="I159" s="54">
        <v>1234</v>
      </c>
      <c r="J159" s="54">
        <v>1249</v>
      </c>
      <c r="K159" s="54">
        <v>1285</v>
      </c>
      <c r="L159" s="54">
        <v>1264</v>
      </c>
      <c r="M159" s="54">
        <v>1255</v>
      </c>
      <c r="N159" s="54">
        <v>1244</v>
      </c>
      <c r="O159" s="54">
        <v>1323</v>
      </c>
      <c r="P159" s="54">
        <v>1293</v>
      </c>
      <c r="Q159" s="54">
        <v>1141</v>
      </c>
      <c r="R159" s="54">
        <v>1176</v>
      </c>
      <c r="S159" s="54">
        <v>1218</v>
      </c>
      <c r="T159" s="54">
        <v>1295</v>
      </c>
      <c r="U159" s="54">
        <v>1482</v>
      </c>
      <c r="V159" s="54">
        <v>1735</v>
      </c>
      <c r="W159" s="54">
        <v>1785</v>
      </c>
      <c r="X159" s="308">
        <v>1901</v>
      </c>
      <c r="Y159" s="308">
        <v>2104</v>
      </c>
      <c r="Z159" s="308">
        <v>2168</v>
      </c>
      <c r="AA159" s="308">
        <v>2163</v>
      </c>
      <c r="AB159" s="308">
        <v>2156</v>
      </c>
      <c r="AC159" s="312">
        <v>2165</v>
      </c>
      <c r="AD159" s="312">
        <v>2238</v>
      </c>
      <c r="AE159" s="312">
        <v>2277</v>
      </c>
      <c r="AF159" s="312">
        <v>2280</v>
      </c>
      <c r="AG159" s="312">
        <v>3600</v>
      </c>
      <c r="AH159" s="312">
        <v>3469</v>
      </c>
      <c r="AU159" s="150"/>
      <c r="BC159" s="4"/>
      <c r="BE159" s="4"/>
    </row>
    <row r="160" spans="2:74">
      <c r="B160" s="127">
        <v>343</v>
      </c>
      <c r="C160" s="53" t="s">
        <v>156</v>
      </c>
      <c r="D160" s="54">
        <v>331</v>
      </c>
      <c r="E160" s="54">
        <v>368</v>
      </c>
      <c r="F160" s="54">
        <v>402</v>
      </c>
      <c r="G160" s="54">
        <v>411</v>
      </c>
      <c r="H160" s="54">
        <v>453</v>
      </c>
      <c r="I160" s="54">
        <v>993</v>
      </c>
      <c r="J160" s="54">
        <v>983</v>
      </c>
      <c r="K160" s="54">
        <v>1088</v>
      </c>
      <c r="L160" s="54">
        <v>1066</v>
      </c>
      <c r="M160" s="54">
        <v>1087</v>
      </c>
      <c r="N160" s="54">
        <v>1279</v>
      </c>
      <c r="O160" s="54">
        <v>1305</v>
      </c>
      <c r="P160" s="54">
        <v>1271</v>
      </c>
      <c r="Q160" s="54">
        <v>1226</v>
      </c>
      <c r="R160" s="54">
        <v>1232</v>
      </c>
      <c r="S160" s="54">
        <v>1267</v>
      </c>
      <c r="T160" s="54">
        <v>1303</v>
      </c>
      <c r="U160" s="54">
        <v>1321</v>
      </c>
      <c r="V160" s="54">
        <v>1254</v>
      </c>
      <c r="W160" s="54">
        <v>1227</v>
      </c>
      <c r="X160" s="308">
        <v>1266</v>
      </c>
      <c r="Y160" s="308">
        <v>1206</v>
      </c>
      <c r="Z160" s="308">
        <v>1260</v>
      </c>
      <c r="AA160" s="308">
        <v>1247</v>
      </c>
      <c r="AB160" s="308">
        <v>1107</v>
      </c>
      <c r="AC160" s="312">
        <v>1265</v>
      </c>
      <c r="AD160" s="312">
        <v>1285</v>
      </c>
      <c r="AE160" s="312">
        <v>1329</v>
      </c>
      <c r="AF160" s="312">
        <v>1266</v>
      </c>
      <c r="AG160" s="312">
        <v>2425</v>
      </c>
      <c r="AH160" s="312">
        <v>2442</v>
      </c>
      <c r="AU160" s="150"/>
      <c r="BC160" s="4"/>
      <c r="BE160" s="4"/>
    </row>
    <row r="161" spans="2:57">
      <c r="B161" s="127">
        <v>361</v>
      </c>
      <c r="C161" s="53" t="s">
        <v>159</v>
      </c>
      <c r="D161" s="54">
        <v>1299</v>
      </c>
      <c r="E161" s="54">
        <v>1215</v>
      </c>
      <c r="F161" s="54">
        <v>1212</v>
      </c>
      <c r="G161" s="54">
        <v>1207</v>
      </c>
      <c r="H161" s="54">
        <v>1164</v>
      </c>
      <c r="I161" s="54">
        <v>1783</v>
      </c>
      <c r="J161" s="54">
        <v>1671</v>
      </c>
      <c r="K161" s="54">
        <v>1588</v>
      </c>
      <c r="L161" s="54">
        <v>1548</v>
      </c>
      <c r="M161" s="54">
        <v>1550</v>
      </c>
      <c r="N161" s="54">
        <v>1559</v>
      </c>
      <c r="O161" s="54">
        <v>1507</v>
      </c>
      <c r="P161" s="54">
        <v>1537</v>
      </c>
      <c r="Q161" s="54">
        <v>1563</v>
      </c>
      <c r="R161" s="54">
        <v>1591</v>
      </c>
      <c r="S161" s="54">
        <v>1772</v>
      </c>
      <c r="T161" s="54">
        <v>1753</v>
      </c>
      <c r="U161" s="54">
        <v>1818</v>
      </c>
      <c r="V161" s="54">
        <v>1699</v>
      </c>
      <c r="W161" s="54">
        <v>1671</v>
      </c>
      <c r="X161" s="308">
        <v>1700</v>
      </c>
      <c r="Y161" s="308">
        <v>1679</v>
      </c>
      <c r="Z161" s="308">
        <v>1649</v>
      </c>
      <c r="AA161" s="308">
        <v>1637</v>
      </c>
      <c r="AB161" s="308">
        <v>1595</v>
      </c>
      <c r="AC161" s="312">
        <v>1627</v>
      </c>
      <c r="AD161" s="312">
        <v>1356</v>
      </c>
      <c r="AE161" s="312">
        <v>1320</v>
      </c>
      <c r="AF161" s="312">
        <v>1492</v>
      </c>
      <c r="AG161" s="312">
        <v>1207</v>
      </c>
      <c r="AH161" s="312">
        <v>1204</v>
      </c>
      <c r="AU161" s="150"/>
      <c r="BC161" s="4"/>
      <c r="BE161" s="4"/>
    </row>
    <row r="162" spans="2:57">
      <c r="B162" s="127">
        <v>362</v>
      </c>
      <c r="C162" s="53" t="s">
        <v>162</v>
      </c>
      <c r="D162" s="54">
        <v>96</v>
      </c>
      <c r="E162" s="54">
        <v>209</v>
      </c>
      <c r="F162" s="54">
        <v>171</v>
      </c>
      <c r="G162" s="54">
        <v>288</v>
      </c>
      <c r="H162" s="54">
        <v>262</v>
      </c>
      <c r="I162" s="54">
        <v>779</v>
      </c>
      <c r="J162" s="54">
        <v>761</v>
      </c>
      <c r="K162" s="54">
        <v>708</v>
      </c>
      <c r="L162" s="54">
        <v>752</v>
      </c>
      <c r="M162" s="54">
        <v>702</v>
      </c>
      <c r="N162" s="54">
        <v>813</v>
      </c>
      <c r="O162" s="54">
        <v>732</v>
      </c>
      <c r="P162" s="54">
        <v>594</v>
      </c>
      <c r="Q162" s="54">
        <v>690</v>
      </c>
      <c r="R162" s="54">
        <v>662</v>
      </c>
      <c r="S162" s="54">
        <v>657</v>
      </c>
      <c r="T162" s="54">
        <v>650</v>
      </c>
      <c r="U162" s="54">
        <v>702</v>
      </c>
      <c r="V162" s="54">
        <v>643</v>
      </c>
      <c r="W162" s="54">
        <v>635</v>
      </c>
      <c r="X162" s="308">
        <v>709</v>
      </c>
      <c r="Y162" s="308">
        <v>830</v>
      </c>
      <c r="Z162" s="308">
        <v>676</v>
      </c>
      <c r="AA162" s="308">
        <v>679</v>
      </c>
      <c r="AB162" s="308">
        <v>693</v>
      </c>
      <c r="AC162" s="312">
        <v>707</v>
      </c>
      <c r="AD162" s="312">
        <v>714</v>
      </c>
      <c r="AE162" s="312">
        <v>694</v>
      </c>
      <c r="AF162" s="312">
        <v>770</v>
      </c>
      <c r="AG162" s="312">
        <v>1391</v>
      </c>
      <c r="AH162" s="312">
        <v>1386</v>
      </c>
      <c r="AU162" s="150"/>
      <c r="BC162" s="4"/>
      <c r="BE162" s="4"/>
    </row>
    <row r="163" spans="2:57">
      <c r="B163" s="127">
        <v>363</v>
      </c>
      <c r="C163" s="53" t="s">
        <v>165</v>
      </c>
      <c r="D163" s="54">
        <v>253</v>
      </c>
      <c r="E163" s="54">
        <v>228</v>
      </c>
      <c r="F163" s="54">
        <v>318</v>
      </c>
      <c r="G163" s="54">
        <v>354</v>
      </c>
      <c r="H163" s="54">
        <v>333</v>
      </c>
      <c r="I163" s="54">
        <v>1026</v>
      </c>
      <c r="J163" s="54">
        <v>1037</v>
      </c>
      <c r="K163" s="54">
        <v>964</v>
      </c>
      <c r="L163" s="54">
        <v>923</v>
      </c>
      <c r="M163" s="54">
        <v>918</v>
      </c>
      <c r="N163" s="54">
        <v>919</v>
      </c>
      <c r="O163" s="54">
        <v>939</v>
      </c>
      <c r="P163" s="54">
        <v>1000</v>
      </c>
      <c r="Q163" s="54">
        <v>1013</v>
      </c>
      <c r="R163" s="54">
        <v>980</v>
      </c>
      <c r="S163" s="54">
        <v>967</v>
      </c>
      <c r="T163" s="54">
        <v>929</v>
      </c>
      <c r="U163" s="54">
        <v>985</v>
      </c>
      <c r="V163" s="54">
        <v>1030</v>
      </c>
      <c r="W163" s="54">
        <v>934</v>
      </c>
      <c r="X163" s="308">
        <v>977</v>
      </c>
      <c r="Y163" s="308">
        <v>1009</v>
      </c>
      <c r="Z163" s="308">
        <v>965</v>
      </c>
      <c r="AA163" s="308">
        <v>888</v>
      </c>
      <c r="AB163" s="308">
        <v>817</v>
      </c>
      <c r="AC163" s="312">
        <v>832</v>
      </c>
      <c r="AD163" s="312">
        <v>836</v>
      </c>
      <c r="AE163" s="312">
        <v>800</v>
      </c>
      <c r="AF163" s="312">
        <v>781</v>
      </c>
      <c r="AG163" s="312">
        <v>708</v>
      </c>
      <c r="AH163" s="312">
        <v>724</v>
      </c>
      <c r="AU163" s="150"/>
      <c r="BC163" s="4"/>
      <c r="BE163" s="4"/>
    </row>
    <row r="164" spans="2:57">
      <c r="B164" s="127">
        <v>364</v>
      </c>
      <c r="C164" s="53" t="s">
        <v>167</v>
      </c>
      <c r="D164" s="54">
        <v>590</v>
      </c>
      <c r="E164" s="54">
        <v>565</v>
      </c>
      <c r="F164" s="54">
        <v>506</v>
      </c>
      <c r="G164" s="54">
        <v>532</v>
      </c>
      <c r="H164" s="54">
        <v>433</v>
      </c>
      <c r="I164" s="54">
        <v>1091</v>
      </c>
      <c r="J164" s="54">
        <v>1069</v>
      </c>
      <c r="K164" s="54">
        <v>969</v>
      </c>
      <c r="L164" s="54">
        <v>922</v>
      </c>
      <c r="M164" s="54">
        <v>893</v>
      </c>
      <c r="N164" s="54">
        <v>1031</v>
      </c>
      <c r="O164" s="54">
        <v>999</v>
      </c>
      <c r="P164" s="54">
        <v>970</v>
      </c>
      <c r="Q164" s="54">
        <v>972</v>
      </c>
      <c r="R164" s="54">
        <v>1060</v>
      </c>
      <c r="S164" s="54">
        <v>1030</v>
      </c>
      <c r="T164" s="54">
        <v>1010</v>
      </c>
      <c r="U164" s="54">
        <v>958</v>
      </c>
      <c r="V164" s="54">
        <v>927</v>
      </c>
      <c r="W164" s="54">
        <v>905</v>
      </c>
      <c r="X164" s="308">
        <v>946</v>
      </c>
      <c r="Y164" s="308">
        <v>966</v>
      </c>
      <c r="Z164" s="308">
        <v>904</v>
      </c>
      <c r="AA164" s="308">
        <v>812</v>
      </c>
      <c r="AB164" s="308">
        <v>687</v>
      </c>
      <c r="AC164" s="312">
        <v>655</v>
      </c>
      <c r="AD164" s="312">
        <v>651</v>
      </c>
      <c r="AE164" s="312">
        <v>570</v>
      </c>
      <c r="AF164" s="312">
        <v>637</v>
      </c>
      <c r="AG164" s="312">
        <v>644</v>
      </c>
      <c r="AH164" s="312">
        <v>678</v>
      </c>
      <c r="AU164" s="150"/>
      <c r="BC164" s="4"/>
      <c r="BE164" s="4"/>
    </row>
    <row r="165" spans="2:57">
      <c r="B165" s="127">
        <v>381</v>
      </c>
      <c r="C165" s="53" t="s">
        <v>85</v>
      </c>
      <c r="D165" s="54">
        <v>2918</v>
      </c>
      <c r="E165" s="54">
        <v>2969</v>
      </c>
      <c r="F165" s="54">
        <v>3277</v>
      </c>
      <c r="G165" s="54">
        <v>3568</v>
      </c>
      <c r="H165" s="54">
        <v>3490</v>
      </c>
      <c r="I165" s="54">
        <v>4510</v>
      </c>
      <c r="J165" s="54">
        <v>4538</v>
      </c>
      <c r="K165" s="54">
        <v>4470</v>
      </c>
      <c r="L165" s="54">
        <v>4442</v>
      </c>
      <c r="M165" s="54">
        <v>4725</v>
      </c>
      <c r="N165" s="54">
        <v>4816</v>
      </c>
      <c r="O165" s="54">
        <v>4805</v>
      </c>
      <c r="P165" s="54">
        <v>4700</v>
      </c>
      <c r="Q165" s="54">
        <v>4716</v>
      </c>
      <c r="R165" s="54">
        <v>4746</v>
      </c>
      <c r="S165" s="54">
        <v>5159</v>
      </c>
      <c r="T165" s="54">
        <v>5438</v>
      </c>
      <c r="U165" s="54">
        <v>5167</v>
      </c>
      <c r="V165" s="54">
        <v>5162</v>
      </c>
      <c r="W165" s="54">
        <v>5078</v>
      </c>
      <c r="X165" s="308">
        <v>5168</v>
      </c>
      <c r="Y165" s="308">
        <v>5329</v>
      </c>
      <c r="Z165" s="308">
        <v>5510</v>
      </c>
      <c r="AA165" s="308">
        <v>5693</v>
      </c>
      <c r="AB165" s="308">
        <v>5656</v>
      </c>
      <c r="AC165" s="312">
        <v>6197</v>
      </c>
      <c r="AD165" s="312">
        <v>6328</v>
      </c>
      <c r="AE165" s="312">
        <v>6195</v>
      </c>
      <c r="AF165" s="312">
        <v>6487</v>
      </c>
      <c r="AG165" s="312">
        <v>636</v>
      </c>
      <c r="AH165" s="312">
        <v>630</v>
      </c>
      <c r="AU165" s="150"/>
      <c r="BC165" s="4"/>
      <c r="BE165" s="4"/>
    </row>
    <row r="166" spans="2:57">
      <c r="B166" s="127">
        <v>382</v>
      </c>
      <c r="C166" s="53" t="s">
        <v>86</v>
      </c>
      <c r="D166" s="54">
        <v>3057</v>
      </c>
      <c r="E166" s="54">
        <v>4224</v>
      </c>
      <c r="F166" s="54">
        <v>4356</v>
      </c>
      <c r="G166" s="54">
        <v>4671</v>
      </c>
      <c r="H166" s="54">
        <v>4873</v>
      </c>
      <c r="I166" s="54">
        <v>5423</v>
      </c>
      <c r="J166" s="54">
        <v>4705</v>
      </c>
      <c r="K166" s="54">
        <v>4570</v>
      </c>
      <c r="L166" s="54">
        <v>4553</v>
      </c>
      <c r="M166" s="54">
        <v>4271</v>
      </c>
      <c r="N166" s="54">
        <v>4666</v>
      </c>
      <c r="O166" s="54">
        <v>5645</v>
      </c>
      <c r="P166" s="54">
        <v>5839</v>
      </c>
      <c r="Q166" s="54">
        <v>5799</v>
      </c>
      <c r="R166" s="54">
        <v>5780</v>
      </c>
      <c r="S166" s="54">
        <v>5960</v>
      </c>
      <c r="T166" s="54">
        <v>5494</v>
      </c>
      <c r="U166" s="54">
        <v>4995</v>
      </c>
      <c r="V166" s="54">
        <v>4916</v>
      </c>
      <c r="W166" s="54">
        <v>5262</v>
      </c>
      <c r="X166" s="308">
        <v>5387</v>
      </c>
      <c r="Y166" s="308">
        <v>5695</v>
      </c>
      <c r="Z166" s="308">
        <v>5978</v>
      </c>
      <c r="AA166" s="308">
        <v>5832</v>
      </c>
      <c r="AB166" s="308">
        <v>5584</v>
      </c>
      <c r="AC166" s="312">
        <v>5435</v>
      </c>
      <c r="AD166" s="312">
        <v>5495</v>
      </c>
      <c r="AE166" s="312">
        <v>5579</v>
      </c>
      <c r="AF166" s="312">
        <v>5774</v>
      </c>
      <c r="AG166" s="312">
        <v>6385</v>
      </c>
      <c r="AH166" s="312">
        <v>6290</v>
      </c>
      <c r="AU166" s="150"/>
      <c r="BC166" s="4"/>
      <c r="BE166" s="4"/>
    </row>
    <row r="167" spans="2:57">
      <c r="B167" s="127"/>
      <c r="C167" s="405" t="s">
        <v>602</v>
      </c>
      <c r="D167" s="589">
        <v>830</v>
      </c>
      <c r="E167" s="589">
        <v>857</v>
      </c>
      <c r="F167" s="589">
        <v>872</v>
      </c>
      <c r="G167" s="589">
        <v>980</v>
      </c>
      <c r="H167" s="589">
        <v>868</v>
      </c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308"/>
      <c r="Y167" s="308"/>
      <c r="Z167" s="308"/>
      <c r="AA167" s="308"/>
      <c r="AB167" s="308"/>
      <c r="AC167" s="312"/>
      <c r="AD167" s="312"/>
      <c r="AE167" s="312"/>
      <c r="AF167" s="312"/>
      <c r="AG167" s="312"/>
      <c r="AH167" s="312"/>
      <c r="AU167" s="150"/>
      <c r="BC167" s="4"/>
      <c r="BE167" s="4"/>
    </row>
    <row r="168" spans="2:57">
      <c r="B168" s="127">
        <v>421</v>
      </c>
      <c r="C168" s="53" t="s">
        <v>171</v>
      </c>
      <c r="D168" s="607"/>
      <c r="E168" s="607"/>
      <c r="F168" s="607"/>
      <c r="G168" s="607"/>
      <c r="H168" s="607"/>
      <c r="I168" s="54">
        <v>188</v>
      </c>
      <c r="J168" s="54">
        <v>176</v>
      </c>
      <c r="K168" s="54">
        <v>187</v>
      </c>
      <c r="L168" s="54">
        <v>187</v>
      </c>
      <c r="M168" s="54">
        <v>186</v>
      </c>
      <c r="N168" s="54">
        <v>189</v>
      </c>
      <c r="O168" s="54">
        <v>190</v>
      </c>
      <c r="P168" s="54">
        <v>113</v>
      </c>
      <c r="Q168" s="54">
        <v>118</v>
      </c>
      <c r="R168" s="54">
        <v>118</v>
      </c>
      <c r="S168" s="54">
        <v>111</v>
      </c>
      <c r="T168" s="54">
        <v>119</v>
      </c>
      <c r="U168" s="54">
        <v>119</v>
      </c>
      <c r="V168" s="54">
        <v>111</v>
      </c>
      <c r="W168" s="54">
        <v>109</v>
      </c>
      <c r="X168" s="308">
        <v>128</v>
      </c>
      <c r="Y168" s="308">
        <v>138</v>
      </c>
      <c r="Z168" s="308">
        <v>125</v>
      </c>
      <c r="AA168" s="308">
        <v>112</v>
      </c>
      <c r="AB168" s="308">
        <v>91</v>
      </c>
      <c r="AC168" s="312">
        <v>119</v>
      </c>
      <c r="AD168" s="312">
        <v>119</v>
      </c>
      <c r="AE168" s="312">
        <v>119</v>
      </c>
      <c r="AF168" s="312">
        <v>119</v>
      </c>
      <c r="AG168" s="312">
        <v>5510</v>
      </c>
      <c r="AH168" s="312">
        <v>5244</v>
      </c>
      <c r="AU168" s="150"/>
      <c r="BC168" s="4"/>
      <c r="BE168" s="4"/>
    </row>
    <row r="169" spans="2:57">
      <c r="B169" s="127">
        <v>422</v>
      </c>
      <c r="C169" s="53" t="s">
        <v>174</v>
      </c>
      <c r="D169" s="54">
        <v>425</v>
      </c>
      <c r="E169" s="54">
        <v>495</v>
      </c>
      <c r="F169" s="54">
        <v>463</v>
      </c>
      <c r="G169" s="54">
        <v>445</v>
      </c>
      <c r="H169" s="54">
        <v>348</v>
      </c>
      <c r="I169" s="54">
        <v>673</v>
      </c>
      <c r="J169" s="54">
        <v>752</v>
      </c>
      <c r="K169" s="54">
        <v>765</v>
      </c>
      <c r="L169" s="54">
        <v>775</v>
      </c>
      <c r="M169" s="54">
        <v>836</v>
      </c>
      <c r="N169" s="54">
        <v>837</v>
      </c>
      <c r="O169" s="54">
        <v>911</v>
      </c>
      <c r="P169" s="54">
        <v>902</v>
      </c>
      <c r="Q169" s="54">
        <v>946</v>
      </c>
      <c r="R169" s="54">
        <v>1013</v>
      </c>
      <c r="S169" s="54">
        <v>1114</v>
      </c>
      <c r="T169" s="54">
        <v>1224</v>
      </c>
      <c r="U169" s="54">
        <v>1358</v>
      </c>
      <c r="V169" s="54">
        <v>1554</v>
      </c>
      <c r="W169" s="54">
        <v>1695</v>
      </c>
      <c r="X169" s="308">
        <v>1833</v>
      </c>
      <c r="Y169" s="308">
        <v>1853</v>
      </c>
      <c r="Z169" s="308">
        <v>1603</v>
      </c>
      <c r="AA169" s="308">
        <v>1412</v>
      </c>
      <c r="AB169" s="308">
        <v>1374</v>
      </c>
      <c r="AC169" s="312">
        <v>1360</v>
      </c>
      <c r="AD169" s="312">
        <v>1339</v>
      </c>
      <c r="AE169" s="312">
        <v>1422</v>
      </c>
      <c r="AF169" s="312">
        <v>1533</v>
      </c>
      <c r="AG169" s="312">
        <v>113</v>
      </c>
      <c r="AH169" s="312">
        <v>116</v>
      </c>
      <c r="AU169" s="150"/>
      <c r="BC169" s="4"/>
      <c r="BE169" s="4"/>
    </row>
    <row r="170" spans="2:57">
      <c r="B170" s="127">
        <v>441</v>
      </c>
      <c r="C170" s="53" t="s">
        <v>176</v>
      </c>
      <c r="D170" s="54">
        <v>487</v>
      </c>
      <c r="E170" s="54">
        <v>532</v>
      </c>
      <c r="F170" s="54">
        <v>573</v>
      </c>
      <c r="G170" s="54">
        <v>555</v>
      </c>
      <c r="H170" s="54">
        <v>441</v>
      </c>
      <c r="I170" s="54">
        <v>835</v>
      </c>
      <c r="J170" s="54">
        <v>813</v>
      </c>
      <c r="K170" s="54">
        <v>800</v>
      </c>
      <c r="L170" s="54">
        <v>799</v>
      </c>
      <c r="M170" s="54">
        <v>858</v>
      </c>
      <c r="N170" s="54">
        <v>859</v>
      </c>
      <c r="O170" s="54">
        <v>837</v>
      </c>
      <c r="P170" s="54">
        <v>819</v>
      </c>
      <c r="Q170" s="54">
        <v>801</v>
      </c>
      <c r="R170" s="54">
        <v>797</v>
      </c>
      <c r="S170" s="54">
        <v>831</v>
      </c>
      <c r="T170" s="54">
        <v>771</v>
      </c>
      <c r="U170" s="54">
        <v>744</v>
      </c>
      <c r="V170" s="54">
        <v>731</v>
      </c>
      <c r="W170" s="54">
        <v>717</v>
      </c>
      <c r="X170" s="308">
        <v>731</v>
      </c>
      <c r="Y170" s="308">
        <v>707</v>
      </c>
      <c r="Z170" s="308">
        <v>722</v>
      </c>
      <c r="AA170" s="308">
        <v>695</v>
      </c>
      <c r="AB170" s="308">
        <v>625</v>
      </c>
      <c r="AC170" s="312">
        <v>625</v>
      </c>
      <c r="AD170" s="312">
        <v>564</v>
      </c>
      <c r="AE170" s="312">
        <v>561</v>
      </c>
      <c r="AF170" s="312">
        <v>553</v>
      </c>
      <c r="AG170" s="312">
        <v>1625</v>
      </c>
      <c r="AH170" s="312">
        <v>1798</v>
      </c>
      <c r="AU170" s="150"/>
      <c r="BC170" s="4"/>
      <c r="BE170" s="4"/>
    </row>
    <row r="171" spans="2:57">
      <c r="B171" s="127">
        <v>442</v>
      </c>
      <c r="C171" s="53" t="s">
        <v>87</v>
      </c>
      <c r="D171" s="54">
        <v>408</v>
      </c>
      <c r="E171" s="54">
        <v>391</v>
      </c>
      <c r="F171" s="54">
        <v>327</v>
      </c>
      <c r="G171" s="54">
        <v>220</v>
      </c>
      <c r="H171" s="54">
        <v>359</v>
      </c>
      <c r="I171" s="54">
        <v>985</v>
      </c>
      <c r="J171" s="54">
        <v>1188</v>
      </c>
      <c r="K171" s="54">
        <v>1054</v>
      </c>
      <c r="L171" s="54">
        <v>1193</v>
      </c>
      <c r="M171" s="54">
        <v>1014</v>
      </c>
      <c r="N171" s="54">
        <v>1273</v>
      </c>
      <c r="O171" s="54">
        <v>1297</v>
      </c>
      <c r="P171" s="54">
        <v>1294</v>
      </c>
      <c r="Q171" s="54">
        <v>1323</v>
      </c>
      <c r="R171" s="54">
        <v>1559</v>
      </c>
      <c r="S171" s="54">
        <v>1708</v>
      </c>
      <c r="T171" s="54">
        <v>1672</v>
      </c>
      <c r="U171" s="54">
        <v>1764</v>
      </c>
      <c r="V171" s="54">
        <v>1906</v>
      </c>
      <c r="W171" s="54">
        <v>1837</v>
      </c>
      <c r="X171" s="308">
        <v>1879</v>
      </c>
      <c r="Y171" s="308">
        <v>1754</v>
      </c>
      <c r="Z171" s="308">
        <v>1624</v>
      </c>
      <c r="AA171" s="308">
        <v>1534</v>
      </c>
      <c r="AB171" s="308">
        <v>1532</v>
      </c>
      <c r="AC171" s="312">
        <v>1570</v>
      </c>
      <c r="AD171" s="312">
        <v>1646</v>
      </c>
      <c r="AE171" s="312">
        <v>1630</v>
      </c>
      <c r="AF171" s="312">
        <v>1674</v>
      </c>
      <c r="AG171" s="312">
        <v>536</v>
      </c>
      <c r="AH171" s="312">
        <v>534</v>
      </c>
      <c r="AU171" s="150"/>
      <c r="BC171" s="4"/>
      <c r="BE171" s="4"/>
    </row>
    <row r="172" spans="2:57">
      <c r="B172" s="127">
        <v>443</v>
      </c>
      <c r="C172" s="53" t="s">
        <v>88</v>
      </c>
      <c r="D172" s="54">
        <v>1053</v>
      </c>
      <c r="E172" s="54">
        <v>1064</v>
      </c>
      <c r="F172" s="54">
        <v>1209</v>
      </c>
      <c r="G172" s="54">
        <v>1072</v>
      </c>
      <c r="H172" s="54">
        <v>1142</v>
      </c>
      <c r="I172" s="54">
        <v>1656</v>
      </c>
      <c r="J172" s="54">
        <v>1764</v>
      </c>
      <c r="K172" s="54">
        <v>1803</v>
      </c>
      <c r="L172" s="54">
        <v>2016</v>
      </c>
      <c r="M172" s="54">
        <v>2122</v>
      </c>
      <c r="N172" s="54">
        <v>2463</v>
      </c>
      <c r="O172" s="54">
        <v>2569</v>
      </c>
      <c r="P172" s="54">
        <v>2780</v>
      </c>
      <c r="Q172" s="54">
        <v>3007</v>
      </c>
      <c r="R172" s="54">
        <v>3160</v>
      </c>
      <c r="S172" s="54">
        <v>3368</v>
      </c>
      <c r="T172" s="54">
        <v>3489</v>
      </c>
      <c r="U172" s="54">
        <v>3553</v>
      </c>
      <c r="V172" s="54">
        <v>3841</v>
      </c>
      <c r="W172" s="54">
        <v>3879</v>
      </c>
      <c r="X172" s="308">
        <v>4306</v>
      </c>
      <c r="Y172" s="308">
        <v>4858</v>
      </c>
      <c r="Z172" s="308">
        <v>4597</v>
      </c>
      <c r="AA172" s="308">
        <v>4437</v>
      </c>
      <c r="AB172" s="308">
        <v>3867</v>
      </c>
      <c r="AC172" s="312">
        <v>4552</v>
      </c>
      <c r="AD172" s="312">
        <v>4339</v>
      </c>
      <c r="AE172" s="312">
        <v>4332</v>
      </c>
      <c r="AF172" s="312">
        <v>4550</v>
      </c>
      <c r="AG172" s="312">
        <v>1511</v>
      </c>
      <c r="AH172" s="312">
        <v>1482</v>
      </c>
      <c r="AU172" s="150"/>
      <c r="BC172" s="4"/>
      <c r="BE172" s="4"/>
    </row>
    <row r="173" spans="2:57">
      <c r="B173" s="127">
        <v>444</v>
      </c>
      <c r="C173" s="53" t="s">
        <v>180</v>
      </c>
      <c r="D173" s="54">
        <v>808</v>
      </c>
      <c r="E173" s="54">
        <v>939</v>
      </c>
      <c r="F173" s="54">
        <v>1097</v>
      </c>
      <c r="G173" s="54">
        <v>1100</v>
      </c>
      <c r="H173" s="54">
        <v>1158</v>
      </c>
      <c r="I173" s="54">
        <v>1434</v>
      </c>
      <c r="J173" s="54">
        <v>1435</v>
      </c>
      <c r="K173" s="54">
        <v>1253</v>
      </c>
      <c r="L173" s="54">
        <v>1463</v>
      </c>
      <c r="M173" s="54">
        <v>1469</v>
      </c>
      <c r="N173" s="54">
        <v>1625</v>
      </c>
      <c r="O173" s="54">
        <v>1573</v>
      </c>
      <c r="P173" s="54">
        <v>1467</v>
      </c>
      <c r="Q173" s="54">
        <v>1550</v>
      </c>
      <c r="R173" s="54">
        <v>1505</v>
      </c>
      <c r="S173" s="54">
        <v>1643</v>
      </c>
      <c r="T173" s="54">
        <v>1545</v>
      </c>
      <c r="U173" s="54">
        <v>1578</v>
      </c>
      <c r="V173" s="54">
        <v>1680</v>
      </c>
      <c r="W173" s="54">
        <v>1699</v>
      </c>
      <c r="X173" s="308">
        <v>1676</v>
      </c>
      <c r="Y173" s="308">
        <v>1745</v>
      </c>
      <c r="Z173" s="308">
        <v>1676</v>
      </c>
      <c r="AA173" s="308">
        <v>1618</v>
      </c>
      <c r="AB173" s="308">
        <v>1648</v>
      </c>
      <c r="AC173" s="312">
        <v>1538</v>
      </c>
      <c r="AD173" s="312">
        <v>1604</v>
      </c>
      <c r="AE173" s="312">
        <v>1541</v>
      </c>
      <c r="AF173" s="312">
        <v>1630</v>
      </c>
      <c r="AG173" s="312">
        <v>4412</v>
      </c>
      <c r="AH173" s="312">
        <v>4447</v>
      </c>
      <c r="AU173" s="150"/>
    </row>
    <row r="174" spans="2:57">
      <c r="B174" s="127">
        <v>445</v>
      </c>
      <c r="C174" s="53" t="s">
        <v>182</v>
      </c>
      <c r="D174" s="54">
        <v>319</v>
      </c>
      <c r="E174" s="54">
        <v>276</v>
      </c>
      <c r="F174" s="54">
        <v>285</v>
      </c>
      <c r="G174" s="54">
        <v>306</v>
      </c>
      <c r="H174" s="54">
        <v>278</v>
      </c>
      <c r="I174" s="54">
        <v>363</v>
      </c>
      <c r="J174" s="54">
        <v>343</v>
      </c>
      <c r="K174" s="54">
        <v>331</v>
      </c>
      <c r="L174" s="54">
        <v>354</v>
      </c>
      <c r="M174" s="54">
        <v>341</v>
      </c>
      <c r="N174" s="54">
        <v>314</v>
      </c>
      <c r="O174" s="54">
        <v>386</v>
      </c>
      <c r="P174" s="54">
        <v>401</v>
      </c>
      <c r="Q174" s="54">
        <v>383</v>
      </c>
      <c r="R174" s="54">
        <v>369</v>
      </c>
      <c r="S174" s="54">
        <v>359</v>
      </c>
      <c r="T174" s="54">
        <v>333</v>
      </c>
      <c r="U174" s="54">
        <v>338</v>
      </c>
      <c r="V174" s="54">
        <v>307</v>
      </c>
      <c r="W174" s="54">
        <v>320</v>
      </c>
      <c r="X174" s="308">
        <v>275</v>
      </c>
      <c r="Y174" s="308">
        <v>283</v>
      </c>
      <c r="Z174" s="308">
        <v>270</v>
      </c>
      <c r="AA174" s="308">
        <v>272</v>
      </c>
      <c r="AB174" s="308">
        <v>242</v>
      </c>
      <c r="AC174" s="312">
        <v>292</v>
      </c>
      <c r="AD174" s="312">
        <v>308</v>
      </c>
      <c r="AE174" s="312">
        <v>279</v>
      </c>
      <c r="AF174" s="312">
        <v>293</v>
      </c>
      <c r="AG174" s="312">
        <v>1614</v>
      </c>
      <c r="AH174" s="312">
        <v>1624</v>
      </c>
      <c r="AU174" s="150"/>
    </row>
    <row r="175" spans="2:57">
      <c r="B175" s="127">
        <v>461</v>
      </c>
      <c r="C175" s="53" t="s">
        <v>184</v>
      </c>
      <c r="D175" s="54">
        <v>1580</v>
      </c>
      <c r="E175" s="54">
        <v>1556</v>
      </c>
      <c r="F175" s="54">
        <v>1517</v>
      </c>
      <c r="G175" s="54">
        <v>1611</v>
      </c>
      <c r="H175" s="54">
        <v>1580</v>
      </c>
      <c r="I175" s="54">
        <v>2299</v>
      </c>
      <c r="J175" s="54">
        <v>2308</v>
      </c>
      <c r="K175" s="54">
        <v>2185</v>
      </c>
      <c r="L175" s="54">
        <v>2108</v>
      </c>
      <c r="M175" s="54">
        <v>2219</v>
      </c>
      <c r="N175" s="54">
        <v>2225</v>
      </c>
      <c r="O175" s="54">
        <v>2173</v>
      </c>
      <c r="P175" s="54">
        <v>2280</v>
      </c>
      <c r="Q175" s="54">
        <v>2435</v>
      </c>
      <c r="R175" s="54">
        <v>2492</v>
      </c>
      <c r="S175" s="54">
        <v>2669</v>
      </c>
      <c r="T175" s="54">
        <v>2521</v>
      </c>
      <c r="U175" s="54">
        <v>2572</v>
      </c>
      <c r="V175" s="54">
        <v>2446</v>
      </c>
      <c r="W175" s="54">
        <v>2398</v>
      </c>
      <c r="X175" s="308">
        <v>2398</v>
      </c>
      <c r="Y175" s="308">
        <v>2429</v>
      </c>
      <c r="Z175" s="308">
        <v>2431</v>
      </c>
      <c r="AA175" s="308">
        <v>2444</v>
      </c>
      <c r="AB175" s="308">
        <v>2350</v>
      </c>
      <c r="AC175" s="312">
        <v>2393</v>
      </c>
      <c r="AD175" s="312">
        <v>2361</v>
      </c>
      <c r="AE175" s="312">
        <v>2300</v>
      </c>
      <c r="AF175" s="312">
        <v>2377</v>
      </c>
      <c r="AG175" s="312">
        <v>279</v>
      </c>
      <c r="AH175" s="312">
        <v>270</v>
      </c>
      <c r="AU175" s="150"/>
    </row>
    <row r="176" spans="2:57">
      <c r="B176" s="127">
        <v>462</v>
      </c>
      <c r="C176" s="53" t="s">
        <v>186</v>
      </c>
      <c r="D176" s="54">
        <v>2018</v>
      </c>
      <c r="E176" s="54">
        <v>1821</v>
      </c>
      <c r="F176" s="54">
        <v>1828</v>
      </c>
      <c r="G176" s="54">
        <v>1809</v>
      </c>
      <c r="H176" s="54">
        <v>1152</v>
      </c>
      <c r="I176" s="54">
        <v>1457</v>
      </c>
      <c r="J176" s="54">
        <v>1531</v>
      </c>
      <c r="K176" s="54">
        <v>1316</v>
      </c>
      <c r="L176" s="54">
        <v>1214</v>
      </c>
      <c r="M176" s="54">
        <v>1201</v>
      </c>
      <c r="N176" s="54">
        <v>1171</v>
      </c>
      <c r="O176" s="54">
        <v>1170</v>
      </c>
      <c r="P176" s="54">
        <v>1163</v>
      </c>
      <c r="Q176" s="54">
        <v>1191</v>
      </c>
      <c r="R176" s="54">
        <v>1208</v>
      </c>
      <c r="S176" s="54">
        <v>1348</v>
      </c>
      <c r="T176" s="54">
        <v>1290</v>
      </c>
      <c r="U176" s="54">
        <v>1271</v>
      </c>
      <c r="V176" s="54">
        <v>1327</v>
      </c>
      <c r="W176" s="54">
        <v>1300</v>
      </c>
      <c r="X176" s="308">
        <v>1342</v>
      </c>
      <c r="Y176" s="308">
        <v>1531</v>
      </c>
      <c r="Z176" s="308">
        <v>1390</v>
      </c>
      <c r="AA176" s="308">
        <v>1222</v>
      </c>
      <c r="AB176" s="308">
        <v>980</v>
      </c>
      <c r="AC176" s="312">
        <v>1045</v>
      </c>
      <c r="AD176" s="312">
        <v>840</v>
      </c>
      <c r="AE176" s="312">
        <v>949</v>
      </c>
      <c r="AF176" s="312">
        <v>911</v>
      </c>
      <c r="AG176" s="312">
        <v>2283</v>
      </c>
      <c r="AH176" s="312">
        <v>2310</v>
      </c>
      <c r="AU176" s="150"/>
    </row>
    <row r="177" spans="2:57">
      <c r="B177" s="127">
        <v>463</v>
      </c>
      <c r="C177" s="53" t="s">
        <v>189</v>
      </c>
      <c r="D177" s="54">
        <v>889</v>
      </c>
      <c r="E177" s="54">
        <v>858</v>
      </c>
      <c r="F177" s="54">
        <v>886</v>
      </c>
      <c r="G177" s="54">
        <v>890</v>
      </c>
      <c r="H177" s="54">
        <v>859</v>
      </c>
      <c r="I177" s="54">
        <v>1106</v>
      </c>
      <c r="J177" s="54">
        <v>1048</v>
      </c>
      <c r="K177" s="54">
        <v>1016</v>
      </c>
      <c r="L177" s="54">
        <v>1059</v>
      </c>
      <c r="M177" s="54">
        <v>1108</v>
      </c>
      <c r="N177" s="54">
        <v>1163</v>
      </c>
      <c r="O177" s="54">
        <v>1067</v>
      </c>
      <c r="P177" s="54">
        <v>1211</v>
      </c>
      <c r="Q177" s="54">
        <v>1199</v>
      </c>
      <c r="R177" s="54">
        <v>1244</v>
      </c>
      <c r="S177" s="54">
        <v>1206</v>
      </c>
      <c r="T177" s="54">
        <v>1224</v>
      </c>
      <c r="U177" s="54">
        <v>1010</v>
      </c>
      <c r="V177" s="54">
        <v>972</v>
      </c>
      <c r="W177" s="54">
        <v>943</v>
      </c>
      <c r="X177" s="308">
        <v>992</v>
      </c>
      <c r="Y177" s="308">
        <v>1019</v>
      </c>
      <c r="Z177" s="308">
        <v>1091</v>
      </c>
      <c r="AA177" s="308">
        <v>1012</v>
      </c>
      <c r="AB177" s="308">
        <v>920</v>
      </c>
      <c r="AC177" s="312">
        <v>887</v>
      </c>
      <c r="AD177" s="312">
        <v>937</v>
      </c>
      <c r="AE177" s="312">
        <v>933</v>
      </c>
      <c r="AF177" s="312">
        <v>889</v>
      </c>
      <c r="AG177" s="312">
        <v>956</v>
      </c>
      <c r="AH177" s="312">
        <v>949</v>
      </c>
      <c r="AU177" s="150"/>
    </row>
    <row r="178" spans="2:57">
      <c r="B178" s="127">
        <v>464</v>
      </c>
      <c r="C178" s="53" t="s">
        <v>90</v>
      </c>
      <c r="D178" s="54">
        <v>3543</v>
      </c>
      <c r="E178" s="54">
        <v>3437</v>
      </c>
      <c r="F178" s="54">
        <v>3799</v>
      </c>
      <c r="G178" s="54">
        <v>3952</v>
      </c>
      <c r="H178" s="54">
        <v>3453</v>
      </c>
      <c r="I178" s="54">
        <v>4125</v>
      </c>
      <c r="J178" s="54">
        <v>4164</v>
      </c>
      <c r="K178" s="54">
        <v>3803</v>
      </c>
      <c r="L178" s="54">
        <v>3697</v>
      </c>
      <c r="M178" s="54">
        <v>3507</v>
      </c>
      <c r="N178" s="54">
        <v>3293</v>
      </c>
      <c r="O178" s="54">
        <v>3442</v>
      </c>
      <c r="P178" s="54">
        <v>3391</v>
      </c>
      <c r="Q178" s="54">
        <v>3810</v>
      </c>
      <c r="R178" s="54">
        <v>4076</v>
      </c>
      <c r="S178" s="54">
        <v>4523</v>
      </c>
      <c r="T178" s="54">
        <v>4780</v>
      </c>
      <c r="U178" s="54">
        <v>4733</v>
      </c>
      <c r="V178" s="54">
        <v>5027</v>
      </c>
      <c r="W178" s="54">
        <v>5014</v>
      </c>
      <c r="X178" s="308">
        <v>5167</v>
      </c>
      <c r="Y178" s="308">
        <v>5354</v>
      </c>
      <c r="Z178" s="308">
        <v>5284</v>
      </c>
      <c r="AA178" s="308">
        <v>5119</v>
      </c>
      <c r="AB178" s="308">
        <v>4718</v>
      </c>
      <c r="AC178" s="312">
        <v>4850</v>
      </c>
      <c r="AD178" s="312">
        <v>4578</v>
      </c>
      <c r="AE178" s="312">
        <v>4497</v>
      </c>
      <c r="AF178" s="312">
        <v>4295</v>
      </c>
      <c r="AG178" s="312">
        <v>868</v>
      </c>
      <c r="AH178" s="312">
        <v>739</v>
      </c>
      <c r="AU178" s="150"/>
      <c r="BC178" s="4"/>
      <c r="BE178" s="4"/>
    </row>
    <row r="179" spans="2:57">
      <c r="B179" s="127">
        <v>481</v>
      </c>
      <c r="C179" s="53" t="s">
        <v>91</v>
      </c>
      <c r="D179" s="54">
        <v>1134</v>
      </c>
      <c r="E179" s="54">
        <v>1049</v>
      </c>
      <c r="F179" s="54">
        <v>949</v>
      </c>
      <c r="G179" s="54">
        <v>1091</v>
      </c>
      <c r="H179" s="54">
        <v>968</v>
      </c>
      <c r="I179" s="54">
        <v>1248</v>
      </c>
      <c r="J179" s="54">
        <v>1222</v>
      </c>
      <c r="K179" s="54">
        <v>1282</v>
      </c>
      <c r="L179" s="54">
        <v>1270</v>
      </c>
      <c r="M179" s="54">
        <v>1231</v>
      </c>
      <c r="N179" s="54">
        <v>1238</v>
      </c>
      <c r="O179" s="54">
        <v>1267</v>
      </c>
      <c r="P179" s="54">
        <v>1270</v>
      </c>
      <c r="Q179" s="54">
        <v>1264</v>
      </c>
      <c r="R179" s="54">
        <v>1344</v>
      </c>
      <c r="S179" s="54">
        <v>1313</v>
      </c>
      <c r="T179" s="54">
        <v>1249</v>
      </c>
      <c r="U179" s="54">
        <v>1265</v>
      </c>
      <c r="V179" s="54">
        <v>1294</v>
      </c>
      <c r="W179" s="54">
        <v>1364</v>
      </c>
      <c r="X179" s="308">
        <v>1408</v>
      </c>
      <c r="Y179" s="308">
        <v>1423</v>
      </c>
      <c r="Z179" s="308">
        <v>1409</v>
      </c>
      <c r="AA179" s="308">
        <v>1344</v>
      </c>
      <c r="AB179" s="308">
        <v>1339</v>
      </c>
      <c r="AC179" s="312">
        <v>1276</v>
      </c>
      <c r="AD179" s="312">
        <v>1257</v>
      </c>
      <c r="AE179" s="312">
        <v>1186</v>
      </c>
      <c r="AF179" s="312">
        <v>1163</v>
      </c>
      <c r="AG179" s="312">
        <v>4217</v>
      </c>
      <c r="AH179" s="312">
        <v>3962</v>
      </c>
      <c r="AU179" s="150"/>
    </row>
    <row r="180" spans="2:57">
      <c r="B180" s="127">
        <v>501</v>
      </c>
      <c r="C180" s="53" t="s">
        <v>92</v>
      </c>
      <c r="D180" s="54">
        <v>495</v>
      </c>
      <c r="E180" s="54">
        <v>560</v>
      </c>
      <c r="F180" s="54">
        <v>635</v>
      </c>
      <c r="G180" s="54">
        <v>645</v>
      </c>
      <c r="H180" s="54">
        <v>527</v>
      </c>
      <c r="I180" s="54">
        <v>608</v>
      </c>
      <c r="J180" s="54">
        <v>787</v>
      </c>
      <c r="K180" s="54">
        <v>743</v>
      </c>
      <c r="L180" s="54">
        <v>787</v>
      </c>
      <c r="M180" s="54">
        <v>726</v>
      </c>
      <c r="N180" s="54">
        <v>725</v>
      </c>
      <c r="O180" s="54">
        <v>756</v>
      </c>
      <c r="P180" s="54">
        <v>760</v>
      </c>
      <c r="Q180" s="54">
        <v>767</v>
      </c>
      <c r="R180" s="54">
        <v>750</v>
      </c>
      <c r="S180" s="54">
        <v>727</v>
      </c>
      <c r="T180" s="54">
        <v>718</v>
      </c>
      <c r="U180" s="54">
        <v>708</v>
      </c>
      <c r="V180" s="54">
        <v>720</v>
      </c>
      <c r="W180" s="54">
        <v>706</v>
      </c>
      <c r="X180" s="308">
        <v>742</v>
      </c>
      <c r="Y180" s="308">
        <v>679</v>
      </c>
      <c r="Z180" s="308">
        <v>646</v>
      </c>
      <c r="AA180" s="308">
        <v>611</v>
      </c>
      <c r="AB180" s="308">
        <v>589</v>
      </c>
      <c r="AC180" s="312">
        <v>563</v>
      </c>
      <c r="AD180" s="312">
        <v>549</v>
      </c>
      <c r="AE180" s="312">
        <v>558</v>
      </c>
      <c r="AF180" s="312">
        <v>566</v>
      </c>
      <c r="AG180" s="312">
        <v>1091</v>
      </c>
      <c r="AH180" s="312">
        <v>1085</v>
      </c>
      <c r="AU180" s="150"/>
    </row>
    <row r="181" spans="2:57">
      <c r="B181" s="127">
        <v>502</v>
      </c>
      <c r="C181" s="53" t="s">
        <v>196</v>
      </c>
      <c r="D181" s="54">
        <v>385</v>
      </c>
      <c r="E181" s="54">
        <v>411</v>
      </c>
      <c r="F181" s="54">
        <v>466</v>
      </c>
      <c r="G181" s="54">
        <v>421</v>
      </c>
      <c r="H181" s="54">
        <v>409</v>
      </c>
      <c r="I181" s="54">
        <v>525</v>
      </c>
      <c r="J181" s="54">
        <v>522</v>
      </c>
      <c r="K181" s="54">
        <v>539</v>
      </c>
      <c r="L181" s="54">
        <v>522</v>
      </c>
      <c r="M181" s="54">
        <v>519</v>
      </c>
      <c r="N181" s="54">
        <v>517</v>
      </c>
      <c r="O181" s="54">
        <v>639</v>
      </c>
      <c r="P181" s="54">
        <v>668</v>
      </c>
      <c r="Q181" s="54">
        <v>698</v>
      </c>
      <c r="R181" s="54">
        <v>823</v>
      </c>
      <c r="S181" s="54">
        <v>864</v>
      </c>
      <c r="T181" s="54">
        <v>863</v>
      </c>
      <c r="U181" s="54">
        <v>859</v>
      </c>
      <c r="V181" s="54">
        <v>888</v>
      </c>
      <c r="W181" s="54">
        <v>883</v>
      </c>
      <c r="X181" s="308">
        <v>921</v>
      </c>
      <c r="Y181" s="308">
        <v>956</v>
      </c>
      <c r="Z181" s="308">
        <v>937</v>
      </c>
      <c r="AA181" s="308">
        <v>859</v>
      </c>
      <c r="AB181" s="308">
        <v>843</v>
      </c>
      <c r="AC181" s="312">
        <v>854</v>
      </c>
      <c r="AD181" s="312">
        <v>860</v>
      </c>
      <c r="AE181" s="312">
        <v>866</v>
      </c>
      <c r="AF181" s="312">
        <v>825</v>
      </c>
      <c r="AG181" s="312">
        <v>536</v>
      </c>
      <c r="AH181" s="312">
        <v>545</v>
      </c>
      <c r="AU181" s="150"/>
    </row>
    <row r="182" spans="2:57">
      <c r="B182" s="127">
        <v>503</v>
      </c>
      <c r="C182" s="53" t="s">
        <v>198</v>
      </c>
      <c r="D182" s="54"/>
      <c r="E182" s="54">
        <v>167</v>
      </c>
      <c r="F182" s="54">
        <v>210</v>
      </c>
      <c r="G182" s="54">
        <v>190</v>
      </c>
      <c r="H182" s="54">
        <v>176</v>
      </c>
      <c r="I182" s="54">
        <v>356</v>
      </c>
      <c r="J182" s="54">
        <v>346</v>
      </c>
      <c r="K182" s="54">
        <v>337</v>
      </c>
      <c r="L182" s="54">
        <v>430</v>
      </c>
      <c r="M182" s="54">
        <v>405</v>
      </c>
      <c r="N182" s="54">
        <v>457</v>
      </c>
      <c r="O182" s="54">
        <v>410</v>
      </c>
      <c r="P182" s="54">
        <v>351</v>
      </c>
      <c r="Q182" s="54">
        <v>345</v>
      </c>
      <c r="R182" s="54">
        <v>348</v>
      </c>
      <c r="S182" s="54">
        <v>352</v>
      </c>
      <c r="T182" s="54">
        <v>326</v>
      </c>
      <c r="U182" s="54">
        <v>281</v>
      </c>
      <c r="V182" s="54">
        <v>289</v>
      </c>
      <c r="W182" s="54">
        <v>290</v>
      </c>
      <c r="X182" s="308">
        <v>308</v>
      </c>
      <c r="Y182" s="308">
        <v>280</v>
      </c>
      <c r="Z182" s="308">
        <v>281</v>
      </c>
      <c r="AA182" s="308">
        <v>277</v>
      </c>
      <c r="AB182" s="308">
        <v>268</v>
      </c>
      <c r="AC182" s="312">
        <v>269</v>
      </c>
      <c r="AD182" s="312">
        <v>244</v>
      </c>
      <c r="AE182" s="312">
        <v>236</v>
      </c>
      <c r="AF182" s="312">
        <v>241</v>
      </c>
      <c r="AG182" s="312">
        <v>743</v>
      </c>
      <c r="AH182" s="312">
        <v>743</v>
      </c>
      <c r="AU182" s="150"/>
    </row>
    <row r="183" spans="2:57">
      <c r="B183" s="127">
        <v>504</v>
      </c>
      <c r="C183" s="53" t="s">
        <v>201</v>
      </c>
      <c r="D183" s="54">
        <v>156</v>
      </c>
      <c r="E183" s="54">
        <v>158</v>
      </c>
      <c r="F183" s="54">
        <v>154</v>
      </c>
      <c r="G183" s="54">
        <v>166</v>
      </c>
      <c r="H183" s="54">
        <v>145</v>
      </c>
      <c r="I183" s="54">
        <v>215</v>
      </c>
      <c r="J183" s="54">
        <v>201</v>
      </c>
      <c r="K183" s="54">
        <v>202</v>
      </c>
      <c r="L183" s="54">
        <v>196</v>
      </c>
      <c r="M183" s="54">
        <v>220</v>
      </c>
      <c r="N183" s="54">
        <v>208</v>
      </c>
      <c r="O183" s="54">
        <v>246</v>
      </c>
      <c r="P183" s="54">
        <v>279</v>
      </c>
      <c r="Q183" s="54">
        <v>274</v>
      </c>
      <c r="R183" s="54">
        <v>281</v>
      </c>
      <c r="S183" s="54">
        <v>289</v>
      </c>
      <c r="T183" s="54">
        <v>258</v>
      </c>
      <c r="U183" s="54">
        <v>254</v>
      </c>
      <c r="V183" s="54">
        <v>250</v>
      </c>
      <c r="W183" s="54">
        <v>217</v>
      </c>
      <c r="X183" s="308">
        <v>212</v>
      </c>
      <c r="Y183" s="308">
        <v>199</v>
      </c>
      <c r="Z183" s="308">
        <v>230</v>
      </c>
      <c r="AA183" s="308">
        <v>222</v>
      </c>
      <c r="AB183" s="308">
        <v>203</v>
      </c>
      <c r="AC183" s="312">
        <v>209</v>
      </c>
      <c r="AD183" s="312">
        <v>197</v>
      </c>
      <c r="AE183" s="312">
        <v>209</v>
      </c>
      <c r="AF183" s="312">
        <v>196</v>
      </c>
      <c r="AG183" s="312">
        <v>217</v>
      </c>
      <c r="AH183" s="312">
        <v>241</v>
      </c>
      <c r="AU183" s="150"/>
    </row>
    <row r="184" spans="2:57">
      <c r="B184" s="127">
        <v>521</v>
      </c>
      <c r="C184" s="53" t="s">
        <v>204</v>
      </c>
      <c r="D184" s="54">
        <v>2450</v>
      </c>
      <c r="E184" s="54">
        <v>2427</v>
      </c>
      <c r="F184" s="54">
        <v>2361</v>
      </c>
      <c r="G184" s="54">
        <v>2568</v>
      </c>
      <c r="H184" s="54">
        <v>2501</v>
      </c>
      <c r="I184" s="54">
        <v>3243</v>
      </c>
      <c r="J184" s="54">
        <v>3238</v>
      </c>
      <c r="K184" s="54">
        <v>3044</v>
      </c>
      <c r="L184" s="54">
        <v>3180</v>
      </c>
      <c r="M184" s="54">
        <v>3145</v>
      </c>
      <c r="N184" s="54">
        <v>3246</v>
      </c>
      <c r="O184" s="54">
        <v>3191</v>
      </c>
      <c r="P184" s="54">
        <v>3367</v>
      </c>
      <c r="Q184" s="54">
        <v>3339</v>
      </c>
      <c r="R184" s="54">
        <v>3339</v>
      </c>
      <c r="S184" s="54">
        <v>3198</v>
      </c>
      <c r="T184" s="54">
        <v>3493</v>
      </c>
      <c r="U184" s="54">
        <v>3497</v>
      </c>
      <c r="V184" s="54">
        <v>3758</v>
      </c>
      <c r="W184" s="54">
        <v>3640</v>
      </c>
      <c r="X184" s="308">
        <v>3700</v>
      </c>
      <c r="Y184" s="308">
        <v>3806</v>
      </c>
      <c r="Z184" s="308">
        <v>3666</v>
      </c>
      <c r="AA184" s="308">
        <v>3603</v>
      </c>
      <c r="AB184" s="308">
        <v>3309</v>
      </c>
      <c r="AC184" s="312">
        <v>3519</v>
      </c>
      <c r="AD184" s="312">
        <v>3176</v>
      </c>
      <c r="AE184" s="312">
        <v>3445</v>
      </c>
      <c r="AF184" s="312">
        <v>3269</v>
      </c>
      <c r="AG184" s="312">
        <v>190</v>
      </c>
      <c r="AH184" s="312">
        <v>205</v>
      </c>
      <c r="AU184" s="150"/>
    </row>
    <row r="185" spans="2:57">
      <c r="B185" s="127">
        <v>522</v>
      </c>
      <c r="C185" s="53" t="s">
        <v>206</v>
      </c>
      <c r="D185" s="592"/>
      <c r="E185" s="592"/>
      <c r="F185" s="592"/>
      <c r="G185" s="592"/>
      <c r="H185" s="592"/>
      <c r="I185" s="54">
        <v>294</v>
      </c>
      <c r="J185" s="54">
        <v>294</v>
      </c>
      <c r="K185" s="54">
        <v>344</v>
      </c>
      <c r="L185" s="54">
        <v>338</v>
      </c>
      <c r="M185" s="54">
        <v>377</v>
      </c>
      <c r="N185" s="54">
        <v>359</v>
      </c>
      <c r="O185" s="54">
        <v>432</v>
      </c>
      <c r="P185" s="54">
        <v>421</v>
      </c>
      <c r="Q185" s="54">
        <v>469</v>
      </c>
      <c r="R185" s="54">
        <v>446</v>
      </c>
      <c r="S185" s="54">
        <v>482</v>
      </c>
      <c r="T185" s="54">
        <v>614</v>
      </c>
      <c r="U185" s="54">
        <v>632</v>
      </c>
      <c r="V185" s="54">
        <v>624</v>
      </c>
      <c r="W185" s="54">
        <v>656</v>
      </c>
      <c r="X185" s="308">
        <v>699</v>
      </c>
      <c r="Y185" s="308">
        <v>689</v>
      </c>
      <c r="Z185" s="308">
        <v>710</v>
      </c>
      <c r="AA185" s="308">
        <v>697</v>
      </c>
      <c r="AB185" s="308">
        <v>661</v>
      </c>
      <c r="AC185" s="312">
        <v>682</v>
      </c>
      <c r="AD185" s="312">
        <v>720</v>
      </c>
      <c r="AE185" s="312">
        <v>707</v>
      </c>
      <c r="AF185" s="312">
        <v>694</v>
      </c>
      <c r="AG185" s="312">
        <v>3009</v>
      </c>
      <c r="AH185" s="312">
        <v>3067</v>
      </c>
      <c r="AU185" s="150"/>
    </row>
    <row r="186" spans="2:57">
      <c r="B186" s="127">
        <v>523</v>
      </c>
      <c r="C186" s="53" t="s">
        <v>208</v>
      </c>
      <c r="D186" s="54">
        <v>879</v>
      </c>
      <c r="E186" s="54">
        <v>812</v>
      </c>
      <c r="F186" s="54">
        <v>793</v>
      </c>
      <c r="G186" s="54">
        <v>821</v>
      </c>
      <c r="H186" s="54">
        <v>590</v>
      </c>
      <c r="I186" s="54">
        <v>1769</v>
      </c>
      <c r="J186" s="54">
        <v>1833</v>
      </c>
      <c r="K186" s="54">
        <v>1804</v>
      </c>
      <c r="L186" s="54">
        <v>1749</v>
      </c>
      <c r="M186" s="54">
        <v>1745</v>
      </c>
      <c r="N186" s="54">
        <v>1809</v>
      </c>
      <c r="O186" s="54">
        <v>2042</v>
      </c>
      <c r="P186" s="54">
        <v>2013</v>
      </c>
      <c r="Q186" s="54">
        <v>2006</v>
      </c>
      <c r="R186" s="54">
        <v>2077</v>
      </c>
      <c r="S186" s="54">
        <v>2109</v>
      </c>
      <c r="T186" s="54">
        <v>2101</v>
      </c>
      <c r="U186" s="54">
        <v>2033</v>
      </c>
      <c r="V186" s="54">
        <v>1995</v>
      </c>
      <c r="W186" s="54">
        <v>2007</v>
      </c>
      <c r="X186" s="308">
        <v>1989</v>
      </c>
      <c r="Y186" s="308">
        <v>1970</v>
      </c>
      <c r="Z186" s="308">
        <v>1911</v>
      </c>
      <c r="AA186" s="308">
        <v>1872</v>
      </c>
      <c r="AB186" s="308">
        <v>1876</v>
      </c>
      <c r="AC186" s="312">
        <v>1798</v>
      </c>
      <c r="AD186" s="312">
        <v>1795</v>
      </c>
      <c r="AE186" s="312">
        <v>1736</v>
      </c>
      <c r="AF186" s="312">
        <v>1776</v>
      </c>
      <c r="AG186" s="312">
        <v>654</v>
      </c>
      <c r="AH186" s="312">
        <v>618</v>
      </c>
      <c r="AU186" s="150"/>
    </row>
    <row r="187" spans="2:57">
      <c r="B187" s="127">
        <v>524</v>
      </c>
      <c r="C187" s="53" t="s">
        <v>210</v>
      </c>
      <c r="D187" s="54">
        <v>224</v>
      </c>
      <c r="E187" s="54">
        <v>254</v>
      </c>
      <c r="F187" s="54">
        <v>233</v>
      </c>
      <c r="G187" s="54">
        <v>206</v>
      </c>
      <c r="H187" s="54">
        <v>167</v>
      </c>
      <c r="I187" s="54">
        <v>397</v>
      </c>
      <c r="J187" s="54">
        <v>416</v>
      </c>
      <c r="K187" s="54">
        <v>466</v>
      </c>
      <c r="L187" s="54">
        <v>491</v>
      </c>
      <c r="M187" s="54">
        <v>574</v>
      </c>
      <c r="N187" s="54">
        <v>565</v>
      </c>
      <c r="O187" s="54">
        <v>567</v>
      </c>
      <c r="P187" s="54">
        <v>563</v>
      </c>
      <c r="Q187" s="54">
        <v>516</v>
      </c>
      <c r="R187" s="54">
        <v>557</v>
      </c>
      <c r="S187" s="54">
        <v>560</v>
      </c>
      <c r="T187" s="54">
        <v>549</v>
      </c>
      <c r="U187" s="54">
        <v>519</v>
      </c>
      <c r="V187" s="54">
        <v>514</v>
      </c>
      <c r="W187" s="54">
        <v>493</v>
      </c>
      <c r="X187" s="308">
        <v>512</v>
      </c>
      <c r="Y187" s="308">
        <v>514</v>
      </c>
      <c r="Z187" s="308">
        <v>517</v>
      </c>
      <c r="AA187" s="308">
        <v>498</v>
      </c>
      <c r="AB187" s="308">
        <v>504</v>
      </c>
      <c r="AC187" s="312">
        <v>476</v>
      </c>
      <c r="AD187" s="312">
        <v>477</v>
      </c>
      <c r="AE187" s="312">
        <v>442</v>
      </c>
      <c r="AF187" s="312">
        <v>458</v>
      </c>
      <c r="AG187" s="312">
        <v>1734</v>
      </c>
      <c r="AH187" s="312">
        <v>1697</v>
      </c>
      <c r="AU187" s="150"/>
    </row>
    <row r="188" spans="2:57">
      <c r="B188" s="127">
        <v>525</v>
      </c>
      <c r="C188" s="53" t="s">
        <v>212</v>
      </c>
      <c r="D188" s="54">
        <v>253</v>
      </c>
      <c r="E188" s="54">
        <v>192</v>
      </c>
      <c r="F188" s="54">
        <v>286</v>
      </c>
      <c r="G188" s="54">
        <v>219</v>
      </c>
      <c r="H188" s="54">
        <v>232</v>
      </c>
      <c r="I188" s="54">
        <v>397</v>
      </c>
      <c r="J188" s="54">
        <v>421</v>
      </c>
      <c r="K188" s="54">
        <v>519</v>
      </c>
      <c r="L188" s="54">
        <v>536</v>
      </c>
      <c r="M188" s="54">
        <v>567</v>
      </c>
      <c r="N188" s="54">
        <v>602</v>
      </c>
      <c r="O188" s="54">
        <v>651</v>
      </c>
      <c r="P188" s="54">
        <v>675</v>
      </c>
      <c r="Q188" s="54">
        <v>680</v>
      </c>
      <c r="R188" s="54">
        <v>670</v>
      </c>
      <c r="S188" s="54">
        <v>714</v>
      </c>
      <c r="T188" s="54">
        <v>698</v>
      </c>
      <c r="U188" s="54">
        <v>668</v>
      </c>
      <c r="V188" s="54">
        <v>705</v>
      </c>
      <c r="W188" s="54">
        <v>714</v>
      </c>
      <c r="X188" s="308">
        <v>684</v>
      </c>
      <c r="Y188" s="308">
        <v>692</v>
      </c>
      <c r="Z188" s="308">
        <v>690</v>
      </c>
      <c r="AA188" s="308">
        <v>729</v>
      </c>
      <c r="AB188" s="308">
        <v>709</v>
      </c>
      <c r="AC188" s="312">
        <v>711</v>
      </c>
      <c r="AD188" s="312">
        <v>724</v>
      </c>
      <c r="AE188" s="312">
        <v>737</v>
      </c>
      <c r="AF188" s="312">
        <v>703</v>
      </c>
      <c r="AG188" s="312">
        <v>448</v>
      </c>
      <c r="AH188" s="312">
        <v>437</v>
      </c>
      <c r="AU188" s="150"/>
    </row>
    <row r="189" spans="2:57">
      <c r="B189" s="127">
        <v>541</v>
      </c>
      <c r="C189" s="53" t="s">
        <v>214</v>
      </c>
      <c r="D189" s="592"/>
      <c r="E189" s="592"/>
      <c r="F189" s="592"/>
      <c r="G189" s="592"/>
      <c r="H189" s="592"/>
      <c r="I189" s="54">
        <v>71</v>
      </c>
      <c r="J189" s="54">
        <v>66</v>
      </c>
      <c r="K189" s="54">
        <v>60</v>
      </c>
      <c r="L189" s="54">
        <v>51</v>
      </c>
      <c r="M189" s="54">
        <v>46</v>
      </c>
      <c r="N189" s="54">
        <v>50</v>
      </c>
      <c r="O189" s="54">
        <v>40</v>
      </c>
      <c r="P189" s="54">
        <v>42</v>
      </c>
      <c r="Q189" s="54">
        <v>47</v>
      </c>
      <c r="R189" s="54">
        <v>43</v>
      </c>
      <c r="S189" s="54">
        <v>44</v>
      </c>
      <c r="T189" s="54">
        <v>53</v>
      </c>
      <c r="U189" s="54">
        <v>51</v>
      </c>
      <c r="V189" s="54">
        <v>60</v>
      </c>
      <c r="W189" s="54">
        <v>55</v>
      </c>
      <c r="X189" s="308">
        <v>42</v>
      </c>
      <c r="Y189" s="308">
        <v>51</v>
      </c>
      <c r="Z189" s="308">
        <v>38</v>
      </c>
      <c r="AA189" s="308">
        <v>36</v>
      </c>
      <c r="AB189" s="311" t="s">
        <v>533</v>
      </c>
      <c r="AC189" s="312">
        <v>35</v>
      </c>
      <c r="AD189" s="312">
        <v>31</v>
      </c>
      <c r="AE189" s="312">
        <v>32</v>
      </c>
      <c r="AF189" s="312">
        <v>27</v>
      </c>
      <c r="AG189" s="312">
        <v>712</v>
      </c>
      <c r="AH189" s="312">
        <v>686</v>
      </c>
      <c r="AU189" s="150"/>
    </row>
    <row r="190" spans="2:57">
      <c r="B190" s="127">
        <v>542</v>
      </c>
      <c r="C190" s="53" t="s">
        <v>216</v>
      </c>
      <c r="D190" s="54">
        <v>145</v>
      </c>
      <c r="E190" s="54">
        <v>159</v>
      </c>
      <c r="F190" s="592"/>
      <c r="G190" s="54">
        <v>156</v>
      </c>
      <c r="H190" s="54">
        <v>152</v>
      </c>
      <c r="I190" s="54">
        <v>381</v>
      </c>
      <c r="J190" s="54">
        <v>358</v>
      </c>
      <c r="K190" s="54">
        <v>334</v>
      </c>
      <c r="L190" s="54">
        <v>317</v>
      </c>
      <c r="M190" s="54">
        <v>320</v>
      </c>
      <c r="N190" s="54">
        <v>324</v>
      </c>
      <c r="O190" s="54">
        <v>321</v>
      </c>
      <c r="P190" s="54">
        <v>312</v>
      </c>
      <c r="Q190" s="54">
        <v>292</v>
      </c>
      <c r="R190" s="54">
        <v>290</v>
      </c>
      <c r="S190" s="54">
        <v>270</v>
      </c>
      <c r="T190" s="54">
        <v>265</v>
      </c>
      <c r="U190" s="54">
        <v>311</v>
      </c>
      <c r="V190" s="54">
        <v>305</v>
      </c>
      <c r="W190" s="54">
        <v>288</v>
      </c>
      <c r="X190" s="308">
        <v>276</v>
      </c>
      <c r="Y190" s="308">
        <v>250</v>
      </c>
      <c r="Z190" s="308">
        <v>234</v>
      </c>
      <c r="AA190" s="308">
        <v>284</v>
      </c>
      <c r="AB190" s="308">
        <v>261</v>
      </c>
      <c r="AC190" s="312">
        <v>269</v>
      </c>
      <c r="AD190" s="312">
        <v>230</v>
      </c>
      <c r="AE190" s="312">
        <v>241</v>
      </c>
      <c r="AF190" s="312">
        <v>219</v>
      </c>
      <c r="AG190" s="312">
        <v>29</v>
      </c>
      <c r="AH190" s="312">
        <v>23</v>
      </c>
      <c r="AU190" s="150"/>
    </row>
    <row r="191" spans="2:57">
      <c r="B191" s="127">
        <v>543</v>
      </c>
      <c r="C191" s="53" t="s">
        <v>218</v>
      </c>
      <c r="D191" s="54">
        <v>745</v>
      </c>
      <c r="E191" s="54">
        <v>789</v>
      </c>
      <c r="F191" s="54">
        <v>859</v>
      </c>
      <c r="G191" s="54">
        <v>910</v>
      </c>
      <c r="H191" s="54">
        <v>858</v>
      </c>
      <c r="I191" s="54">
        <v>2012</v>
      </c>
      <c r="J191" s="54">
        <v>1959</v>
      </c>
      <c r="K191" s="54">
        <v>1945</v>
      </c>
      <c r="L191" s="54">
        <v>1960</v>
      </c>
      <c r="M191" s="54">
        <v>1949</v>
      </c>
      <c r="N191" s="54">
        <v>1939</v>
      </c>
      <c r="O191" s="54">
        <v>2030</v>
      </c>
      <c r="P191" s="54">
        <v>2074</v>
      </c>
      <c r="Q191" s="54">
        <v>2031</v>
      </c>
      <c r="R191" s="54">
        <v>2130</v>
      </c>
      <c r="S191" s="54">
        <v>2058</v>
      </c>
      <c r="T191" s="54">
        <v>2033</v>
      </c>
      <c r="U191" s="54">
        <v>2098</v>
      </c>
      <c r="V191" s="54">
        <v>2062</v>
      </c>
      <c r="W191" s="54">
        <v>2069</v>
      </c>
      <c r="X191" s="308">
        <v>2040</v>
      </c>
      <c r="Y191" s="308">
        <v>2067</v>
      </c>
      <c r="Z191" s="308">
        <v>2035</v>
      </c>
      <c r="AA191" s="308">
        <v>2022</v>
      </c>
      <c r="AB191" s="308">
        <v>1971</v>
      </c>
      <c r="AC191" s="312">
        <v>1939</v>
      </c>
      <c r="AD191" s="312">
        <v>1719</v>
      </c>
      <c r="AE191" s="312">
        <v>1732</v>
      </c>
      <c r="AF191" s="312">
        <v>1791</v>
      </c>
      <c r="AG191" s="312">
        <v>174</v>
      </c>
      <c r="AH191" s="312">
        <v>178</v>
      </c>
      <c r="AU191" s="150"/>
    </row>
    <row r="192" spans="2:57">
      <c r="B192" s="127">
        <v>544</v>
      </c>
      <c r="C192" s="53" t="s">
        <v>220</v>
      </c>
      <c r="D192" s="54">
        <v>1439</v>
      </c>
      <c r="E192" s="54">
        <v>1397</v>
      </c>
      <c r="F192" s="54">
        <v>1607</v>
      </c>
      <c r="G192" s="54">
        <v>1661</v>
      </c>
      <c r="H192" s="54">
        <v>1583</v>
      </c>
      <c r="I192" s="54">
        <v>2342</v>
      </c>
      <c r="J192" s="54">
        <v>2369</v>
      </c>
      <c r="K192" s="54">
        <v>2334</v>
      </c>
      <c r="L192" s="54">
        <v>2223</v>
      </c>
      <c r="M192" s="54">
        <v>2157</v>
      </c>
      <c r="N192" s="54">
        <v>2175</v>
      </c>
      <c r="O192" s="54">
        <v>2169</v>
      </c>
      <c r="P192" s="54">
        <v>2044</v>
      </c>
      <c r="Q192" s="54">
        <v>2031</v>
      </c>
      <c r="R192" s="54">
        <v>1959</v>
      </c>
      <c r="S192" s="54">
        <v>1937</v>
      </c>
      <c r="T192" s="54">
        <v>1974</v>
      </c>
      <c r="U192" s="54">
        <v>1942</v>
      </c>
      <c r="V192" s="54">
        <v>1817</v>
      </c>
      <c r="W192" s="54">
        <v>2000</v>
      </c>
      <c r="X192" s="308">
        <v>1961</v>
      </c>
      <c r="Y192" s="308">
        <v>2088</v>
      </c>
      <c r="Z192" s="308">
        <v>2099</v>
      </c>
      <c r="AA192" s="308">
        <v>2117</v>
      </c>
      <c r="AB192" s="308">
        <v>2007</v>
      </c>
      <c r="AC192" s="312">
        <v>2033</v>
      </c>
      <c r="AD192" s="312">
        <v>1894</v>
      </c>
      <c r="AE192" s="312">
        <v>1817</v>
      </c>
      <c r="AF192" s="312">
        <v>1695</v>
      </c>
      <c r="AG192" s="312">
        <v>1630</v>
      </c>
      <c r="AH192" s="312">
        <v>1523</v>
      </c>
      <c r="AU192" s="150"/>
    </row>
    <row r="193" spans="2:47">
      <c r="B193" s="127">
        <v>561</v>
      </c>
      <c r="C193" s="53" t="s">
        <v>222</v>
      </c>
      <c r="D193" s="54">
        <v>698</v>
      </c>
      <c r="E193" s="54">
        <v>687</v>
      </c>
      <c r="F193" s="54">
        <v>677</v>
      </c>
      <c r="G193" s="54">
        <v>697</v>
      </c>
      <c r="H193" s="54">
        <v>603</v>
      </c>
      <c r="I193" s="54">
        <v>1089</v>
      </c>
      <c r="J193" s="54">
        <v>1095</v>
      </c>
      <c r="K193" s="54">
        <v>1040</v>
      </c>
      <c r="L193" s="54">
        <v>1141</v>
      </c>
      <c r="M193" s="54">
        <v>1133</v>
      </c>
      <c r="N193" s="54">
        <v>1146</v>
      </c>
      <c r="O193" s="54">
        <v>1155</v>
      </c>
      <c r="P193" s="54">
        <v>1133</v>
      </c>
      <c r="Q193" s="54">
        <v>1129</v>
      </c>
      <c r="R193" s="54">
        <v>1217</v>
      </c>
      <c r="S193" s="54">
        <v>1267</v>
      </c>
      <c r="T193" s="54">
        <v>1267</v>
      </c>
      <c r="U193" s="54">
        <v>1280</v>
      </c>
      <c r="V193" s="54">
        <v>1399</v>
      </c>
      <c r="W193" s="54">
        <v>1318</v>
      </c>
      <c r="X193" s="308">
        <v>1356</v>
      </c>
      <c r="Y193" s="308">
        <v>1383</v>
      </c>
      <c r="Z193" s="308">
        <v>1450</v>
      </c>
      <c r="AA193" s="308">
        <v>1432</v>
      </c>
      <c r="AB193" s="308">
        <v>1358</v>
      </c>
      <c r="AC193" s="312">
        <v>1388</v>
      </c>
      <c r="AD193" s="312">
        <v>1519</v>
      </c>
      <c r="AE193" s="312">
        <v>1470</v>
      </c>
      <c r="AF193" s="312">
        <v>1414</v>
      </c>
      <c r="AG193" s="312">
        <v>1502</v>
      </c>
      <c r="AH193" s="312">
        <v>1449</v>
      </c>
      <c r="AU193" s="150"/>
    </row>
    <row r="194" spans="2:47">
      <c r="B194" s="127">
        <v>562</v>
      </c>
      <c r="C194" s="53" t="s">
        <v>224</v>
      </c>
      <c r="D194" s="54"/>
      <c r="E194" s="54">
        <v>190</v>
      </c>
      <c r="F194" s="54">
        <v>176</v>
      </c>
      <c r="G194" s="54">
        <v>171</v>
      </c>
      <c r="H194" s="54">
        <v>161</v>
      </c>
      <c r="I194" s="54">
        <v>365</v>
      </c>
      <c r="J194" s="54">
        <v>332</v>
      </c>
      <c r="K194" s="54">
        <v>395</v>
      </c>
      <c r="L194" s="54">
        <v>380</v>
      </c>
      <c r="M194" s="54">
        <v>509</v>
      </c>
      <c r="N194" s="54">
        <v>522</v>
      </c>
      <c r="O194" s="54">
        <v>557</v>
      </c>
      <c r="P194" s="54">
        <v>506</v>
      </c>
      <c r="Q194" s="54">
        <v>524</v>
      </c>
      <c r="R194" s="54">
        <v>539</v>
      </c>
      <c r="S194" s="54">
        <v>580</v>
      </c>
      <c r="T194" s="54">
        <v>553</v>
      </c>
      <c r="U194" s="54">
        <v>552</v>
      </c>
      <c r="V194" s="54">
        <v>656</v>
      </c>
      <c r="W194" s="54">
        <v>582</v>
      </c>
      <c r="X194" s="308">
        <v>576</v>
      </c>
      <c r="Y194" s="308">
        <v>536</v>
      </c>
      <c r="Z194" s="308">
        <v>524</v>
      </c>
      <c r="AA194" s="308">
        <v>551</v>
      </c>
      <c r="AB194" s="308">
        <v>481</v>
      </c>
      <c r="AC194" s="312">
        <v>478</v>
      </c>
      <c r="AD194" s="312">
        <v>469</v>
      </c>
      <c r="AE194" s="312">
        <v>469</v>
      </c>
      <c r="AF194" s="312">
        <v>407</v>
      </c>
      <c r="AG194" s="312">
        <v>1448</v>
      </c>
      <c r="AH194" s="312">
        <v>1452</v>
      </c>
      <c r="AU194" s="150"/>
    </row>
    <row r="195" spans="2:47">
      <c r="B195" s="127">
        <v>581</v>
      </c>
      <c r="C195" s="53" t="s">
        <v>226</v>
      </c>
      <c r="D195" s="54">
        <v>269</v>
      </c>
      <c r="E195" s="54">
        <v>368</v>
      </c>
      <c r="F195" s="54">
        <v>373</v>
      </c>
      <c r="G195" s="54">
        <v>413</v>
      </c>
      <c r="H195" s="54">
        <v>421</v>
      </c>
      <c r="I195" s="54">
        <v>615</v>
      </c>
      <c r="J195" s="54">
        <v>667</v>
      </c>
      <c r="K195" s="54">
        <v>637</v>
      </c>
      <c r="L195" s="54">
        <v>677</v>
      </c>
      <c r="M195" s="54">
        <v>706</v>
      </c>
      <c r="N195" s="54">
        <v>764</v>
      </c>
      <c r="O195" s="54">
        <v>854</v>
      </c>
      <c r="P195" s="54">
        <v>768</v>
      </c>
      <c r="Q195" s="54">
        <v>780</v>
      </c>
      <c r="R195" s="54">
        <v>798</v>
      </c>
      <c r="S195" s="54">
        <v>711</v>
      </c>
      <c r="T195" s="54">
        <v>739</v>
      </c>
      <c r="U195" s="54">
        <v>706</v>
      </c>
      <c r="V195" s="54">
        <v>696</v>
      </c>
      <c r="W195" s="54">
        <v>700</v>
      </c>
      <c r="X195" s="308">
        <v>728</v>
      </c>
      <c r="Y195" s="308">
        <v>723</v>
      </c>
      <c r="Z195" s="308">
        <v>687</v>
      </c>
      <c r="AA195" s="308">
        <v>652</v>
      </c>
      <c r="AB195" s="308">
        <v>619</v>
      </c>
      <c r="AC195" s="312">
        <v>594</v>
      </c>
      <c r="AD195" s="312">
        <v>588</v>
      </c>
      <c r="AE195" s="312">
        <v>532</v>
      </c>
      <c r="AF195" s="312">
        <v>408</v>
      </c>
      <c r="AG195" s="312">
        <v>324</v>
      </c>
      <c r="AH195" s="312">
        <v>311</v>
      </c>
      <c r="AU195" s="150"/>
    </row>
    <row r="196" spans="2:47">
      <c r="B196" s="127">
        <v>582</v>
      </c>
      <c r="C196" s="53" t="s">
        <v>228</v>
      </c>
      <c r="D196" s="54">
        <v>614</v>
      </c>
      <c r="E196" s="54">
        <v>614</v>
      </c>
      <c r="F196" s="54">
        <v>697</v>
      </c>
      <c r="G196" s="54">
        <v>699</v>
      </c>
      <c r="H196" s="54">
        <v>659</v>
      </c>
      <c r="I196" s="54">
        <v>1046</v>
      </c>
      <c r="J196" s="54">
        <v>1068</v>
      </c>
      <c r="K196" s="54">
        <v>1019</v>
      </c>
      <c r="L196" s="54">
        <v>1037</v>
      </c>
      <c r="M196" s="54">
        <v>1054</v>
      </c>
      <c r="N196" s="54">
        <v>1067</v>
      </c>
      <c r="O196" s="54">
        <v>1085</v>
      </c>
      <c r="P196" s="54">
        <v>1017</v>
      </c>
      <c r="Q196" s="54">
        <v>1073</v>
      </c>
      <c r="R196" s="54">
        <v>1048</v>
      </c>
      <c r="S196" s="54">
        <v>1089</v>
      </c>
      <c r="T196" s="54">
        <v>1159</v>
      </c>
      <c r="U196" s="54">
        <v>1148</v>
      </c>
      <c r="V196" s="54">
        <v>1140</v>
      </c>
      <c r="W196" s="54">
        <v>1111</v>
      </c>
      <c r="X196" s="308">
        <v>1097</v>
      </c>
      <c r="Y196" s="308">
        <v>1084</v>
      </c>
      <c r="Z196" s="308">
        <v>1135</v>
      </c>
      <c r="AA196" s="308">
        <v>1122</v>
      </c>
      <c r="AB196" s="308">
        <v>1025</v>
      </c>
      <c r="AC196" s="312">
        <v>996</v>
      </c>
      <c r="AD196" s="312">
        <v>1143</v>
      </c>
      <c r="AE196" s="312">
        <v>1070</v>
      </c>
      <c r="AF196" s="312">
        <v>1131</v>
      </c>
      <c r="AG196" s="312">
        <v>400</v>
      </c>
      <c r="AH196" s="312">
        <v>390</v>
      </c>
      <c r="AU196" s="150"/>
    </row>
    <row r="197" spans="2:47">
      <c r="B197" s="127">
        <v>583</v>
      </c>
      <c r="C197" s="53" t="s">
        <v>230</v>
      </c>
      <c r="D197" s="54"/>
      <c r="E197" s="54">
        <v>124</v>
      </c>
      <c r="F197" s="54">
        <v>107</v>
      </c>
      <c r="G197" s="54">
        <v>200</v>
      </c>
      <c r="H197" s="54">
        <v>153</v>
      </c>
      <c r="I197" s="54">
        <v>246</v>
      </c>
      <c r="J197" s="54">
        <v>212</v>
      </c>
      <c r="K197" s="54">
        <v>208</v>
      </c>
      <c r="L197" s="54">
        <v>206</v>
      </c>
      <c r="M197" s="54">
        <v>219</v>
      </c>
      <c r="N197" s="54">
        <v>207</v>
      </c>
      <c r="O197" s="54">
        <v>206</v>
      </c>
      <c r="P197" s="54">
        <v>204</v>
      </c>
      <c r="Q197" s="54">
        <v>187</v>
      </c>
      <c r="R197" s="54">
        <v>206</v>
      </c>
      <c r="S197" s="54">
        <v>207</v>
      </c>
      <c r="T197" s="54">
        <v>188</v>
      </c>
      <c r="U197" s="54">
        <v>192</v>
      </c>
      <c r="V197" s="54">
        <v>192</v>
      </c>
      <c r="W197" s="54">
        <v>181</v>
      </c>
      <c r="X197" s="308">
        <v>179</v>
      </c>
      <c r="Y197" s="308">
        <v>203</v>
      </c>
      <c r="Z197" s="308">
        <v>171</v>
      </c>
      <c r="AA197" s="308">
        <v>178</v>
      </c>
      <c r="AB197" s="308">
        <v>173</v>
      </c>
      <c r="AC197" s="312">
        <v>164</v>
      </c>
      <c r="AD197" s="312">
        <v>154</v>
      </c>
      <c r="AE197" s="312">
        <v>147</v>
      </c>
      <c r="AF197" s="312">
        <v>141</v>
      </c>
      <c r="AG197" s="312">
        <v>1060</v>
      </c>
      <c r="AH197" s="312">
        <v>989</v>
      </c>
      <c r="AU197" s="150"/>
    </row>
    <row r="198" spans="2:47">
      <c r="B198" s="127">
        <v>584</v>
      </c>
      <c r="C198" s="53" t="s">
        <v>232</v>
      </c>
      <c r="D198" s="54">
        <v>102</v>
      </c>
      <c r="E198" s="54"/>
      <c r="F198" s="54"/>
      <c r="G198" s="54">
        <v>121</v>
      </c>
      <c r="H198" s="54">
        <v>138</v>
      </c>
      <c r="I198" s="54">
        <v>373</v>
      </c>
      <c r="J198" s="54">
        <v>411</v>
      </c>
      <c r="K198" s="54">
        <v>446</v>
      </c>
      <c r="L198" s="54">
        <v>463</v>
      </c>
      <c r="M198" s="54">
        <v>465</v>
      </c>
      <c r="N198" s="54">
        <v>465</v>
      </c>
      <c r="O198" s="54">
        <v>506</v>
      </c>
      <c r="P198" s="54">
        <v>506</v>
      </c>
      <c r="Q198" s="54">
        <v>570</v>
      </c>
      <c r="R198" s="54">
        <v>607</v>
      </c>
      <c r="S198" s="54">
        <v>582</v>
      </c>
      <c r="T198" s="54">
        <v>557</v>
      </c>
      <c r="U198" s="54">
        <v>506</v>
      </c>
      <c r="V198" s="54">
        <v>516</v>
      </c>
      <c r="W198" s="54">
        <v>489</v>
      </c>
      <c r="X198" s="308">
        <v>552</v>
      </c>
      <c r="Y198" s="308">
        <v>530</v>
      </c>
      <c r="Z198" s="308">
        <v>472</v>
      </c>
      <c r="AA198" s="308">
        <v>426</v>
      </c>
      <c r="AB198" s="308">
        <v>388</v>
      </c>
      <c r="AC198" s="312">
        <v>344</v>
      </c>
      <c r="AD198" s="312">
        <v>322</v>
      </c>
      <c r="AE198" s="312">
        <v>302</v>
      </c>
      <c r="AF198" s="312">
        <v>316</v>
      </c>
      <c r="AG198" s="312">
        <v>121</v>
      </c>
      <c r="AH198" s="312">
        <v>100</v>
      </c>
      <c r="AU198" s="150"/>
    </row>
    <row r="199" spans="2:47">
      <c r="B199" s="127">
        <v>601</v>
      </c>
      <c r="C199" s="53" t="s">
        <v>234</v>
      </c>
      <c r="D199" s="54">
        <v>773</v>
      </c>
      <c r="E199" s="54">
        <v>741</v>
      </c>
      <c r="F199" s="54">
        <v>696</v>
      </c>
      <c r="G199" s="54">
        <v>700</v>
      </c>
      <c r="H199" s="54">
        <v>715</v>
      </c>
      <c r="I199" s="54">
        <v>1268</v>
      </c>
      <c r="J199" s="54">
        <v>1357</v>
      </c>
      <c r="K199" s="54">
        <v>1364</v>
      </c>
      <c r="L199" s="54">
        <v>1935</v>
      </c>
      <c r="M199" s="54">
        <v>1363</v>
      </c>
      <c r="N199" s="54">
        <v>1326</v>
      </c>
      <c r="O199" s="54">
        <v>1184</v>
      </c>
      <c r="P199" s="54">
        <v>1064</v>
      </c>
      <c r="Q199" s="54">
        <v>1037</v>
      </c>
      <c r="R199" s="54">
        <v>1229</v>
      </c>
      <c r="S199" s="54">
        <v>1211</v>
      </c>
      <c r="T199" s="54">
        <v>1293</v>
      </c>
      <c r="U199" s="54">
        <v>1292</v>
      </c>
      <c r="V199" s="54">
        <v>1342</v>
      </c>
      <c r="W199" s="54">
        <v>1377</v>
      </c>
      <c r="X199" s="308">
        <v>1404</v>
      </c>
      <c r="Y199" s="308">
        <v>1522</v>
      </c>
      <c r="Z199" s="308">
        <v>1460</v>
      </c>
      <c r="AA199" s="308">
        <v>1314</v>
      </c>
      <c r="AB199" s="308">
        <v>1209</v>
      </c>
      <c r="AC199" s="312">
        <v>1260</v>
      </c>
      <c r="AD199" s="312">
        <v>1189</v>
      </c>
      <c r="AE199" s="312">
        <v>1169</v>
      </c>
      <c r="AF199" s="312">
        <v>1095</v>
      </c>
      <c r="AG199" s="312">
        <v>254</v>
      </c>
      <c r="AH199" s="312">
        <v>221</v>
      </c>
      <c r="AU199" s="150"/>
    </row>
    <row r="200" spans="2:47">
      <c r="B200" s="127">
        <v>602</v>
      </c>
      <c r="C200" s="53" t="s">
        <v>236</v>
      </c>
      <c r="D200" s="54">
        <v>870</v>
      </c>
      <c r="E200" s="54">
        <v>828</v>
      </c>
      <c r="F200" s="54">
        <v>859</v>
      </c>
      <c r="G200" s="54">
        <v>892</v>
      </c>
      <c r="H200" s="54">
        <v>805</v>
      </c>
      <c r="I200" s="54">
        <v>942</v>
      </c>
      <c r="J200" s="54">
        <v>962</v>
      </c>
      <c r="K200" s="54">
        <v>1000</v>
      </c>
      <c r="L200" s="54">
        <v>931</v>
      </c>
      <c r="M200" s="54">
        <v>1005</v>
      </c>
      <c r="N200" s="54">
        <v>1028</v>
      </c>
      <c r="O200" s="54">
        <v>986</v>
      </c>
      <c r="P200" s="54">
        <v>978</v>
      </c>
      <c r="Q200" s="54">
        <v>995</v>
      </c>
      <c r="R200" s="54">
        <v>935</v>
      </c>
      <c r="S200" s="54">
        <v>970</v>
      </c>
      <c r="T200" s="54">
        <v>981</v>
      </c>
      <c r="U200" s="54">
        <v>999</v>
      </c>
      <c r="V200" s="54">
        <v>1048</v>
      </c>
      <c r="W200" s="54">
        <v>1042</v>
      </c>
      <c r="X200" s="308">
        <v>1094</v>
      </c>
      <c r="Y200" s="308">
        <v>1086</v>
      </c>
      <c r="Z200" s="308">
        <v>1026</v>
      </c>
      <c r="AA200" s="308">
        <v>963</v>
      </c>
      <c r="AB200" s="308">
        <v>914</v>
      </c>
      <c r="AC200" s="312">
        <v>900</v>
      </c>
      <c r="AD200" s="312">
        <v>892</v>
      </c>
      <c r="AE200" s="312">
        <v>903</v>
      </c>
      <c r="AF200" s="312">
        <v>865</v>
      </c>
      <c r="AG200" s="312">
        <v>1062</v>
      </c>
      <c r="AH200" s="312">
        <v>1057</v>
      </c>
      <c r="AU200" s="150"/>
    </row>
    <row r="201" spans="2:47">
      <c r="B201" s="127">
        <v>603</v>
      </c>
      <c r="C201" s="53" t="s">
        <v>238</v>
      </c>
      <c r="D201" s="54">
        <v>337</v>
      </c>
      <c r="E201" s="54">
        <v>282</v>
      </c>
      <c r="F201" s="54">
        <v>237</v>
      </c>
      <c r="G201" s="54">
        <v>401</v>
      </c>
      <c r="H201" s="54">
        <v>402</v>
      </c>
      <c r="I201" s="54">
        <v>770</v>
      </c>
      <c r="J201" s="54">
        <v>766</v>
      </c>
      <c r="K201" s="54">
        <v>744</v>
      </c>
      <c r="L201" s="54">
        <v>732</v>
      </c>
      <c r="M201" s="54">
        <v>763</v>
      </c>
      <c r="N201" s="54">
        <v>793</v>
      </c>
      <c r="O201" s="54">
        <v>836</v>
      </c>
      <c r="P201" s="54">
        <v>764</v>
      </c>
      <c r="Q201" s="54">
        <v>748</v>
      </c>
      <c r="R201" s="54">
        <v>760</v>
      </c>
      <c r="S201" s="54">
        <v>791</v>
      </c>
      <c r="T201" s="54">
        <v>769</v>
      </c>
      <c r="U201" s="54">
        <v>783</v>
      </c>
      <c r="V201" s="54">
        <v>790</v>
      </c>
      <c r="W201" s="54">
        <v>795</v>
      </c>
      <c r="X201" s="308">
        <v>768</v>
      </c>
      <c r="Y201" s="308">
        <v>812</v>
      </c>
      <c r="Z201" s="308">
        <v>810</v>
      </c>
      <c r="AA201" s="308">
        <v>730</v>
      </c>
      <c r="AB201" s="308">
        <v>667</v>
      </c>
      <c r="AC201" s="312">
        <v>662</v>
      </c>
      <c r="AD201" s="312">
        <v>603</v>
      </c>
      <c r="AE201" s="312">
        <v>573</v>
      </c>
      <c r="AF201" s="312">
        <v>546</v>
      </c>
      <c r="AG201" s="312">
        <v>863</v>
      </c>
      <c r="AH201" s="312">
        <v>780</v>
      </c>
      <c r="AU201" s="150"/>
    </row>
    <row r="202" spans="2:47">
      <c r="B202" s="127">
        <v>604</v>
      </c>
      <c r="C202" s="53" t="s">
        <v>240</v>
      </c>
      <c r="D202" s="54">
        <v>351</v>
      </c>
      <c r="E202" s="54">
        <v>376</v>
      </c>
      <c r="F202" s="54">
        <v>409</v>
      </c>
      <c r="G202" s="54">
        <v>433</v>
      </c>
      <c r="H202" s="54">
        <v>463</v>
      </c>
      <c r="I202" s="54">
        <v>490</v>
      </c>
      <c r="J202" s="54">
        <v>501</v>
      </c>
      <c r="K202" s="54">
        <v>500</v>
      </c>
      <c r="L202" s="54">
        <v>471</v>
      </c>
      <c r="M202" s="54">
        <v>474</v>
      </c>
      <c r="N202" s="54">
        <v>475</v>
      </c>
      <c r="O202" s="54">
        <v>466</v>
      </c>
      <c r="P202" s="54">
        <v>545</v>
      </c>
      <c r="Q202" s="54">
        <v>496</v>
      </c>
      <c r="R202" s="54">
        <v>486</v>
      </c>
      <c r="S202" s="54">
        <v>486</v>
      </c>
      <c r="T202" s="54">
        <v>484</v>
      </c>
      <c r="U202" s="54">
        <v>457</v>
      </c>
      <c r="V202" s="54">
        <v>457</v>
      </c>
      <c r="W202" s="54">
        <v>436</v>
      </c>
      <c r="X202" s="308">
        <v>433</v>
      </c>
      <c r="Y202" s="308">
        <v>420</v>
      </c>
      <c r="Z202" s="308">
        <v>406</v>
      </c>
      <c r="AA202" s="308">
        <v>416</v>
      </c>
      <c r="AB202" s="308">
        <v>398</v>
      </c>
      <c r="AC202" s="312">
        <v>381</v>
      </c>
      <c r="AD202" s="312">
        <v>374</v>
      </c>
      <c r="AE202" s="312">
        <v>348</v>
      </c>
      <c r="AF202" s="312">
        <v>327</v>
      </c>
      <c r="AG202" s="312">
        <v>515</v>
      </c>
      <c r="AH202" s="312">
        <v>525</v>
      </c>
      <c r="AU202" s="150"/>
    </row>
    <row r="203" spans="2:47">
      <c r="B203" s="127">
        <v>621</v>
      </c>
      <c r="C203" s="53" t="s">
        <v>243</v>
      </c>
      <c r="D203" s="54">
        <v>827</v>
      </c>
      <c r="E203" s="54">
        <v>834</v>
      </c>
      <c r="F203" s="54">
        <v>863</v>
      </c>
      <c r="G203" s="54">
        <v>925</v>
      </c>
      <c r="H203" s="54">
        <v>927</v>
      </c>
      <c r="I203" s="54">
        <v>918</v>
      </c>
      <c r="J203" s="54">
        <v>925</v>
      </c>
      <c r="K203" s="54">
        <v>824</v>
      </c>
      <c r="L203" s="54">
        <v>705</v>
      </c>
      <c r="M203" s="54">
        <v>703</v>
      </c>
      <c r="N203" s="54">
        <v>750</v>
      </c>
      <c r="O203" s="54">
        <v>722</v>
      </c>
      <c r="P203" s="54">
        <v>759</v>
      </c>
      <c r="Q203" s="54">
        <v>787</v>
      </c>
      <c r="R203" s="54">
        <v>917</v>
      </c>
      <c r="S203" s="54">
        <v>974</v>
      </c>
      <c r="T203" s="54">
        <v>1041</v>
      </c>
      <c r="U203" s="54">
        <v>1189</v>
      </c>
      <c r="V203" s="54">
        <v>1258</v>
      </c>
      <c r="W203" s="54">
        <v>1432</v>
      </c>
      <c r="X203" s="308">
        <v>1535</v>
      </c>
      <c r="Y203" s="308">
        <v>1391</v>
      </c>
      <c r="Z203" s="308">
        <v>1374</v>
      </c>
      <c r="AA203" s="308">
        <v>1481</v>
      </c>
      <c r="AB203" s="308">
        <v>1411</v>
      </c>
      <c r="AC203" s="312">
        <v>1422</v>
      </c>
      <c r="AD203" s="312">
        <v>1308</v>
      </c>
      <c r="AE203" s="312">
        <v>1337</v>
      </c>
      <c r="AF203" s="312">
        <v>1196</v>
      </c>
      <c r="AG203" s="312">
        <v>304</v>
      </c>
      <c r="AH203" s="312">
        <v>288</v>
      </c>
      <c r="AU203" s="150"/>
    </row>
    <row r="204" spans="2:47">
      <c r="B204" s="127">
        <v>622</v>
      </c>
      <c r="C204" s="53" t="s">
        <v>246</v>
      </c>
      <c r="D204" s="54">
        <v>971</v>
      </c>
      <c r="E204" s="54">
        <v>1075</v>
      </c>
      <c r="F204" s="54">
        <v>1019</v>
      </c>
      <c r="G204" s="54">
        <v>1106</v>
      </c>
      <c r="H204" s="54">
        <v>1031</v>
      </c>
      <c r="I204" s="54">
        <v>1744</v>
      </c>
      <c r="J204" s="54">
        <v>1829</v>
      </c>
      <c r="K204" s="54">
        <v>1760</v>
      </c>
      <c r="L204" s="54">
        <v>1712</v>
      </c>
      <c r="M204" s="54">
        <v>1797</v>
      </c>
      <c r="N204" s="54">
        <v>1801</v>
      </c>
      <c r="O204" s="54">
        <v>1762</v>
      </c>
      <c r="P204" s="54">
        <v>1748</v>
      </c>
      <c r="Q204" s="54">
        <v>1688</v>
      </c>
      <c r="R204" s="54">
        <v>1601</v>
      </c>
      <c r="S204" s="54">
        <v>1616</v>
      </c>
      <c r="T204" s="54">
        <v>1707</v>
      </c>
      <c r="U204" s="54">
        <v>1740</v>
      </c>
      <c r="V204" s="54">
        <v>1866</v>
      </c>
      <c r="W204" s="54">
        <v>1818</v>
      </c>
      <c r="X204" s="308">
        <v>2093</v>
      </c>
      <c r="Y204" s="308">
        <v>2142</v>
      </c>
      <c r="Z204" s="308">
        <v>2076</v>
      </c>
      <c r="AA204" s="308">
        <v>2066</v>
      </c>
      <c r="AB204" s="308">
        <v>1948</v>
      </c>
      <c r="AC204" s="312">
        <v>2007</v>
      </c>
      <c r="AD204" s="312">
        <v>2051</v>
      </c>
      <c r="AE204" s="312">
        <v>2147</v>
      </c>
      <c r="AF204" s="312">
        <v>2206</v>
      </c>
      <c r="AG204" s="312">
        <v>1268</v>
      </c>
      <c r="AH204" s="312">
        <v>1271</v>
      </c>
      <c r="AU204" s="150"/>
    </row>
    <row r="205" spans="2:47">
      <c r="B205" s="127">
        <v>623</v>
      </c>
      <c r="C205" s="53" t="s">
        <v>248</v>
      </c>
      <c r="D205" s="54">
        <v>1726</v>
      </c>
      <c r="E205" s="54">
        <v>1615</v>
      </c>
      <c r="F205" s="54">
        <v>1477</v>
      </c>
      <c r="G205" s="54">
        <v>1474</v>
      </c>
      <c r="H205" s="54">
        <v>1358</v>
      </c>
      <c r="I205" s="54">
        <v>1304</v>
      </c>
      <c r="J205" s="54">
        <v>1294</v>
      </c>
      <c r="K205" s="54">
        <v>1239</v>
      </c>
      <c r="L205" s="54">
        <v>1225</v>
      </c>
      <c r="M205" s="54">
        <v>1177</v>
      </c>
      <c r="N205" s="54">
        <v>1163</v>
      </c>
      <c r="O205" s="54">
        <v>1157</v>
      </c>
      <c r="P205" s="54">
        <v>1063</v>
      </c>
      <c r="Q205" s="54">
        <v>1024</v>
      </c>
      <c r="R205" s="54">
        <v>1064</v>
      </c>
      <c r="S205" s="54">
        <v>968</v>
      </c>
      <c r="T205" s="54">
        <v>972</v>
      </c>
      <c r="U205" s="54">
        <v>903</v>
      </c>
      <c r="V205" s="54">
        <v>911</v>
      </c>
      <c r="W205" s="54">
        <v>839</v>
      </c>
      <c r="X205" s="308">
        <v>811</v>
      </c>
      <c r="Y205" s="308">
        <v>800</v>
      </c>
      <c r="Z205" s="308">
        <v>762</v>
      </c>
      <c r="AA205" s="308">
        <v>731</v>
      </c>
      <c r="AB205" s="308">
        <v>579</v>
      </c>
      <c r="AC205" s="312">
        <v>559</v>
      </c>
      <c r="AD205" s="312">
        <v>550</v>
      </c>
      <c r="AE205" s="312">
        <v>522</v>
      </c>
      <c r="AF205" s="312">
        <v>476</v>
      </c>
      <c r="AG205" s="312">
        <v>2074</v>
      </c>
      <c r="AH205" s="312">
        <v>2077</v>
      </c>
      <c r="AU205" s="150"/>
    </row>
    <row r="206" spans="2:47">
      <c r="B206" s="127">
        <v>624</v>
      </c>
      <c r="C206" s="53" t="s">
        <v>250</v>
      </c>
      <c r="D206" s="54">
        <v>551</v>
      </c>
      <c r="E206" s="54">
        <v>521</v>
      </c>
      <c r="F206" s="54">
        <v>549</v>
      </c>
      <c r="G206" s="54">
        <v>538</v>
      </c>
      <c r="H206" s="54">
        <v>519</v>
      </c>
      <c r="I206" s="54">
        <v>756</v>
      </c>
      <c r="J206" s="54">
        <v>772</v>
      </c>
      <c r="K206" s="54">
        <v>655</v>
      </c>
      <c r="L206" s="54">
        <v>636</v>
      </c>
      <c r="M206" s="54">
        <v>643</v>
      </c>
      <c r="N206" s="54">
        <v>661</v>
      </c>
      <c r="O206" s="54">
        <v>678</v>
      </c>
      <c r="P206" s="54">
        <v>599</v>
      </c>
      <c r="Q206" s="54">
        <v>546</v>
      </c>
      <c r="R206" s="54">
        <v>519</v>
      </c>
      <c r="S206" s="54">
        <v>521</v>
      </c>
      <c r="T206" s="54">
        <v>565</v>
      </c>
      <c r="U206" s="54">
        <v>509</v>
      </c>
      <c r="V206" s="54">
        <v>622</v>
      </c>
      <c r="W206" s="54">
        <v>546</v>
      </c>
      <c r="X206" s="308">
        <v>569</v>
      </c>
      <c r="Y206" s="308">
        <v>555</v>
      </c>
      <c r="Z206" s="308">
        <v>527</v>
      </c>
      <c r="AA206" s="308">
        <v>431</v>
      </c>
      <c r="AB206" s="308">
        <v>516</v>
      </c>
      <c r="AC206" s="312">
        <v>506</v>
      </c>
      <c r="AD206" s="312">
        <v>490</v>
      </c>
      <c r="AE206" s="312">
        <v>462</v>
      </c>
      <c r="AF206" s="312">
        <v>461</v>
      </c>
      <c r="AG206" s="312">
        <v>430</v>
      </c>
      <c r="AH206" s="312">
        <v>408</v>
      </c>
      <c r="AU206" s="150"/>
    </row>
    <row r="207" spans="2:47">
      <c r="B207" s="127">
        <v>641</v>
      </c>
      <c r="C207" s="53" t="s">
        <v>252</v>
      </c>
      <c r="D207" s="54">
        <v>501</v>
      </c>
      <c r="E207" s="54">
        <v>561</v>
      </c>
      <c r="F207" s="54">
        <v>652</v>
      </c>
      <c r="G207" s="54">
        <v>693</v>
      </c>
      <c r="H207" s="54">
        <v>847</v>
      </c>
      <c r="I207" s="54">
        <v>941</v>
      </c>
      <c r="J207" s="54">
        <v>885</v>
      </c>
      <c r="K207" s="54">
        <v>960</v>
      </c>
      <c r="L207" s="54">
        <v>978</v>
      </c>
      <c r="M207" s="54">
        <v>1018</v>
      </c>
      <c r="N207" s="54">
        <v>1280</v>
      </c>
      <c r="O207" s="54">
        <v>1335</v>
      </c>
      <c r="P207" s="54">
        <v>1188</v>
      </c>
      <c r="Q207" s="54">
        <v>1276</v>
      </c>
      <c r="R207" s="54">
        <v>1310</v>
      </c>
      <c r="S207" s="54">
        <v>1483</v>
      </c>
      <c r="T207" s="54">
        <v>1579</v>
      </c>
      <c r="U207" s="54">
        <v>1591</v>
      </c>
      <c r="V207" s="54">
        <v>1605</v>
      </c>
      <c r="W207" s="54">
        <v>1617</v>
      </c>
      <c r="X207" s="308">
        <v>1615</v>
      </c>
      <c r="Y207" s="308">
        <v>1627</v>
      </c>
      <c r="Z207" s="308">
        <v>1683</v>
      </c>
      <c r="AA207" s="308">
        <v>1681</v>
      </c>
      <c r="AB207" s="308">
        <v>1585</v>
      </c>
      <c r="AC207" s="312">
        <v>1652</v>
      </c>
      <c r="AD207" s="312">
        <v>1658</v>
      </c>
      <c r="AE207" s="312">
        <v>1566</v>
      </c>
      <c r="AF207" s="312">
        <v>1402</v>
      </c>
      <c r="AG207" s="312">
        <v>397</v>
      </c>
      <c r="AH207" s="312">
        <v>418</v>
      </c>
      <c r="AU207" s="150"/>
    </row>
    <row r="208" spans="2:47">
      <c r="B208" s="127">
        <v>642</v>
      </c>
      <c r="C208" s="53" t="s">
        <v>254</v>
      </c>
      <c r="D208" s="54">
        <v>1560</v>
      </c>
      <c r="E208" s="54">
        <v>1488</v>
      </c>
      <c r="F208" s="54">
        <v>1526</v>
      </c>
      <c r="G208" s="54">
        <v>1609</v>
      </c>
      <c r="H208" s="54">
        <v>1488</v>
      </c>
      <c r="I208" s="54">
        <v>2683</v>
      </c>
      <c r="J208" s="54">
        <v>2617</v>
      </c>
      <c r="K208" s="54">
        <v>2728</v>
      </c>
      <c r="L208" s="54">
        <v>2610</v>
      </c>
      <c r="M208" s="54">
        <v>2781</v>
      </c>
      <c r="N208" s="54">
        <v>2809</v>
      </c>
      <c r="O208" s="54">
        <v>2970</v>
      </c>
      <c r="P208" s="54">
        <v>2940</v>
      </c>
      <c r="Q208" s="54">
        <v>2870</v>
      </c>
      <c r="R208" s="54">
        <v>2826</v>
      </c>
      <c r="S208" s="54">
        <v>2827</v>
      </c>
      <c r="T208" s="54">
        <v>2862</v>
      </c>
      <c r="U208" s="54">
        <v>2994</v>
      </c>
      <c r="V208" s="54">
        <v>3002</v>
      </c>
      <c r="W208" s="54">
        <v>2924</v>
      </c>
      <c r="X208" s="308">
        <v>3165</v>
      </c>
      <c r="Y208" s="308">
        <v>3303</v>
      </c>
      <c r="Z208" s="308">
        <v>3279</v>
      </c>
      <c r="AA208" s="308">
        <v>3245</v>
      </c>
      <c r="AB208" s="308">
        <v>3050</v>
      </c>
      <c r="AC208" s="312">
        <v>3030</v>
      </c>
      <c r="AD208" s="312">
        <v>3009</v>
      </c>
      <c r="AE208" s="312">
        <v>2933</v>
      </c>
      <c r="AF208" s="312">
        <v>2898</v>
      </c>
      <c r="AG208" s="312">
        <v>1448</v>
      </c>
      <c r="AH208" s="312">
        <v>1469</v>
      </c>
      <c r="AU208" s="150"/>
    </row>
    <row r="209" spans="2:47">
      <c r="B209" s="127">
        <v>643</v>
      </c>
      <c r="C209" s="53" t="s">
        <v>257</v>
      </c>
      <c r="D209" s="54">
        <v>163</v>
      </c>
      <c r="E209" s="54">
        <v>167</v>
      </c>
      <c r="F209" s="54">
        <v>156</v>
      </c>
      <c r="G209" s="54">
        <v>264</v>
      </c>
      <c r="H209" s="54">
        <v>184</v>
      </c>
      <c r="I209" s="54">
        <v>713</v>
      </c>
      <c r="J209" s="54">
        <v>714</v>
      </c>
      <c r="K209" s="54">
        <v>723</v>
      </c>
      <c r="L209" s="54">
        <v>713</v>
      </c>
      <c r="M209" s="54">
        <v>711</v>
      </c>
      <c r="N209" s="54">
        <v>698</v>
      </c>
      <c r="O209" s="54">
        <v>662</v>
      </c>
      <c r="P209" s="54">
        <v>672</v>
      </c>
      <c r="Q209" s="54">
        <v>745</v>
      </c>
      <c r="R209" s="54">
        <v>719</v>
      </c>
      <c r="S209" s="54">
        <v>691</v>
      </c>
      <c r="T209" s="54">
        <v>677</v>
      </c>
      <c r="U209" s="54">
        <v>680</v>
      </c>
      <c r="V209" s="54">
        <v>676</v>
      </c>
      <c r="W209" s="54">
        <v>618</v>
      </c>
      <c r="X209" s="308">
        <v>653</v>
      </c>
      <c r="Y209" s="308">
        <v>636</v>
      </c>
      <c r="Z209" s="308">
        <v>639</v>
      </c>
      <c r="AA209" s="308">
        <v>606</v>
      </c>
      <c r="AB209" s="308">
        <v>643</v>
      </c>
      <c r="AC209" s="312">
        <v>741</v>
      </c>
      <c r="AD209" s="312">
        <v>701</v>
      </c>
      <c r="AE209" s="312">
        <v>681</v>
      </c>
      <c r="AF209" s="312">
        <v>709</v>
      </c>
      <c r="AG209" s="312">
        <v>2676</v>
      </c>
      <c r="AH209" s="312">
        <v>2581</v>
      </c>
      <c r="AU209" s="150"/>
    </row>
    <row r="210" spans="2:47">
      <c r="B210" s="127">
        <v>644</v>
      </c>
      <c r="C210" s="53" t="s">
        <v>259</v>
      </c>
      <c r="D210" s="54">
        <v>1010</v>
      </c>
      <c r="E210" s="54">
        <v>970</v>
      </c>
      <c r="F210" s="54">
        <v>949</v>
      </c>
      <c r="G210" s="54">
        <v>1050</v>
      </c>
      <c r="H210" s="54">
        <v>940</v>
      </c>
      <c r="I210" s="54">
        <v>1432</v>
      </c>
      <c r="J210" s="54">
        <v>1572</v>
      </c>
      <c r="K210" s="54">
        <v>1564</v>
      </c>
      <c r="L210" s="54">
        <v>1654</v>
      </c>
      <c r="M210" s="54">
        <v>1669</v>
      </c>
      <c r="N210" s="54">
        <v>1725</v>
      </c>
      <c r="O210" s="54">
        <v>1743</v>
      </c>
      <c r="P210" s="54">
        <v>1779</v>
      </c>
      <c r="Q210" s="54">
        <v>1784</v>
      </c>
      <c r="R210" s="54">
        <v>1786</v>
      </c>
      <c r="S210" s="54">
        <v>1856</v>
      </c>
      <c r="T210" s="54">
        <v>1825</v>
      </c>
      <c r="U210" s="54">
        <v>1837</v>
      </c>
      <c r="V210" s="54">
        <v>1804</v>
      </c>
      <c r="W210" s="54">
        <v>1860</v>
      </c>
      <c r="X210" s="308">
        <v>1845</v>
      </c>
      <c r="Y210" s="308">
        <v>1752</v>
      </c>
      <c r="Z210" s="308">
        <v>1790</v>
      </c>
      <c r="AA210" s="308">
        <v>1821</v>
      </c>
      <c r="AB210" s="308">
        <v>1708</v>
      </c>
      <c r="AC210" s="312">
        <v>1714</v>
      </c>
      <c r="AD210" s="312">
        <v>1657</v>
      </c>
      <c r="AE210" s="312">
        <v>1656</v>
      </c>
      <c r="AF210" s="312">
        <v>1665</v>
      </c>
      <c r="AG210" s="312">
        <v>631</v>
      </c>
      <c r="AH210" s="312">
        <v>628</v>
      </c>
      <c r="AU210" s="150"/>
    </row>
    <row r="211" spans="2:47">
      <c r="B211" s="127">
        <v>645</v>
      </c>
      <c r="C211" s="53" t="s">
        <v>262</v>
      </c>
      <c r="D211" s="54">
        <v>561</v>
      </c>
      <c r="E211" s="54">
        <v>689</v>
      </c>
      <c r="F211" s="54">
        <v>657</v>
      </c>
      <c r="G211" s="54">
        <v>819</v>
      </c>
      <c r="H211" s="54">
        <v>1090</v>
      </c>
      <c r="I211" s="54">
        <v>1772</v>
      </c>
      <c r="J211" s="54">
        <v>1675</v>
      </c>
      <c r="K211" s="54">
        <v>1612</v>
      </c>
      <c r="L211" s="54">
        <v>1524</v>
      </c>
      <c r="M211" s="54">
        <v>1606</v>
      </c>
      <c r="N211" s="54">
        <v>1702</v>
      </c>
      <c r="O211" s="54">
        <v>1643</v>
      </c>
      <c r="P211" s="54">
        <v>1669</v>
      </c>
      <c r="Q211" s="54">
        <v>1704</v>
      </c>
      <c r="R211" s="54">
        <v>1461</v>
      </c>
      <c r="S211" s="54">
        <v>1426</v>
      </c>
      <c r="T211" s="54">
        <v>1403</v>
      </c>
      <c r="U211" s="54">
        <v>1513</v>
      </c>
      <c r="V211" s="54">
        <v>1550</v>
      </c>
      <c r="W211" s="54">
        <v>1534</v>
      </c>
      <c r="X211" s="308">
        <v>1549</v>
      </c>
      <c r="Y211" s="308">
        <v>1546</v>
      </c>
      <c r="Z211" s="308">
        <v>1492</v>
      </c>
      <c r="AA211" s="308">
        <v>1520</v>
      </c>
      <c r="AB211" s="308">
        <v>1412</v>
      </c>
      <c r="AC211" s="312">
        <v>1420</v>
      </c>
      <c r="AD211" s="312">
        <v>1419</v>
      </c>
      <c r="AE211" s="312">
        <v>1420</v>
      </c>
      <c r="AF211" s="312">
        <v>1426</v>
      </c>
      <c r="AG211" s="312">
        <v>1581</v>
      </c>
      <c r="AH211" s="312">
        <v>1564</v>
      </c>
      <c r="AU211" s="150"/>
    </row>
    <row r="212" spans="2:47">
      <c r="B212" s="127">
        <v>646</v>
      </c>
      <c r="C212" s="53" t="s">
        <v>265</v>
      </c>
      <c r="D212" s="54">
        <v>538</v>
      </c>
      <c r="E212" s="54">
        <v>626</v>
      </c>
      <c r="F212" s="54">
        <v>564</v>
      </c>
      <c r="G212" s="54">
        <v>817</v>
      </c>
      <c r="H212" s="54">
        <v>756</v>
      </c>
      <c r="I212" s="54">
        <v>1174</v>
      </c>
      <c r="J212" s="54">
        <v>1218</v>
      </c>
      <c r="K212" s="54">
        <v>1202</v>
      </c>
      <c r="L212" s="54">
        <v>1237</v>
      </c>
      <c r="M212" s="54">
        <v>1168</v>
      </c>
      <c r="N212" s="54">
        <v>1146</v>
      </c>
      <c r="O212" s="54">
        <v>1197</v>
      </c>
      <c r="P212" s="54">
        <v>1147</v>
      </c>
      <c r="Q212" s="54">
        <v>1199</v>
      </c>
      <c r="R212" s="54">
        <v>1240</v>
      </c>
      <c r="S212" s="54">
        <v>1153</v>
      </c>
      <c r="T212" s="54">
        <v>1213</v>
      </c>
      <c r="U212" s="54">
        <v>1208</v>
      </c>
      <c r="V212" s="54">
        <v>1305</v>
      </c>
      <c r="W212" s="54">
        <v>1313</v>
      </c>
      <c r="X212" s="308">
        <v>1308</v>
      </c>
      <c r="Y212" s="308">
        <v>1330</v>
      </c>
      <c r="Z212" s="308">
        <v>1359</v>
      </c>
      <c r="AA212" s="308">
        <v>1314</v>
      </c>
      <c r="AB212" s="308">
        <v>1295</v>
      </c>
      <c r="AC212" s="312">
        <v>1290</v>
      </c>
      <c r="AD212" s="312">
        <v>1503</v>
      </c>
      <c r="AE212" s="312">
        <v>1447</v>
      </c>
      <c r="AF212" s="312">
        <v>1404</v>
      </c>
      <c r="AG212" s="312">
        <v>1418</v>
      </c>
      <c r="AH212" s="312">
        <v>1376</v>
      </c>
      <c r="AU212" s="150"/>
    </row>
    <row r="213" spans="2:47">
      <c r="B213" s="127">
        <v>661</v>
      </c>
      <c r="C213" s="53" t="s">
        <v>268</v>
      </c>
      <c r="D213" s="54">
        <v>1050</v>
      </c>
      <c r="E213" s="54">
        <v>925</v>
      </c>
      <c r="F213" s="54">
        <v>901</v>
      </c>
      <c r="G213" s="54">
        <v>901</v>
      </c>
      <c r="H213" s="54">
        <v>755</v>
      </c>
      <c r="I213" s="54">
        <v>1469</v>
      </c>
      <c r="J213" s="54">
        <v>1556</v>
      </c>
      <c r="K213" s="54">
        <v>1689</v>
      </c>
      <c r="L213" s="54">
        <v>1880</v>
      </c>
      <c r="M213" s="54">
        <v>1947</v>
      </c>
      <c r="N213" s="54">
        <v>2018</v>
      </c>
      <c r="O213" s="54">
        <v>1885</v>
      </c>
      <c r="P213" s="54">
        <v>1963</v>
      </c>
      <c r="Q213" s="54">
        <v>1971</v>
      </c>
      <c r="R213" s="54">
        <v>1970</v>
      </c>
      <c r="S213" s="54">
        <v>1946</v>
      </c>
      <c r="T213" s="54">
        <v>1889</v>
      </c>
      <c r="U213" s="54">
        <v>1918</v>
      </c>
      <c r="V213" s="54">
        <v>1903</v>
      </c>
      <c r="W213" s="54">
        <v>1946</v>
      </c>
      <c r="X213" s="308">
        <v>2092</v>
      </c>
      <c r="Y213" s="308">
        <v>2122</v>
      </c>
      <c r="Z213" s="308">
        <v>2092</v>
      </c>
      <c r="AA213" s="308">
        <v>2100</v>
      </c>
      <c r="AB213" s="308">
        <v>2047</v>
      </c>
      <c r="AC213" s="312">
        <v>2148</v>
      </c>
      <c r="AD213" s="312">
        <v>2097</v>
      </c>
      <c r="AE213" s="312">
        <v>2015</v>
      </c>
      <c r="AF213" s="312">
        <v>2051</v>
      </c>
      <c r="AG213" s="312">
        <v>1433</v>
      </c>
      <c r="AH213" s="312">
        <v>1467</v>
      </c>
      <c r="AU213" s="150"/>
    </row>
    <row r="214" spans="2:47">
      <c r="B214" s="127">
        <v>664</v>
      </c>
      <c r="C214" s="53" t="s">
        <v>271</v>
      </c>
      <c r="D214" s="592"/>
      <c r="E214" s="54">
        <v>86</v>
      </c>
      <c r="F214" s="606">
        <v>108</v>
      </c>
      <c r="G214" s="54">
        <v>208</v>
      </c>
      <c r="H214" s="54">
        <v>218</v>
      </c>
      <c r="I214" s="54">
        <v>278</v>
      </c>
      <c r="J214" s="54">
        <v>392</v>
      </c>
      <c r="K214" s="54">
        <v>408</v>
      </c>
      <c r="L214" s="54">
        <v>417</v>
      </c>
      <c r="M214" s="54">
        <v>408</v>
      </c>
      <c r="N214" s="54">
        <v>418</v>
      </c>
      <c r="O214" s="54">
        <v>386</v>
      </c>
      <c r="P214" s="54">
        <v>401</v>
      </c>
      <c r="Q214" s="54">
        <v>373</v>
      </c>
      <c r="R214" s="54">
        <v>364</v>
      </c>
      <c r="S214" s="54">
        <v>347</v>
      </c>
      <c r="T214" s="54">
        <v>399</v>
      </c>
      <c r="U214" s="54">
        <v>399</v>
      </c>
      <c r="V214" s="54">
        <v>433</v>
      </c>
      <c r="W214" s="54">
        <v>485</v>
      </c>
      <c r="X214" s="308">
        <v>482</v>
      </c>
      <c r="Y214" s="308">
        <v>512</v>
      </c>
      <c r="Z214" s="308">
        <v>508</v>
      </c>
      <c r="AA214" s="308">
        <v>500</v>
      </c>
      <c r="AB214" s="308">
        <v>536</v>
      </c>
      <c r="AC214" s="312">
        <v>528</v>
      </c>
      <c r="AD214" s="312">
        <v>500</v>
      </c>
      <c r="AE214" s="312">
        <v>683</v>
      </c>
      <c r="AF214" s="312">
        <v>675</v>
      </c>
      <c r="AG214" s="312">
        <v>1526</v>
      </c>
      <c r="AH214" s="312">
        <v>1514</v>
      </c>
      <c r="AU214" s="150"/>
    </row>
    <row r="215" spans="2:47">
      <c r="B215" s="127">
        <v>665</v>
      </c>
      <c r="C215" s="53" t="s">
        <v>273</v>
      </c>
      <c r="D215" s="54">
        <v>530</v>
      </c>
      <c r="E215" s="54">
        <v>446</v>
      </c>
      <c r="F215" s="606">
        <v>425</v>
      </c>
      <c r="G215" s="54">
        <v>457</v>
      </c>
      <c r="H215" s="54">
        <v>322</v>
      </c>
      <c r="I215" s="54">
        <v>697</v>
      </c>
      <c r="J215" s="54">
        <v>722</v>
      </c>
      <c r="K215" s="54">
        <v>702</v>
      </c>
      <c r="L215" s="54">
        <v>837</v>
      </c>
      <c r="M215" s="54">
        <v>835</v>
      </c>
      <c r="N215" s="54">
        <v>920</v>
      </c>
      <c r="O215" s="54">
        <v>1090</v>
      </c>
      <c r="P215" s="54">
        <v>1079</v>
      </c>
      <c r="Q215" s="54">
        <v>1137</v>
      </c>
      <c r="R215" s="54">
        <v>1142</v>
      </c>
      <c r="S215" s="54">
        <v>1215</v>
      </c>
      <c r="T215" s="54">
        <v>1206</v>
      </c>
      <c r="U215" s="54">
        <v>1235</v>
      </c>
      <c r="V215" s="54">
        <v>1233</v>
      </c>
      <c r="W215" s="54">
        <v>1209</v>
      </c>
      <c r="X215" s="308">
        <v>1253</v>
      </c>
      <c r="Y215" s="308">
        <v>1252</v>
      </c>
      <c r="Z215" s="308">
        <v>1313</v>
      </c>
      <c r="AA215" s="308">
        <v>1214</v>
      </c>
      <c r="AB215" s="308">
        <v>1155</v>
      </c>
      <c r="AC215" s="312">
        <v>1270</v>
      </c>
      <c r="AD215" s="312">
        <v>1221</v>
      </c>
      <c r="AE215" s="312">
        <v>1201</v>
      </c>
      <c r="AF215" s="312">
        <v>1312</v>
      </c>
      <c r="AG215" s="312">
        <v>406</v>
      </c>
      <c r="AH215" s="312">
        <v>405</v>
      </c>
      <c r="AU215" s="150"/>
    </row>
    <row r="216" spans="2:47">
      <c r="B216" s="127">
        <v>666</v>
      </c>
      <c r="C216" s="53" t="s">
        <v>275</v>
      </c>
      <c r="D216" s="592"/>
      <c r="E216" s="592"/>
      <c r="F216" s="592"/>
      <c r="G216" s="592"/>
      <c r="H216" s="54">
        <v>166</v>
      </c>
      <c r="I216" s="54">
        <v>457</v>
      </c>
      <c r="J216" s="54">
        <v>470</v>
      </c>
      <c r="K216" s="54">
        <v>481</v>
      </c>
      <c r="L216" s="54">
        <v>550</v>
      </c>
      <c r="M216" s="54">
        <v>534</v>
      </c>
      <c r="N216" s="54">
        <v>522</v>
      </c>
      <c r="O216" s="54">
        <v>557</v>
      </c>
      <c r="P216" s="54">
        <v>532</v>
      </c>
      <c r="Q216" s="54">
        <v>505</v>
      </c>
      <c r="R216" s="54">
        <v>499</v>
      </c>
      <c r="S216" s="54">
        <v>486</v>
      </c>
      <c r="T216" s="54">
        <v>446</v>
      </c>
      <c r="U216" s="54">
        <v>460</v>
      </c>
      <c r="V216" s="54">
        <v>477</v>
      </c>
      <c r="W216" s="54">
        <v>469</v>
      </c>
      <c r="X216" s="308">
        <v>483</v>
      </c>
      <c r="Y216" s="308">
        <v>540</v>
      </c>
      <c r="Z216" s="308">
        <v>608</v>
      </c>
      <c r="AA216" s="308">
        <v>619</v>
      </c>
      <c r="AB216" s="308">
        <v>579</v>
      </c>
      <c r="AC216" s="312">
        <v>610</v>
      </c>
      <c r="AD216" s="312">
        <v>609</v>
      </c>
      <c r="AE216" s="312">
        <v>600</v>
      </c>
      <c r="AF216" s="312">
        <v>569</v>
      </c>
      <c r="AG216" s="312">
        <v>957</v>
      </c>
      <c r="AH216" s="312">
        <v>962</v>
      </c>
      <c r="AU216" s="150"/>
    </row>
    <row r="217" spans="2:47">
      <c r="B217" s="127">
        <v>681</v>
      </c>
      <c r="C217" s="53" t="s">
        <v>276</v>
      </c>
      <c r="D217" s="54">
        <v>1644</v>
      </c>
      <c r="E217" s="54">
        <v>1502</v>
      </c>
      <c r="F217" s="54">
        <v>1462</v>
      </c>
      <c r="G217" s="54">
        <v>1410</v>
      </c>
      <c r="H217" s="54">
        <v>1415</v>
      </c>
      <c r="I217" s="54">
        <v>2046</v>
      </c>
      <c r="J217" s="54">
        <v>2218</v>
      </c>
      <c r="K217" s="54">
        <v>2042</v>
      </c>
      <c r="L217" s="54">
        <v>2111</v>
      </c>
      <c r="M217" s="54">
        <v>2129</v>
      </c>
      <c r="N217" s="54">
        <v>2106</v>
      </c>
      <c r="O217" s="54">
        <v>1959</v>
      </c>
      <c r="P217" s="54">
        <v>1972</v>
      </c>
      <c r="Q217" s="54">
        <v>1932</v>
      </c>
      <c r="R217" s="54">
        <v>1853</v>
      </c>
      <c r="S217" s="54">
        <v>1812</v>
      </c>
      <c r="T217" s="54">
        <v>1841</v>
      </c>
      <c r="U217" s="54">
        <v>1929</v>
      </c>
      <c r="V217" s="54">
        <v>2005</v>
      </c>
      <c r="W217" s="54">
        <v>1885</v>
      </c>
      <c r="X217" s="308">
        <v>1881</v>
      </c>
      <c r="Y217" s="308">
        <v>1801</v>
      </c>
      <c r="Z217" s="308">
        <v>1744</v>
      </c>
      <c r="AA217" s="308">
        <v>1644</v>
      </c>
      <c r="AB217" s="308">
        <v>1483</v>
      </c>
      <c r="AC217" s="312">
        <v>1513</v>
      </c>
      <c r="AD217" s="312">
        <v>1559</v>
      </c>
      <c r="AE217" s="312">
        <v>1539</v>
      </c>
      <c r="AF217" s="312">
        <v>1535</v>
      </c>
      <c r="AG217" s="312">
        <v>1317</v>
      </c>
      <c r="AH217" s="312">
        <v>1218</v>
      </c>
      <c r="AU217" s="150"/>
    </row>
    <row r="218" spans="2:47">
      <c r="B218" s="127">
        <v>682</v>
      </c>
      <c r="C218" s="53" t="s">
        <v>277</v>
      </c>
      <c r="D218" s="54">
        <v>582</v>
      </c>
      <c r="E218" s="54">
        <v>531</v>
      </c>
      <c r="F218" s="54">
        <v>468</v>
      </c>
      <c r="G218" s="54">
        <v>435</v>
      </c>
      <c r="H218" s="54">
        <v>267</v>
      </c>
      <c r="I218" s="54">
        <v>537</v>
      </c>
      <c r="J218" s="54">
        <v>423</v>
      </c>
      <c r="K218" s="54">
        <v>515</v>
      </c>
      <c r="L218" s="54">
        <v>456</v>
      </c>
      <c r="M218" s="54">
        <v>476</v>
      </c>
      <c r="N218" s="54">
        <v>445</v>
      </c>
      <c r="O218" s="54">
        <v>438</v>
      </c>
      <c r="P218" s="54">
        <v>486</v>
      </c>
      <c r="Q218" s="54">
        <v>495</v>
      </c>
      <c r="R218" s="54">
        <v>508</v>
      </c>
      <c r="S218" s="54">
        <v>497</v>
      </c>
      <c r="T218" s="54">
        <v>467</v>
      </c>
      <c r="U218" s="54">
        <v>451</v>
      </c>
      <c r="V218" s="54">
        <v>418</v>
      </c>
      <c r="W218" s="54">
        <v>463</v>
      </c>
      <c r="X218" s="308">
        <v>453</v>
      </c>
      <c r="Y218" s="308">
        <v>459</v>
      </c>
      <c r="Z218" s="308">
        <v>432</v>
      </c>
      <c r="AA218" s="308">
        <v>423</v>
      </c>
      <c r="AB218" s="308">
        <v>417</v>
      </c>
      <c r="AC218" s="312">
        <v>450</v>
      </c>
      <c r="AD218" s="312">
        <v>443</v>
      </c>
      <c r="AE218" s="312">
        <v>438</v>
      </c>
      <c r="AF218" s="312">
        <v>442</v>
      </c>
      <c r="AG218" s="312">
        <v>877</v>
      </c>
      <c r="AH218" s="312">
        <v>853</v>
      </c>
      <c r="AU218" s="150"/>
    </row>
    <row r="219" spans="2:47">
      <c r="B219" s="127">
        <v>683</v>
      </c>
      <c r="C219" s="53" t="s">
        <v>278</v>
      </c>
      <c r="D219" s="54">
        <v>166</v>
      </c>
      <c r="E219" s="54">
        <v>364</v>
      </c>
      <c r="F219" s="54">
        <v>288</v>
      </c>
      <c r="G219" s="54">
        <v>225</v>
      </c>
      <c r="H219" s="54">
        <v>194</v>
      </c>
      <c r="I219" s="54">
        <v>1529</v>
      </c>
      <c r="J219" s="54">
        <v>1609</v>
      </c>
      <c r="K219" s="54">
        <v>1652</v>
      </c>
      <c r="L219" s="54">
        <v>1600</v>
      </c>
      <c r="M219" s="54">
        <v>1682</v>
      </c>
      <c r="N219" s="54">
        <v>1607</v>
      </c>
      <c r="O219" s="54">
        <v>1657</v>
      </c>
      <c r="P219" s="54">
        <v>1585</v>
      </c>
      <c r="Q219" s="54">
        <v>1512</v>
      </c>
      <c r="R219" s="54">
        <v>1510</v>
      </c>
      <c r="S219" s="54">
        <v>1490</v>
      </c>
      <c r="T219" s="54">
        <v>1444</v>
      </c>
      <c r="U219" s="54">
        <v>1459</v>
      </c>
      <c r="V219" s="54">
        <v>1390</v>
      </c>
      <c r="W219" s="54">
        <v>1395</v>
      </c>
      <c r="X219" s="308">
        <v>1295</v>
      </c>
      <c r="Y219" s="308">
        <v>1245</v>
      </c>
      <c r="Z219" s="308">
        <v>1167</v>
      </c>
      <c r="AA219" s="308">
        <v>1095</v>
      </c>
      <c r="AB219" s="308">
        <v>1075</v>
      </c>
      <c r="AC219" s="312">
        <v>1065</v>
      </c>
      <c r="AD219" s="312">
        <v>1058</v>
      </c>
      <c r="AE219" s="312">
        <v>1053</v>
      </c>
      <c r="AF219" s="312">
        <v>995</v>
      </c>
      <c r="AG219" s="312">
        <v>403</v>
      </c>
      <c r="AH219" s="312">
        <v>407</v>
      </c>
      <c r="AU219" s="150"/>
    </row>
    <row r="220" spans="2:47">
      <c r="B220" s="127">
        <v>684</v>
      </c>
      <c r="C220" s="53" t="s">
        <v>279</v>
      </c>
      <c r="D220" s="54">
        <v>319</v>
      </c>
      <c r="E220" s="54">
        <v>427</v>
      </c>
      <c r="F220" s="54">
        <v>531</v>
      </c>
      <c r="G220" s="54">
        <v>541</v>
      </c>
      <c r="H220" s="54">
        <v>526</v>
      </c>
      <c r="I220" s="54">
        <v>1486</v>
      </c>
      <c r="J220" s="54">
        <v>1570</v>
      </c>
      <c r="K220" s="54">
        <v>1541</v>
      </c>
      <c r="L220" s="54">
        <v>1581</v>
      </c>
      <c r="M220" s="54">
        <v>1623</v>
      </c>
      <c r="N220" s="54">
        <v>1806</v>
      </c>
      <c r="O220" s="54">
        <v>1861</v>
      </c>
      <c r="P220" s="54">
        <v>1778</v>
      </c>
      <c r="Q220" s="54">
        <v>1778</v>
      </c>
      <c r="R220" s="54">
        <v>1760</v>
      </c>
      <c r="S220" s="54">
        <v>1723</v>
      </c>
      <c r="T220" s="54">
        <v>1783</v>
      </c>
      <c r="U220" s="54">
        <v>1678</v>
      </c>
      <c r="V220" s="54">
        <v>1687</v>
      </c>
      <c r="W220" s="54">
        <v>1711</v>
      </c>
      <c r="X220" s="308">
        <v>1712</v>
      </c>
      <c r="Y220" s="308">
        <v>1683</v>
      </c>
      <c r="Z220" s="308">
        <v>1619</v>
      </c>
      <c r="AA220" s="308">
        <v>1609</v>
      </c>
      <c r="AB220" s="308">
        <v>1427</v>
      </c>
      <c r="AC220" s="312">
        <v>1512</v>
      </c>
      <c r="AD220" s="312">
        <v>1428</v>
      </c>
      <c r="AE220" s="312">
        <v>1396</v>
      </c>
      <c r="AF220" s="312">
        <v>1419</v>
      </c>
      <c r="AG220" s="312">
        <v>909</v>
      </c>
      <c r="AH220" s="312">
        <v>776</v>
      </c>
      <c r="AU220" s="150"/>
    </row>
    <row r="221" spans="2:47">
      <c r="B221" s="127">
        <v>685</v>
      </c>
      <c r="C221" s="53" t="s">
        <v>280</v>
      </c>
      <c r="D221" s="54">
        <v>382</v>
      </c>
      <c r="E221" s="54">
        <v>322</v>
      </c>
      <c r="F221" s="54">
        <v>321</v>
      </c>
      <c r="G221" s="54">
        <v>312</v>
      </c>
      <c r="H221" s="54">
        <v>330</v>
      </c>
      <c r="I221" s="54">
        <v>653</v>
      </c>
      <c r="J221" s="54">
        <v>709</v>
      </c>
      <c r="K221" s="54">
        <v>634</v>
      </c>
      <c r="L221" s="54">
        <v>649</v>
      </c>
      <c r="M221" s="54">
        <v>659</v>
      </c>
      <c r="N221" s="54">
        <v>652</v>
      </c>
      <c r="O221" s="54">
        <v>677</v>
      </c>
      <c r="P221" s="54">
        <v>694</v>
      </c>
      <c r="Q221" s="54">
        <v>697</v>
      </c>
      <c r="R221" s="54">
        <v>645</v>
      </c>
      <c r="S221" s="54">
        <v>634</v>
      </c>
      <c r="T221" s="54">
        <v>668</v>
      </c>
      <c r="U221" s="54">
        <v>673</v>
      </c>
      <c r="V221" s="54">
        <v>714</v>
      </c>
      <c r="W221" s="54">
        <v>748</v>
      </c>
      <c r="X221" s="308">
        <v>784</v>
      </c>
      <c r="Y221" s="308">
        <v>818</v>
      </c>
      <c r="Z221" s="308">
        <v>819</v>
      </c>
      <c r="AA221" s="308">
        <v>830</v>
      </c>
      <c r="AB221" s="308">
        <v>864</v>
      </c>
      <c r="AC221" s="312">
        <v>887</v>
      </c>
      <c r="AD221" s="312">
        <v>865</v>
      </c>
      <c r="AE221" s="312">
        <v>869</v>
      </c>
      <c r="AF221" s="312">
        <v>894</v>
      </c>
      <c r="AG221" s="312">
        <v>1453</v>
      </c>
      <c r="AH221" s="312">
        <v>1368</v>
      </c>
      <c r="AU221" s="150"/>
    </row>
    <row r="222" spans="2:47">
      <c r="B222" s="127">
        <v>686</v>
      </c>
      <c r="C222" s="53" t="s">
        <v>281</v>
      </c>
      <c r="D222" s="54">
        <v>612</v>
      </c>
      <c r="E222" s="54">
        <v>486</v>
      </c>
      <c r="F222" s="54">
        <v>500</v>
      </c>
      <c r="G222" s="54">
        <v>521</v>
      </c>
      <c r="H222" s="54">
        <v>550</v>
      </c>
      <c r="I222" s="54">
        <v>794</v>
      </c>
      <c r="J222" s="54">
        <v>811</v>
      </c>
      <c r="K222" s="54">
        <v>809</v>
      </c>
      <c r="L222" s="54">
        <v>800</v>
      </c>
      <c r="M222" s="54">
        <v>772</v>
      </c>
      <c r="N222" s="54">
        <v>690</v>
      </c>
      <c r="O222" s="54">
        <v>714</v>
      </c>
      <c r="P222" s="54">
        <v>648</v>
      </c>
      <c r="Q222" s="54">
        <v>703</v>
      </c>
      <c r="R222" s="54">
        <v>670</v>
      </c>
      <c r="S222" s="54">
        <v>677</v>
      </c>
      <c r="T222" s="54">
        <v>659</v>
      </c>
      <c r="U222" s="54">
        <v>599</v>
      </c>
      <c r="V222" s="54">
        <v>519</v>
      </c>
      <c r="W222" s="54">
        <v>538</v>
      </c>
      <c r="X222" s="308">
        <v>534</v>
      </c>
      <c r="Y222" s="308">
        <v>499</v>
      </c>
      <c r="Z222" s="308">
        <v>477</v>
      </c>
      <c r="AA222" s="308">
        <v>434</v>
      </c>
      <c r="AB222" s="308">
        <v>410</v>
      </c>
      <c r="AC222" s="312">
        <v>388</v>
      </c>
      <c r="AD222" s="312">
        <v>351</v>
      </c>
      <c r="AE222" s="312">
        <v>324</v>
      </c>
      <c r="AF222" s="312">
        <v>383</v>
      </c>
      <c r="AG222" s="312">
        <v>709</v>
      </c>
      <c r="AH222" s="312">
        <v>697</v>
      </c>
      <c r="AU222" s="150"/>
    </row>
    <row r="223" spans="2:47">
      <c r="B223" s="127">
        <v>701</v>
      </c>
      <c r="C223" s="53" t="s">
        <v>282</v>
      </c>
      <c r="D223" s="54">
        <v>690</v>
      </c>
      <c r="E223" s="54">
        <v>786</v>
      </c>
      <c r="F223" s="54">
        <v>755</v>
      </c>
      <c r="G223" s="54">
        <v>746</v>
      </c>
      <c r="H223" s="54">
        <v>789</v>
      </c>
      <c r="I223" s="54">
        <v>701</v>
      </c>
      <c r="J223" s="54">
        <v>909</v>
      </c>
      <c r="K223" s="54">
        <v>948</v>
      </c>
      <c r="L223" s="54">
        <v>915</v>
      </c>
      <c r="M223" s="54">
        <v>872</v>
      </c>
      <c r="N223" s="54">
        <v>852</v>
      </c>
      <c r="O223" s="54">
        <v>880</v>
      </c>
      <c r="P223" s="54">
        <v>956</v>
      </c>
      <c r="Q223" s="54">
        <v>912</v>
      </c>
      <c r="R223" s="54">
        <v>877</v>
      </c>
      <c r="S223" s="54">
        <v>874</v>
      </c>
      <c r="T223" s="54">
        <v>886</v>
      </c>
      <c r="U223" s="54">
        <v>894</v>
      </c>
      <c r="V223" s="54">
        <v>874</v>
      </c>
      <c r="W223" s="54">
        <v>842</v>
      </c>
      <c r="X223" s="308">
        <v>874</v>
      </c>
      <c r="Y223" s="308">
        <v>881</v>
      </c>
      <c r="Z223" s="308">
        <v>826</v>
      </c>
      <c r="AA223" s="308">
        <v>813</v>
      </c>
      <c r="AB223" s="308">
        <v>815</v>
      </c>
      <c r="AC223" s="312">
        <v>810</v>
      </c>
      <c r="AD223" s="312">
        <v>796</v>
      </c>
      <c r="AE223" s="312">
        <v>800</v>
      </c>
      <c r="AF223" s="312">
        <v>905</v>
      </c>
      <c r="AG223" s="312">
        <v>1836</v>
      </c>
      <c r="AH223" s="312">
        <v>1910</v>
      </c>
      <c r="AU223" s="150"/>
    </row>
    <row r="224" spans="2:47">
      <c r="B224" s="127">
        <v>702</v>
      </c>
      <c r="C224" s="53" t="s">
        <v>283</v>
      </c>
      <c r="D224" s="54">
        <v>1270</v>
      </c>
      <c r="E224" s="54">
        <v>1373</v>
      </c>
      <c r="F224" s="54">
        <v>1043</v>
      </c>
      <c r="G224" s="54">
        <v>1044</v>
      </c>
      <c r="H224" s="54">
        <v>1247</v>
      </c>
      <c r="I224" s="54">
        <v>2123</v>
      </c>
      <c r="J224" s="54">
        <v>2238</v>
      </c>
      <c r="K224" s="54">
        <v>2110</v>
      </c>
      <c r="L224" s="54">
        <v>2965</v>
      </c>
      <c r="M224" s="54">
        <v>2177</v>
      </c>
      <c r="N224" s="54">
        <v>2081</v>
      </c>
      <c r="O224" s="54">
        <v>2219</v>
      </c>
      <c r="P224" s="54">
        <v>2145</v>
      </c>
      <c r="Q224" s="54">
        <v>1849</v>
      </c>
      <c r="R224" s="54">
        <v>1933</v>
      </c>
      <c r="S224" s="54">
        <v>1749</v>
      </c>
      <c r="T224" s="54">
        <v>1979</v>
      </c>
      <c r="U224" s="54">
        <v>1926</v>
      </c>
      <c r="V224" s="54">
        <v>1950</v>
      </c>
      <c r="W224" s="54">
        <v>1945</v>
      </c>
      <c r="X224" s="308">
        <v>1939</v>
      </c>
      <c r="Y224" s="308">
        <v>2046</v>
      </c>
      <c r="Z224" s="308">
        <v>1956</v>
      </c>
      <c r="AA224" s="308">
        <v>1961</v>
      </c>
      <c r="AB224" s="308">
        <v>1894</v>
      </c>
      <c r="AC224" s="312">
        <v>1706</v>
      </c>
      <c r="AD224" s="312">
        <v>1533</v>
      </c>
      <c r="AE224" s="312">
        <v>1546</v>
      </c>
      <c r="AF224" s="312">
        <v>1480</v>
      </c>
      <c r="AU224" s="150"/>
    </row>
    <row r="225" spans="2:47">
      <c r="B225" s="127">
        <v>703</v>
      </c>
      <c r="C225" s="53" t="s">
        <v>284</v>
      </c>
      <c r="D225" s="54">
        <v>762</v>
      </c>
      <c r="E225" s="54">
        <v>687</v>
      </c>
      <c r="F225" s="54">
        <v>724</v>
      </c>
      <c r="G225" s="54">
        <v>604</v>
      </c>
      <c r="H225" s="54">
        <v>559</v>
      </c>
      <c r="I225" s="54">
        <v>654</v>
      </c>
      <c r="J225" s="54">
        <v>670</v>
      </c>
      <c r="K225" s="54">
        <v>677</v>
      </c>
      <c r="L225" s="54">
        <v>709</v>
      </c>
      <c r="M225" s="54">
        <v>695</v>
      </c>
      <c r="N225" s="54">
        <v>699</v>
      </c>
      <c r="O225" s="54">
        <v>736</v>
      </c>
      <c r="P225" s="54">
        <v>719</v>
      </c>
      <c r="Q225" s="54">
        <v>745</v>
      </c>
      <c r="R225" s="54">
        <v>749</v>
      </c>
      <c r="S225" s="54">
        <v>755</v>
      </c>
      <c r="T225" s="54">
        <v>873</v>
      </c>
      <c r="U225" s="54">
        <v>862</v>
      </c>
      <c r="V225" s="54">
        <v>871</v>
      </c>
      <c r="W225" s="54">
        <v>844</v>
      </c>
      <c r="X225" s="308">
        <v>839</v>
      </c>
      <c r="Y225" s="308">
        <v>750</v>
      </c>
      <c r="Z225" s="308">
        <v>780</v>
      </c>
      <c r="AA225" s="308">
        <v>780</v>
      </c>
      <c r="AB225" s="308">
        <v>728</v>
      </c>
      <c r="AC225" s="313">
        <v>779</v>
      </c>
      <c r="AD225" s="313">
        <v>808</v>
      </c>
      <c r="AE225" s="313">
        <v>764</v>
      </c>
      <c r="AF225" s="313">
        <v>700</v>
      </c>
      <c r="AU225" s="150"/>
    </row>
    <row r="226" spans="2:47">
      <c r="B226" s="130">
        <v>704</v>
      </c>
      <c r="C226" s="60" t="s">
        <v>285</v>
      </c>
      <c r="D226" s="61">
        <v>1913</v>
      </c>
      <c r="E226" s="61">
        <v>1526</v>
      </c>
      <c r="F226" s="61">
        <v>1582</v>
      </c>
      <c r="G226" s="61">
        <v>1534</v>
      </c>
      <c r="H226" s="61">
        <v>1505</v>
      </c>
      <c r="I226" s="61">
        <v>2354</v>
      </c>
      <c r="J226" s="61">
        <v>2358</v>
      </c>
      <c r="K226" s="61">
        <v>2295</v>
      </c>
      <c r="L226" s="61">
        <v>2151</v>
      </c>
      <c r="M226" s="61">
        <v>2125</v>
      </c>
      <c r="N226" s="61">
        <v>2200</v>
      </c>
      <c r="O226" s="61">
        <v>2006</v>
      </c>
      <c r="P226" s="61">
        <v>2044</v>
      </c>
      <c r="Q226" s="61">
        <v>2163</v>
      </c>
      <c r="R226" s="61">
        <v>2304</v>
      </c>
      <c r="S226" s="61">
        <v>2151</v>
      </c>
      <c r="T226" s="61">
        <v>2165</v>
      </c>
      <c r="U226" s="61">
        <v>2210</v>
      </c>
      <c r="V226" s="61">
        <v>2224</v>
      </c>
      <c r="W226" s="61">
        <v>2193</v>
      </c>
      <c r="X226" s="309">
        <v>2116</v>
      </c>
      <c r="Y226" s="309">
        <v>2137</v>
      </c>
      <c r="Z226" s="309">
        <v>2119</v>
      </c>
      <c r="AA226" s="309">
        <v>2085</v>
      </c>
      <c r="AB226" s="309">
        <v>2007</v>
      </c>
      <c r="AC226" s="314">
        <v>1968</v>
      </c>
      <c r="AD226" s="314">
        <v>1974</v>
      </c>
      <c r="AE226" s="314">
        <v>1973</v>
      </c>
      <c r="AF226" s="314">
        <v>1932</v>
      </c>
      <c r="AG226" s="153"/>
      <c r="AH226" s="153"/>
      <c r="AU226" s="150"/>
    </row>
    <row r="227" spans="2:47">
      <c r="M227" s="150" t="s">
        <v>572</v>
      </c>
      <c r="AU227" s="150"/>
    </row>
    <row r="228" spans="2:47">
      <c r="C228" s="150" t="s">
        <v>603</v>
      </c>
      <c r="D228" s="150">
        <v>120</v>
      </c>
      <c r="F228" s="53">
        <v>129</v>
      </c>
      <c r="G228" s="150">
        <v>225</v>
      </c>
      <c r="H228" s="150">
        <v>242</v>
      </c>
      <c r="AU228" s="150"/>
    </row>
    <row r="229" spans="2:47">
      <c r="C229" s="150" t="s">
        <v>604</v>
      </c>
      <c r="D229" s="150">
        <v>118</v>
      </c>
      <c r="E229" s="150">
        <v>120</v>
      </c>
      <c r="F229" s="53">
        <v>113</v>
      </c>
      <c r="H229" s="150">
        <v>90</v>
      </c>
      <c r="AU229" s="150"/>
    </row>
    <row r="230" spans="2:47">
      <c r="AU230" s="150"/>
    </row>
    <row r="231" spans="2:47">
      <c r="AU231" s="150"/>
    </row>
    <row r="232" spans="2:47">
      <c r="AU232" s="150"/>
    </row>
    <row r="233" spans="2:47">
      <c r="AU233" s="150"/>
    </row>
    <row r="234" spans="2:47">
      <c r="AU234" s="150"/>
    </row>
    <row r="235" spans="2:47">
      <c r="AU235" s="150"/>
    </row>
    <row r="236" spans="2:47">
      <c r="AU236" s="150"/>
    </row>
    <row r="237" spans="2:47">
      <c r="AU237" s="150"/>
    </row>
    <row r="238" spans="2:47">
      <c r="AU238" s="150"/>
    </row>
    <row r="239" spans="2:47">
      <c r="AU239" s="150"/>
    </row>
    <row r="240" spans="2:47">
      <c r="AU240" s="150"/>
    </row>
    <row r="241" spans="47:47">
      <c r="AU241" s="150"/>
    </row>
    <row r="242" spans="47:47">
      <c r="AU242" s="150"/>
    </row>
    <row r="243" spans="47:47">
      <c r="AU243" s="150"/>
    </row>
    <row r="244" spans="47:47">
      <c r="AU244" s="150"/>
    </row>
    <row r="245" spans="47:47">
      <c r="AU245" s="150"/>
    </row>
    <row r="246" spans="47:47">
      <c r="AU246" s="150"/>
    </row>
    <row r="247" spans="47:47">
      <c r="AU247" s="150"/>
    </row>
    <row r="248" spans="47:47">
      <c r="AU248" s="150"/>
    </row>
    <row r="249" spans="47:47">
      <c r="AU249" s="150"/>
    </row>
    <row r="250" spans="47:47">
      <c r="AU250" s="150"/>
    </row>
    <row r="251" spans="47:47">
      <c r="AU251" s="150"/>
    </row>
    <row r="252" spans="47:47">
      <c r="AU252" s="150"/>
    </row>
    <row r="253" spans="47:47">
      <c r="AU253" s="150"/>
    </row>
    <row r="254" spans="47:47">
      <c r="AU254" s="150"/>
    </row>
    <row r="255" spans="47:47">
      <c r="AU255" s="150"/>
    </row>
    <row r="256" spans="47:47">
      <c r="AU256" s="150"/>
    </row>
    <row r="257" spans="47:47">
      <c r="AU257" s="150"/>
    </row>
    <row r="258" spans="47:47">
      <c r="AU258" s="150"/>
    </row>
    <row r="259" spans="47:47">
      <c r="AU259" s="150"/>
    </row>
    <row r="260" spans="47:47">
      <c r="AU260" s="150"/>
    </row>
    <row r="261" spans="47:47">
      <c r="AU261" s="150"/>
    </row>
    <row r="262" spans="47:47">
      <c r="AU262" s="150"/>
    </row>
    <row r="263" spans="47:47">
      <c r="AU263" s="150"/>
    </row>
    <row r="264" spans="47:47">
      <c r="AU264" s="150"/>
    </row>
  </sheetData>
  <mergeCells count="1">
    <mergeCell ref="B2:C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BV178"/>
  <sheetViews>
    <sheetView zoomScaleNormal="100" workbookViewId="0">
      <pane xSplit="2" ySplit="4" topLeftCell="AQ5" activePane="bottomRight" state="frozen"/>
      <selection pane="topRight" activeCell="C1" sqref="C1"/>
      <selection pane="bottomLeft" activeCell="A5" sqref="A5"/>
      <selection pane="bottomRight" activeCell="AU10" sqref="AU10"/>
    </sheetView>
  </sheetViews>
  <sheetFormatPr defaultRowHeight="13.5"/>
  <cols>
    <col min="1" max="1" width="4.625" style="337" customWidth="1"/>
    <col min="2" max="12" width="10.5" style="337" customWidth="1"/>
    <col min="13" max="47" width="10.625" style="349" customWidth="1"/>
    <col min="48" max="48" width="10.625" hidden="1" customWidth="1"/>
    <col min="49" max="52" width="10.625" customWidth="1"/>
    <col min="53" max="53" width="10.125" customWidth="1"/>
    <col min="54" max="54" width="12.125" style="131" customWidth="1"/>
    <col min="55" max="56" width="11.625" customWidth="1"/>
  </cols>
  <sheetData>
    <row r="1" spans="1:74">
      <c r="A1" s="132" t="s">
        <v>559</v>
      </c>
      <c r="E1" s="337" t="s">
        <v>625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BD1" s="669" t="s">
        <v>560</v>
      </c>
    </row>
    <row r="2" spans="1:74" s="150" customFormat="1" ht="12.75">
      <c r="B2" s="132"/>
      <c r="C2" s="132"/>
      <c r="D2" s="132"/>
      <c r="E2" s="132"/>
      <c r="F2" s="132"/>
      <c r="G2" s="132"/>
      <c r="H2" s="353">
        <v>27759</v>
      </c>
      <c r="I2" s="353">
        <v>28125</v>
      </c>
      <c r="J2" s="353">
        <v>28490</v>
      </c>
      <c r="K2" s="353">
        <v>28855</v>
      </c>
      <c r="L2" s="353">
        <v>29220</v>
      </c>
      <c r="M2" s="151">
        <v>29586</v>
      </c>
      <c r="N2" s="151">
        <v>29951</v>
      </c>
      <c r="O2" s="151">
        <v>30316</v>
      </c>
      <c r="P2" s="151">
        <v>30681</v>
      </c>
      <c r="Q2" s="151">
        <v>31047</v>
      </c>
      <c r="R2" s="151">
        <v>31412</v>
      </c>
      <c r="S2" s="151">
        <v>31777</v>
      </c>
      <c r="T2" s="151">
        <v>32142</v>
      </c>
      <c r="U2" s="151">
        <v>32478</v>
      </c>
      <c r="V2" s="151">
        <v>32873</v>
      </c>
      <c r="W2" s="151">
        <v>33238</v>
      </c>
      <c r="X2" s="151">
        <v>33603</v>
      </c>
      <c r="Y2" s="151">
        <v>33969</v>
      </c>
      <c r="Z2" s="151">
        <v>34334</v>
      </c>
      <c r="AA2" s="151">
        <v>34699</v>
      </c>
      <c r="AB2" s="151">
        <v>35064</v>
      </c>
      <c r="AC2" s="151">
        <v>35430</v>
      </c>
      <c r="AD2" s="151">
        <v>35795</v>
      </c>
      <c r="AE2" s="151">
        <v>36130</v>
      </c>
      <c r="AF2" s="151">
        <v>36525</v>
      </c>
      <c r="AG2" s="151">
        <v>36891</v>
      </c>
      <c r="AH2" s="151">
        <v>37256</v>
      </c>
      <c r="AI2" s="151">
        <v>37621</v>
      </c>
      <c r="AJ2" s="151">
        <v>37986</v>
      </c>
      <c r="AK2" s="151">
        <v>38352</v>
      </c>
      <c r="AL2" s="151">
        <v>38717</v>
      </c>
      <c r="AM2" s="151">
        <v>39082</v>
      </c>
      <c r="AN2" s="151">
        <v>39447</v>
      </c>
      <c r="AO2" s="151">
        <v>39813</v>
      </c>
      <c r="AP2" s="151">
        <v>40178</v>
      </c>
      <c r="AQ2" s="151">
        <v>40543</v>
      </c>
      <c r="AR2" s="151">
        <v>40940</v>
      </c>
      <c r="AS2" s="151">
        <v>41274</v>
      </c>
      <c r="AT2" s="151">
        <v>41639</v>
      </c>
      <c r="AU2" s="151">
        <v>42004</v>
      </c>
      <c r="AW2" s="151">
        <v>42522</v>
      </c>
      <c r="AX2" s="151">
        <v>42887</v>
      </c>
      <c r="AY2" s="151">
        <v>43252</v>
      </c>
      <c r="AZ2" s="151">
        <v>43617</v>
      </c>
      <c r="BA2" s="151">
        <v>43983</v>
      </c>
      <c r="BB2" s="618">
        <v>44713</v>
      </c>
      <c r="BC2" s="618">
        <v>45078</v>
      </c>
      <c r="BD2" s="618">
        <v>45444</v>
      </c>
    </row>
    <row r="3" spans="1:74" s="150" customFormat="1" ht="12.75" customHeight="1">
      <c r="A3" s="152"/>
      <c r="B3" s="326" t="s">
        <v>440</v>
      </c>
      <c r="C3" s="609" t="s">
        <v>596</v>
      </c>
      <c r="D3" s="609" t="s">
        <v>597</v>
      </c>
      <c r="E3" s="609" t="s">
        <v>598</v>
      </c>
      <c r="F3" s="609" t="s">
        <v>599</v>
      </c>
      <c r="G3" s="609" t="s">
        <v>600</v>
      </c>
      <c r="H3" s="5" t="s">
        <v>561</v>
      </c>
      <c r="I3" s="5" t="s">
        <v>562</v>
      </c>
      <c r="J3" s="5" t="s">
        <v>563</v>
      </c>
      <c r="K3" s="5" t="s">
        <v>564</v>
      </c>
      <c r="L3" s="5" t="s">
        <v>565</v>
      </c>
      <c r="M3" s="5" t="s">
        <v>6</v>
      </c>
      <c r="N3" s="5" t="s">
        <v>7</v>
      </c>
      <c r="O3" s="5" t="s">
        <v>8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15</v>
      </c>
      <c r="W3" s="174" t="s">
        <v>16</v>
      </c>
      <c r="X3" s="174" t="s">
        <v>17</v>
      </c>
      <c r="Y3" s="174" t="s">
        <v>18</v>
      </c>
      <c r="Z3" s="174" t="s">
        <v>19</v>
      </c>
      <c r="AA3" s="281" t="s">
        <v>20</v>
      </c>
      <c r="AB3" s="174" t="s">
        <v>394</v>
      </c>
      <c r="AC3" s="174" t="s">
        <v>395</v>
      </c>
      <c r="AD3" s="174" t="s">
        <v>396</v>
      </c>
      <c r="AE3" s="174" t="s">
        <v>397</v>
      </c>
      <c r="AF3" s="174" t="s">
        <v>398</v>
      </c>
      <c r="AG3" s="175" t="s">
        <v>399</v>
      </c>
      <c r="AH3" s="175" t="s">
        <v>441</v>
      </c>
      <c r="AI3" s="175" t="s">
        <v>400</v>
      </c>
      <c r="AJ3" s="175" t="s">
        <v>442</v>
      </c>
      <c r="AK3" s="175" t="s">
        <v>443</v>
      </c>
      <c r="AL3" s="175" t="s">
        <v>401</v>
      </c>
      <c r="AM3" s="175" t="s">
        <v>402</v>
      </c>
      <c r="AN3" s="175" t="s">
        <v>444</v>
      </c>
      <c r="AO3" s="175" t="s">
        <v>445</v>
      </c>
      <c r="AP3" s="175" t="s">
        <v>446</v>
      </c>
      <c r="AQ3" s="175" t="s">
        <v>403</v>
      </c>
      <c r="AR3" s="175" t="s">
        <v>404</v>
      </c>
      <c r="AS3" s="175" t="s">
        <v>405</v>
      </c>
      <c r="AT3" s="175" t="s">
        <v>406</v>
      </c>
      <c r="AU3" s="175" t="s">
        <v>416</v>
      </c>
      <c r="AV3" s="254"/>
      <c r="AW3" s="175" t="s">
        <v>417</v>
      </c>
      <c r="AX3" s="175" t="s">
        <v>451</v>
      </c>
      <c r="AY3" s="175" t="s">
        <v>528</v>
      </c>
      <c r="AZ3" s="174" t="s">
        <v>574</v>
      </c>
      <c r="BA3" s="174" t="s">
        <v>592</v>
      </c>
      <c r="BB3" s="5" t="s">
        <v>617</v>
      </c>
      <c r="BC3" s="663" t="s">
        <v>620</v>
      </c>
      <c r="BD3" s="663" t="s">
        <v>622</v>
      </c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150" customFormat="1" ht="12.75">
      <c r="B4" s="124"/>
      <c r="C4" s="610">
        <v>1970</v>
      </c>
      <c r="D4" s="610">
        <v>1971</v>
      </c>
      <c r="E4" s="610">
        <v>1972</v>
      </c>
      <c r="F4" s="610">
        <v>1973</v>
      </c>
      <c r="G4" s="610">
        <v>1974</v>
      </c>
      <c r="H4" s="8">
        <v>1975</v>
      </c>
      <c r="I4" s="8">
        <v>1976</v>
      </c>
      <c r="J4" s="8">
        <v>1977</v>
      </c>
      <c r="K4" s="8">
        <v>1978</v>
      </c>
      <c r="L4" s="8">
        <v>1979</v>
      </c>
      <c r="M4" s="7">
        <v>1980</v>
      </c>
      <c r="N4" s="7">
        <v>1981</v>
      </c>
      <c r="O4" s="7">
        <v>1982</v>
      </c>
      <c r="P4" s="7">
        <v>1983</v>
      </c>
      <c r="Q4" s="7">
        <v>1984</v>
      </c>
      <c r="R4" s="7">
        <v>1985</v>
      </c>
      <c r="S4" s="7">
        <v>1986</v>
      </c>
      <c r="T4" s="7">
        <v>1987</v>
      </c>
      <c r="U4" s="7">
        <v>1988</v>
      </c>
      <c r="V4" s="7">
        <v>1989</v>
      </c>
      <c r="W4" s="125">
        <v>1990</v>
      </c>
      <c r="X4" s="125">
        <v>1991</v>
      </c>
      <c r="Y4" s="125">
        <v>1992</v>
      </c>
      <c r="Z4" s="125">
        <v>1993</v>
      </c>
      <c r="AA4" s="282">
        <v>1994</v>
      </c>
      <c r="AB4" s="125">
        <v>1995</v>
      </c>
      <c r="AC4" s="125">
        <v>1996</v>
      </c>
      <c r="AD4" s="125">
        <v>1997</v>
      </c>
      <c r="AE4" s="125">
        <v>1998</v>
      </c>
      <c r="AF4" s="125">
        <v>1999</v>
      </c>
      <c r="AG4" s="125">
        <v>2000</v>
      </c>
      <c r="AH4" s="125">
        <v>2001</v>
      </c>
      <c r="AI4" s="125">
        <v>2002</v>
      </c>
      <c r="AJ4" s="125">
        <v>2003</v>
      </c>
      <c r="AK4" s="125">
        <v>2004</v>
      </c>
      <c r="AL4" s="125">
        <v>2005</v>
      </c>
      <c r="AM4" s="125">
        <v>2006</v>
      </c>
      <c r="AN4" s="125">
        <v>2007</v>
      </c>
      <c r="AO4" s="125">
        <v>2008</v>
      </c>
      <c r="AP4" s="125">
        <v>2009</v>
      </c>
      <c r="AQ4" s="125">
        <v>2010</v>
      </c>
      <c r="AR4" s="125">
        <v>2011</v>
      </c>
      <c r="AS4" s="125">
        <v>2012</v>
      </c>
      <c r="AT4" s="125">
        <v>2013</v>
      </c>
      <c r="AU4" s="125">
        <v>2014</v>
      </c>
      <c r="AV4" s="255"/>
      <c r="AW4" s="125">
        <v>2016</v>
      </c>
      <c r="AX4" s="125">
        <v>2017</v>
      </c>
      <c r="AY4" s="125">
        <v>2018</v>
      </c>
      <c r="AZ4" s="176">
        <v>2019</v>
      </c>
      <c r="BA4" s="176">
        <v>2020</v>
      </c>
      <c r="BB4" s="7">
        <v>2021</v>
      </c>
      <c r="BC4" s="7">
        <v>2022</v>
      </c>
      <c r="BD4" s="7">
        <v>2023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>
      <c r="A5" s="338" t="s">
        <v>536</v>
      </c>
      <c r="B5" s="339" t="s">
        <v>352</v>
      </c>
      <c r="C5" s="348">
        <f t="shared" ref="C5:G5" si="0">SUM(C6:C15)</f>
        <v>493603</v>
      </c>
      <c r="D5" s="348">
        <f t="shared" si="0"/>
        <v>472880</v>
      </c>
      <c r="E5" s="348">
        <f t="shared" si="0"/>
        <v>468297</v>
      </c>
      <c r="F5" s="348">
        <f t="shared" si="0"/>
        <v>444977</v>
      </c>
      <c r="G5" s="348">
        <f t="shared" si="0"/>
        <v>427600</v>
      </c>
      <c r="H5" s="348">
        <f t="shared" ref="H5:L5" si="1">SUM(H6:H15)</f>
        <v>544106</v>
      </c>
      <c r="I5" s="348">
        <f t="shared" si="1"/>
        <v>530988</v>
      </c>
      <c r="J5" s="348">
        <f t="shared" si="1"/>
        <v>512374</v>
      </c>
      <c r="K5" s="348">
        <f t="shared" si="1"/>
        <v>506660</v>
      </c>
      <c r="L5" s="348">
        <f t="shared" si="1"/>
        <v>496105</v>
      </c>
      <c r="M5" s="348">
        <f>SUM(M6:M15)</f>
        <v>496771</v>
      </c>
      <c r="N5" s="348">
        <f t="shared" ref="N5:AX5" si="2">SUM(N6:N15)</f>
        <v>508730</v>
      </c>
      <c r="O5" s="348">
        <f t="shared" si="2"/>
        <v>502308</v>
      </c>
      <c r="P5" s="348">
        <f t="shared" si="2"/>
        <v>502446</v>
      </c>
      <c r="Q5" s="348">
        <f t="shared" si="2"/>
        <v>501598</v>
      </c>
      <c r="R5" s="348">
        <f t="shared" si="2"/>
        <v>502117</v>
      </c>
      <c r="S5" s="348">
        <f t="shared" si="2"/>
        <v>498924</v>
      </c>
      <c r="T5" s="348">
        <f t="shared" si="2"/>
        <v>487458</v>
      </c>
      <c r="U5" s="348">
        <f t="shared" si="2"/>
        <v>490471</v>
      </c>
      <c r="V5" s="348">
        <f t="shared" si="2"/>
        <v>494705</v>
      </c>
      <c r="W5" s="348">
        <f t="shared" si="2"/>
        <v>500627</v>
      </c>
      <c r="X5" s="348">
        <f t="shared" si="2"/>
        <v>511706</v>
      </c>
      <c r="Y5" s="348">
        <f t="shared" si="2"/>
        <v>506737</v>
      </c>
      <c r="Z5" s="348">
        <f t="shared" si="2"/>
        <v>497159</v>
      </c>
      <c r="AA5" s="348">
        <f t="shared" si="2"/>
        <v>394514</v>
      </c>
      <c r="AB5" s="348">
        <f t="shared" si="2"/>
        <v>461317</v>
      </c>
      <c r="AC5" s="348">
        <f t="shared" si="2"/>
        <v>448014</v>
      </c>
      <c r="AD5" s="348">
        <f t="shared" si="2"/>
        <v>441626</v>
      </c>
      <c r="AE5" s="348">
        <f t="shared" si="2"/>
        <v>432380</v>
      </c>
      <c r="AF5" s="348">
        <f t="shared" si="2"/>
        <v>411977</v>
      </c>
      <c r="AG5" s="348">
        <f t="shared" si="2"/>
        <v>401224</v>
      </c>
      <c r="AH5" s="348">
        <f t="shared" si="2"/>
        <v>391229</v>
      </c>
      <c r="AI5" s="348">
        <f t="shared" si="2"/>
        <v>372873</v>
      </c>
      <c r="AJ5" s="348">
        <f t="shared" si="2"/>
        <v>364516</v>
      </c>
      <c r="AK5" s="348">
        <f t="shared" si="2"/>
        <v>359850</v>
      </c>
      <c r="AL5" s="348">
        <f t="shared" si="2"/>
        <v>360195</v>
      </c>
      <c r="AM5" s="348">
        <f t="shared" si="2"/>
        <v>363478</v>
      </c>
      <c r="AN5" s="348">
        <f t="shared" si="2"/>
        <v>383164</v>
      </c>
      <c r="AO5" s="348">
        <f t="shared" si="2"/>
        <v>385847</v>
      </c>
      <c r="AP5" s="348">
        <f t="shared" si="2"/>
        <v>362847</v>
      </c>
      <c r="AQ5" s="348">
        <f t="shared" si="2"/>
        <v>359236</v>
      </c>
      <c r="AR5" s="348">
        <f t="shared" si="2"/>
        <v>350732</v>
      </c>
      <c r="AS5" s="348">
        <f t="shared" si="2"/>
        <v>349687</v>
      </c>
      <c r="AT5" s="348">
        <f t="shared" si="2"/>
        <v>350501</v>
      </c>
      <c r="AU5" s="348">
        <f t="shared" si="2"/>
        <v>350429</v>
      </c>
      <c r="AV5" s="340"/>
      <c r="AW5" s="348">
        <f t="shared" si="2"/>
        <v>348097</v>
      </c>
      <c r="AX5" s="348">
        <f t="shared" si="2"/>
        <v>356782</v>
      </c>
      <c r="AY5" s="348">
        <f t="shared" ref="AY5:BA5" si="3">SUM(AY6:AY15)</f>
        <v>361956</v>
      </c>
      <c r="AZ5" s="348">
        <f t="shared" si="3"/>
        <v>364064</v>
      </c>
      <c r="BA5" s="348">
        <f t="shared" si="3"/>
        <v>363044</v>
      </c>
      <c r="BB5" s="348">
        <f t="shared" ref="BB5:BD5" si="4">SUM(BB6:BB15)</f>
        <v>347873</v>
      </c>
      <c r="BC5" s="348">
        <f t="shared" si="4"/>
        <v>355619</v>
      </c>
      <c r="BD5" s="348">
        <f t="shared" si="4"/>
        <v>0</v>
      </c>
    </row>
    <row r="6" spans="1:74">
      <c r="A6" s="599"/>
      <c r="B6" s="600" t="s">
        <v>100</v>
      </c>
      <c r="C6" s="408">
        <f t="shared" ref="C6:G6" si="5">C17</f>
        <v>117730</v>
      </c>
      <c r="D6" s="408">
        <f t="shared" si="5"/>
        <v>114264</v>
      </c>
      <c r="E6" s="408">
        <f t="shared" si="5"/>
        <v>113611</v>
      </c>
      <c r="F6" s="408">
        <f t="shared" si="5"/>
        <v>107155</v>
      </c>
      <c r="G6" s="408">
        <f t="shared" si="5"/>
        <v>103412</v>
      </c>
      <c r="H6" s="408">
        <f t="shared" ref="H6:L6" si="6">H17</f>
        <v>127820</v>
      </c>
      <c r="I6" s="408">
        <f t="shared" si="6"/>
        <v>122845</v>
      </c>
      <c r="J6" s="408">
        <f t="shared" si="6"/>
        <v>119744</v>
      </c>
      <c r="K6" s="408">
        <f t="shared" si="6"/>
        <v>119502</v>
      </c>
      <c r="L6" s="408">
        <f t="shared" si="6"/>
        <v>114444</v>
      </c>
      <c r="M6" s="408">
        <f>M17</f>
        <v>112314</v>
      </c>
      <c r="N6" s="408">
        <f t="shared" ref="N6:AX6" si="7">N17</f>
        <v>115642</v>
      </c>
      <c r="O6" s="408">
        <f t="shared" si="7"/>
        <v>113811</v>
      </c>
      <c r="P6" s="408">
        <f t="shared" si="7"/>
        <v>114320</v>
      </c>
      <c r="Q6" s="408">
        <f t="shared" si="7"/>
        <v>112568</v>
      </c>
      <c r="R6" s="408">
        <f t="shared" si="7"/>
        <v>111263</v>
      </c>
      <c r="S6" s="408">
        <f t="shared" si="7"/>
        <v>111194</v>
      </c>
      <c r="T6" s="408">
        <f t="shared" si="7"/>
        <v>106077</v>
      </c>
      <c r="U6" s="408">
        <f t="shared" si="7"/>
        <v>105172</v>
      </c>
      <c r="V6" s="408">
        <f t="shared" si="7"/>
        <v>107964</v>
      </c>
      <c r="W6" s="408">
        <f t="shared" si="7"/>
        <v>109146</v>
      </c>
      <c r="X6" s="408">
        <f t="shared" si="7"/>
        <v>111992</v>
      </c>
      <c r="Y6" s="408">
        <f t="shared" si="7"/>
        <v>108945</v>
      </c>
      <c r="Z6" s="408">
        <f t="shared" si="7"/>
        <v>105227</v>
      </c>
      <c r="AA6" s="408">
        <f t="shared" si="7"/>
        <v>41417</v>
      </c>
      <c r="AB6" s="408">
        <f t="shared" si="7"/>
        <v>88207</v>
      </c>
      <c r="AC6" s="408">
        <f t="shared" si="7"/>
        <v>83274</v>
      </c>
      <c r="AD6" s="408">
        <f t="shared" si="7"/>
        <v>81862</v>
      </c>
      <c r="AE6" s="408">
        <f t="shared" si="7"/>
        <v>80456</v>
      </c>
      <c r="AF6" s="408">
        <f t="shared" si="7"/>
        <v>76541</v>
      </c>
      <c r="AG6" s="408">
        <f t="shared" si="7"/>
        <v>73023</v>
      </c>
      <c r="AH6" s="408">
        <f t="shared" si="7"/>
        <v>73447</v>
      </c>
      <c r="AI6" s="408">
        <f t="shared" si="7"/>
        <v>69918</v>
      </c>
      <c r="AJ6" s="408">
        <f t="shared" si="7"/>
        <v>68957</v>
      </c>
      <c r="AK6" s="408">
        <f t="shared" si="7"/>
        <v>67602</v>
      </c>
      <c r="AL6" s="408">
        <f t="shared" si="7"/>
        <v>67452</v>
      </c>
      <c r="AM6" s="408">
        <f t="shared" si="7"/>
        <v>67792</v>
      </c>
      <c r="AN6" s="408">
        <f t="shared" si="7"/>
        <v>72248</v>
      </c>
      <c r="AO6" s="408">
        <f t="shared" si="7"/>
        <v>72505</v>
      </c>
      <c r="AP6" s="408">
        <f t="shared" si="7"/>
        <v>71494</v>
      </c>
      <c r="AQ6" s="408">
        <f t="shared" si="7"/>
        <v>70267</v>
      </c>
      <c r="AR6" s="408">
        <f t="shared" si="7"/>
        <v>68936</v>
      </c>
      <c r="AS6" s="408">
        <f t="shared" si="7"/>
        <v>65430</v>
      </c>
      <c r="AT6" s="408">
        <f t="shared" si="7"/>
        <v>64663</v>
      </c>
      <c r="AU6" s="408">
        <f t="shared" si="7"/>
        <v>63411</v>
      </c>
      <c r="AV6" s="627"/>
      <c r="AW6" s="408">
        <f t="shared" si="7"/>
        <v>63534</v>
      </c>
      <c r="AX6" s="408">
        <f t="shared" si="7"/>
        <v>68380</v>
      </c>
      <c r="AY6" s="408">
        <f t="shared" ref="AY6:BA6" si="8">AY17</f>
        <v>68952</v>
      </c>
      <c r="AZ6" s="408">
        <f t="shared" si="8"/>
        <v>68014</v>
      </c>
      <c r="BA6" s="408">
        <f t="shared" si="8"/>
        <v>67951</v>
      </c>
      <c r="BB6" s="408">
        <f t="shared" ref="BB6:BC6" si="9">BB17</f>
        <v>67625</v>
      </c>
      <c r="BC6" s="408">
        <f t="shared" si="9"/>
        <v>66674</v>
      </c>
      <c r="BD6" s="408">
        <f t="shared" ref="BD6" si="10">BD17</f>
        <v>0</v>
      </c>
    </row>
    <row r="7" spans="1:74">
      <c r="A7" s="599"/>
      <c r="B7" s="600" t="s">
        <v>373</v>
      </c>
      <c r="C7" s="408">
        <f t="shared" ref="C7:G7" si="11">C27</f>
        <v>114451</v>
      </c>
      <c r="D7" s="408">
        <f t="shared" si="11"/>
        <v>105086</v>
      </c>
      <c r="E7" s="408">
        <f t="shared" si="11"/>
        <v>100824</v>
      </c>
      <c r="F7" s="408">
        <f t="shared" si="11"/>
        <v>98369</v>
      </c>
      <c r="G7" s="408">
        <f t="shared" si="11"/>
        <v>93429</v>
      </c>
      <c r="H7" s="408">
        <f t="shared" ref="H7:L7" si="12">H27</f>
        <v>100152</v>
      </c>
      <c r="I7" s="408">
        <f t="shared" si="12"/>
        <v>97669</v>
      </c>
      <c r="J7" s="408">
        <f t="shared" si="12"/>
        <v>91445</v>
      </c>
      <c r="K7" s="408">
        <f t="shared" si="12"/>
        <v>88381</v>
      </c>
      <c r="L7" s="408">
        <f t="shared" si="12"/>
        <v>85597</v>
      </c>
      <c r="M7" s="408">
        <f>M27</f>
        <v>85513</v>
      </c>
      <c r="N7" s="408">
        <f t="shared" ref="N7:AX7" si="13">N27</f>
        <v>86313</v>
      </c>
      <c r="O7" s="408">
        <f t="shared" si="13"/>
        <v>84526</v>
      </c>
      <c r="P7" s="408">
        <f t="shared" si="13"/>
        <v>83303</v>
      </c>
      <c r="Q7" s="408">
        <f t="shared" si="13"/>
        <v>82057</v>
      </c>
      <c r="R7" s="408">
        <f t="shared" si="13"/>
        <v>80939</v>
      </c>
      <c r="S7" s="408">
        <f t="shared" si="13"/>
        <v>80894</v>
      </c>
      <c r="T7" s="408">
        <f t="shared" si="13"/>
        <v>78185</v>
      </c>
      <c r="U7" s="408">
        <f t="shared" si="13"/>
        <v>78273</v>
      </c>
      <c r="V7" s="408">
        <f t="shared" si="13"/>
        <v>77198</v>
      </c>
      <c r="W7" s="408">
        <f t="shared" si="13"/>
        <v>76300</v>
      </c>
      <c r="X7" s="408">
        <f t="shared" si="13"/>
        <v>77212</v>
      </c>
      <c r="Y7" s="408">
        <f t="shared" si="13"/>
        <v>77057</v>
      </c>
      <c r="Z7" s="408">
        <f t="shared" si="13"/>
        <v>77412</v>
      </c>
      <c r="AA7" s="408">
        <f t="shared" si="13"/>
        <v>63218</v>
      </c>
      <c r="AB7" s="408">
        <f t="shared" si="13"/>
        <v>70682</v>
      </c>
      <c r="AC7" s="408">
        <f t="shared" si="13"/>
        <v>68545</v>
      </c>
      <c r="AD7" s="408">
        <f t="shared" si="13"/>
        <v>65132</v>
      </c>
      <c r="AE7" s="408">
        <f t="shared" si="13"/>
        <v>60738</v>
      </c>
      <c r="AF7" s="408">
        <f t="shared" si="13"/>
        <v>58148</v>
      </c>
      <c r="AG7" s="408">
        <f t="shared" si="13"/>
        <v>55090</v>
      </c>
      <c r="AH7" s="408">
        <f t="shared" si="13"/>
        <v>52970</v>
      </c>
      <c r="AI7" s="408">
        <f t="shared" si="13"/>
        <v>49673</v>
      </c>
      <c r="AJ7" s="408">
        <f t="shared" si="13"/>
        <v>46837</v>
      </c>
      <c r="AK7" s="408">
        <f t="shared" si="13"/>
        <v>45241</v>
      </c>
      <c r="AL7" s="408">
        <f t="shared" si="13"/>
        <v>44893</v>
      </c>
      <c r="AM7" s="408">
        <f t="shared" si="13"/>
        <v>45764</v>
      </c>
      <c r="AN7" s="408">
        <f t="shared" si="13"/>
        <v>49930</v>
      </c>
      <c r="AO7" s="408">
        <f t="shared" si="13"/>
        <v>50657</v>
      </c>
      <c r="AP7" s="408">
        <f t="shared" si="13"/>
        <v>47169</v>
      </c>
      <c r="AQ7" s="408">
        <f t="shared" si="13"/>
        <v>45741</v>
      </c>
      <c r="AR7" s="408">
        <f t="shared" si="13"/>
        <v>43249</v>
      </c>
      <c r="AS7" s="408">
        <f t="shared" si="13"/>
        <v>43395</v>
      </c>
      <c r="AT7" s="408">
        <f t="shared" si="13"/>
        <v>45302</v>
      </c>
      <c r="AU7" s="408">
        <f t="shared" si="13"/>
        <v>42676</v>
      </c>
      <c r="AV7" s="627"/>
      <c r="AW7" s="408">
        <f t="shared" si="13"/>
        <v>43454</v>
      </c>
      <c r="AX7" s="408">
        <f t="shared" si="13"/>
        <v>43182</v>
      </c>
      <c r="AY7" s="408">
        <f t="shared" ref="AY7:BA7" si="14">AY27</f>
        <v>42053</v>
      </c>
      <c r="AZ7" s="408">
        <f t="shared" si="14"/>
        <v>42242</v>
      </c>
      <c r="BA7" s="408">
        <f t="shared" si="14"/>
        <v>42320</v>
      </c>
      <c r="BB7" s="408">
        <f t="shared" ref="BB7:BC7" si="15">BB27</f>
        <v>41526</v>
      </c>
      <c r="BC7" s="408">
        <f t="shared" si="15"/>
        <v>43336</v>
      </c>
      <c r="BD7" s="408">
        <f t="shared" ref="BD7" si="16">BD27</f>
        <v>0</v>
      </c>
    </row>
    <row r="8" spans="1:74">
      <c r="A8" s="599"/>
      <c r="B8" s="600" t="s">
        <v>374</v>
      </c>
      <c r="C8" s="408">
        <f t="shared" ref="C8:G8" si="17">C31</f>
        <v>41059</v>
      </c>
      <c r="D8" s="408">
        <f t="shared" si="17"/>
        <v>37961</v>
      </c>
      <c r="E8" s="408">
        <f t="shared" si="17"/>
        <v>37833</v>
      </c>
      <c r="F8" s="408">
        <f t="shared" si="17"/>
        <v>38760</v>
      </c>
      <c r="G8" s="408">
        <f t="shared" si="17"/>
        <v>36509</v>
      </c>
      <c r="H8" s="408">
        <f t="shared" ref="H8:L8" si="18">H31</f>
        <v>39627</v>
      </c>
      <c r="I8" s="408">
        <f t="shared" si="18"/>
        <v>38110</v>
      </c>
      <c r="J8" s="408">
        <f t="shared" si="18"/>
        <v>36155</v>
      </c>
      <c r="K8" s="408">
        <f t="shared" si="18"/>
        <v>36159</v>
      </c>
      <c r="L8" s="408">
        <f t="shared" si="18"/>
        <v>36827</v>
      </c>
      <c r="M8" s="408">
        <f>M31</f>
        <v>37920</v>
      </c>
      <c r="N8" s="408">
        <f t="shared" ref="N8:AX8" si="19">N31</f>
        <v>38424</v>
      </c>
      <c r="O8" s="408">
        <f t="shared" si="19"/>
        <v>38125</v>
      </c>
      <c r="P8" s="408">
        <f t="shared" si="19"/>
        <v>39222</v>
      </c>
      <c r="Q8" s="408">
        <f t="shared" si="19"/>
        <v>38793</v>
      </c>
      <c r="R8" s="408">
        <f t="shared" si="19"/>
        <v>39230</v>
      </c>
      <c r="S8" s="408">
        <f t="shared" si="19"/>
        <v>40207</v>
      </c>
      <c r="T8" s="408">
        <f t="shared" si="19"/>
        <v>40303</v>
      </c>
      <c r="U8" s="408">
        <f t="shared" si="19"/>
        <v>40627</v>
      </c>
      <c r="V8" s="408">
        <f t="shared" si="19"/>
        <v>41878</v>
      </c>
      <c r="W8" s="408">
        <f t="shared" si="19"/>
        <v>43291</v>
      </c>
      <c r="X8" s="408">
        <f t="shared" si="19"/>
        <v>44224</v>
      </c>
      <c r="Y8" s="408">
        <f t="shared" si="19"/>
        <v>43924</v>
      </c>
      <c r="Z8" s="408">
        <f t="shared" si="19"/>
        <v>42249</v>
      </c>
      <c r="AA8" s="408">
        <f t="shared" si="19"/>
        <v>33305</v>
      </c>
      <c r="AB8" s="408">
        <f t="shared" si="19"/>
        <v>40665</v>
      </c>
      <c r="AC8" s="408">
        <f t="shared" si="19"/>
        <v>39639</v>
      </c>
      <c r="AD8" s="408">
        <f t="shared" si="19"/>
        <v>39939</v>
      </c>
      <c r="AE8" s="408">
        <f t="shared" si="19"/>
        <v>39351</v>
      </c>
      <c r="AF8" s="408">
        <f t="shared" si="19"/>
        <v>36611</v>
      </c>
      <c r="AG8" s="408">
        <f t="shared" si="19"/>
        <v>37998</v>
      </c>
      <c r="AH8" s="408">
        <f t="shared" si="19"/>
        <v>35641</v>
      </c>
      <c r="AI8" s="408">
        <f t="shared" si="19"/>
        <v>33986</v>
      </c>
      <c r="AJ8" s="408">
        <f t="shared" si="19"/>
        <v>31233</v>
      </c>
      <c r="AK8" s="408">
        <f t="shared" si="19"/>
        <v>32148</v>
      </c>
      <c r="AL8" s="408">
        <f t="shared" si="19"/>
        <v>31818</v>
      </c>
      <c r="AM8" s="408">
        <f t="shared" si="19"/>
        <v>31895</v>
      </c>
      <c r="AN8" s="408">
        <f t="shared" si="19"/>
        <v>32416</v>
      </c>
      <c r="AO8" s="408">
        <f t="shared" si="19"/>
        <v>33210</v>
      </c>
      <c r="AP8" s="408">
        <f t="shared" si="19"/>
        <v>30778</v>
      </c>
      <c r="AQ8" s="408">
        <f t="shared" si="19"/>
        <v>30337</v>
      </c>
      <c r="AR8" s="408">
        <f t="shared" si="19"/>
        <v>30643</v>
      </c>
      <c r="AS8" s="408">
        <f t="shared" si="19"/>
        <v>31344</v>
      </c>
      <c r="AT8" s="408">
        <f t="shared" si="19"/>
        <v>30552</v>
      </c>
      <c r="AU8" s="408">
        <f t="shared" si="19"/>
        <v>31435</v>
      </c>
      <c r="AV8" s="627"/>
      <c r="AW8" s="408">
        <f t="shared" si="19"/>
        <v>29658</v>
      </c>
      <c r="AX8" s="408">
        <f t="shared" si="19"/>
        <v>31549</v>
      </c>
      <c r="AY8" s="408">
        <f t="shared" ref="AY8:BA8" si="20">AY31</f>
        <v>32821</v>
      </c>
      <c r="AZ8" s="408">
        <f t="shared" si="20"/>
        <v>33154</v>
      </c>
      <c r="BA8" s="408">
        <f t="shared" si="20"/>
        <v>33429</v>
      </c>
      <c r="BB8" s="408">
        <f t="shared" ref="BB8:BC8" si="21">BB31</f>
        <v>30670</v>
      </c>
      <c r="BC8" s="408">
        <f t="shared" si="21"/>
        <v>31890</v>
      </c>
      <c r="BD8" s="408">
        <f t="shared" ref="BD8" si="22">BD31</f>
        <v>0</v>
      </c>
    </row>
    <row r="9" spans="1:74">
      <c r="A9" s="599"/>
      <c r="B9" s="600" t="s">
        <v>38</v>
      </c>
      <c r="C9" s="408">
        <f t="shared" ref="C9:G9" si="23">C37</f>
        <v>71608</v>
      </c>
      <c r="D9" s="408">
        <f t="shared" si="23"/>
        <v>71973</v>
      </c>
      <c r="E9" s="408">
        <f t="shared" si="23"/>
        <v>72801</v>
      </c>
      <c r="F9" s="408">
        <f t="shared" si="23"/>
        <v>55706</v>
      </c>
      <c r="G9" s="408">
        <f t="shared" si="23"/>
        <v>56137</v>
      </c>
      <c r="H9" s="408">
        <f t="shared" ref="H9:L9" si="24">H37</f>
        <v>83846</v>
      </c>
      <c r="I9" s="408">
        <f t="shared" si="24"/>
        <v>80386</v>
      </c>
      <c r="J9" s="408">
        <f t="shared" si="24"/>
        <v>78570</v>
      </c>
      <c r="K9" s="408">
        <f t="shared" si="24"/>
        <v>76702</v>
      </c>
      <c r="L9" s="408">
        <f t="shared" si="24"/>
        <v>75330</v>
      </c>
      <c r="M9" s="408">
        <f>M37</f>
        <v>75059</v>
      </c>
      <c r="N9" s="408">
        <f t="shared" ref="N9:AX9" si="25">N37</f>
        <v>77612</v>
      </c>
      <c r="O9" s="408">
        <f t="shared" si="25"/>
        <v>77267</v>
      </c>
      <c r="P9" s="408">
        <f t="shared" si="25"/>
        <v>76960</v>
      </c>
      <c r="Q9" s="408">
        <f t="shared" si="25"/>
        <v>76941</v>
      </c>
      <c r="R9" s="408">
        <f t="shared" si="25"/>
        <v>78287</v>
      </c>
      <c r="S9" s="408">
        <f t="shared" si="25"/>
        <v>77036</v>
      </c>
      <c r="T9" s="408">
        <f t="shared" si="25"/>
        <v>74846</v>
      </c>
      <c r="U9" s="408">
        <f t="shared" si="25"/>
        <v>76031</v>
      </c>
      <c r="V9" s="408">
        <f t="shared" si="25"/>
        <v>76303</v>
      </c>
      <c r="W9" s="408">
        <f t="shared" si="25"/>
        <v>77114</v>
      </c>
      <c r="X9" s="408">
        <f t="shared" si="25"/>
        <v>78756</v>
      </c>
      <c r="Y9" s="408">
        <f t="shared" si="25"/>
        <v>79892</v>
      </c>
      <c r="Z9" s="408">
        <f t="shared" si="25"/>
        <v>79342</v>
      </c>
      <c r="AA9" s="408">
        <f t="shared" si="25"/>
        <v>72330</v>
      </c>
      <c r="AB9" s="408">
        <f t="shared" si="25"/>
        <v>76113</v>
      </c>
      <c r="AC9" s="408">
        <f t="shared" si="25"/>
        <v>74566</v>
      </c>
      <c r="AD9" s="408">
        <f t="shared" si="25"/>
        <v>73175</v>
      </c>
      <c r="AE9" s="408">
        <f t="shared" si="25"/>
        <v>71794</v>
      </c>
      <c r="AF9" s="408">
        <f t="shared" si="25"/>
        <v>66715</v>
      </c>
      <c r="AG9" s="408">
        <f t="shared" si="25"/>
        <v>65438</v>
      </c>
      <c r="AH9" s="408">
        <f t="shared" si="25"/>
        <v>63825</v>
      </c>
      <c r="AI9" s="408">
        <f t="shared" si="25"/>
        <v>59859</v>
      </c>
      <c r="AJ9" s="408">
        <f t="shared" si="25"/>
        <v>59617</v>
      </c>
      <c r="AK9" s="408">
        <f t="shared" si="25"/>
        <v>60268</v>
      </c>
      <c r="AL9" s="408">
        <f t="shared" si="25"/>
        <v>60227</v>
      </c>
      <c r="AM9" s="408">
        <f t="shared" si="25"/>
        <v>62399</v>
      </c>
      <c r="AN9" s="408">
        <f t="shared" si="25"/>
        <v>67567</v>
      </c>
      <c r="AO9" s="408">
        <f t="shared" si="25"/>
        <v>69091</v>
      </c>
      <c r="AP9" s="408">
        <f t="shared" si="25"/>
        <v>63830</v>
      </c>
      <c r="AQ9" s="408">
        <f t="shared" si="25"/>
        <v>62293</v>
      </c>
      <c r="AR9" s="408">
        <f t="shared" si="25"/>
        <v>60621</v>
      </c>
      <c r="AS9" s="408">
        <f t="shared" si="25"/>
        <v>63136</v>
      </c>
      <c r="AT9" s="408">
        <f t="shared" si="25"/>
        <v>62441</v>
      </c>
      <c r="AU9" s="408">
        <f t="shared" si="25"/>
        <v>63990</v>
      </c>
      <c r="AV9" s="627"/>
      <c r="AW9" s="408">
        <f t="shared" si="25"/>
        <v>61013</v>
      </c>
      <c r="AX9" s="408">
        <f t="shared" si="25"/>
        <v>64043</v>
      </c>
      <c r="AY9" s="408">
        <f t="shared" ref="AY9:BA9" si="26">AY37</f>
        <v>64971</v>
      </c>
      <c r="AZ9" s="408">
        <f t="shared" si="26"/>
        <v>66208</v>
      </c>
      <c r="BA9" s="408">
        <f t="shared" si="26"/>
        <v>65115</v>
      </c>
      <c r="BB9" s="408">
        <f t="shared" ref="BB9:BC9" si="27">BB37</f>
        <v>61363</v>
      </c>
      <c r="BC9" s="408">
        <f t="shared" si="27"/>
        <v>65049</v>
      </c>
      <c r="BD9" s="408">
        <f t="shared" ref="BD9" si="28">BD37</f>
        <v>0</v>
      </c>
    </row>
    <row r="10" spans="1:74">
      <c r="A10" s="599"/>
      <c r="B10" s="600" t="s">
        <v>375</v>
      </c>
      <c r="C10" s="408">
        <f t="shared" ref="C10:G10" si="29">C43</f>
        <v>21394</v>
      </c>
      <c r="D10" s="408">
        <f t="shared" si="29"/>
        <v>21011</v>
      </c>
      <c r="E10" s="408">
        <f t="shared" si="29"/>
        <v>20561</v>
      </c>
      <c r="F10" s="408">
        <f t="shared" si="29"/>
        <v>20853</v>
      </c>
      <c r="G10" s="408">
        <f t="shared" si="29"/>
        <v>19203</v>
      </c>
      <c r="H10" s="408">
        <f t="shared" ref="H10:L10" si="30">H43</f>
        <v>32619</v>
      </c>
      <c r="I10" s="408">
        <f t="shared" si="30"/>
        <v>33461</v>
      </c>
      <c r="J10" s="408">
        <f t="shared" si="30"/>
        <v>32667</v>
      </c>
      <c r="K10" s="408">
        <f t="shared" si="30"/>
        <v>32599</v>
      </c>
      <c r="L10" s="408">
        <f t="shared" si="30"/>
        <v>33208</v>
      </c>
      <c r="M10" s="408">
        <f>M43</f>
        <v>34031</v>
      </c>
      <c r="N10" s="408">
        <f t="shared" ref="N10:AX10" si="31">N43</f>
        <v>34440</v>
      </c>
      <c r="O10" s="408">
        <f t="shared" si="31"/>
        <v>34105</v>
      </c>
      <c r="P10" s="408">
        <f t="shared" si="31"/>
        <v>34575</v>
      </c>
      <c r="Q10" s="408">
        <f t="shared" si="31"/>
        <v>35579</v>
      </c>
      <c r="R10" s="408">
        <f t="shared" si="31"/>
        <v>36509</v>
      </c>
      <c r="S10" s="408">
        <f t="shared" si="31"/>
        <v>36577</v>
      </c>
      <c r="T10" s="408">
        <f t="shared" si="31"/>
        <v>37248</v>
      </c>
      <c r="U10" s="408">
        <f t="shared" si="31"/>
        <v>37496</v>
      </c>
      <c r="V10" s="408">
        <f t="shared" si="31"/>
        <v>37539</v>
      </c>
      <c r="W10" s="408">
        <f t="shared" si="31"/>
        <v>38519</v>
      </c>
      <c r="X10" s="408">
        <f t="shared" si="31"/>
        <v>39792</v>
      </c>
      <c r="Y10" s="408">
        <f t="shared" si="31"/>
        <v>39343</v>
      </c>
      <c r="Z10" s="408">
        <f t="shared" si="31"/>
        <v>38513</v>
      </c>
      <c r="AA10" s="408">
        <f t="shared" si="31"/>
        <v>36457</v>
      </c>
      <c r="AB10" s="408">
        <f t="shared" si="31"/>
        <v>37339</v>
      </c>
      <c r="AC10" s="408">
        <f t="shared" si="31"/>
        <v>37531</v>
      </c>
      <c r="AD10" s="408">
        <f t="shared" si="31"/>
        <v>37454</v>
      </c>
      <c r="AE10" s="408">
        <f t="shared" si="31"/>
        <v>37918</v>
      </c>
      <c r="AF10" s="408">
        <f t="shared" si="31"/>
        <v>36905</v>
      </c>
      <c r="AG10" s="408">
        <f t="shared" si="31"/>
        <v>36489</v>
      </c>
      <c r="AH10" s="408">
        <f t="shared" si="31"/>
        <v>37191</v>
      </c>
      <c r="AI10" s="408">
        <f t="shared" si="31"/>
        <v>35130</v>
      </c>
      <c r="AJ10" s="408">
        <f t="shared" si="31"/>
        <v>35234</v>
      </c>
      <c r="AK10" s="408">
        <f t="shared" si="31"/>
        <v>34597</v>
      </c>
      <c r="AL10" s="408">
        <f t="shared" si="31"/>
        <v>36010</v>
      </c>
      <c r="AM10" s="408">
        <f t="shared" si="31"/>
        <v>36801</v>
      </c>
      <c r="AN10" s="408">
        <f t="shared" si="31"/>
        <v>38318</v>
      </c>
      <c r="AO10" s="408">
        <f t="shared" si="31"/>
        <v>38066</v>
      </c>
      <c r="AP10" s="408">
        <f t="shared" si="31"/>
        <v>34818</v>
      </c>
      <c r="AQ10" s="408">
        <f t="shared" si="31"/>
        <v>36066</v>
      </c>
      <c r="AR10" s="408">
        <f t="shared" si="31"/>
        <v>36025</v>
      </c>
      <c r="AS10" s="408">
        <f t="shared" si="31"/>
        <v>33454</v>
      </c>
      <c r="AT10" s="408">
        <f t="shared" si="31"/>
        <v>35678</v>
      </c>
      <c r="AU10" s="408">
        <f t="shared" si="31"/>
        <v>36435</v>
      </c>
      <c r="AV10" s="627"/>
      <c r="AW10" s="408">
        <f t="shared" si="31"/>
        <v>36444</v>
      </c>
      <c r="AX10" s="408">
        <f t="shared" si="31"/>
        <v>37582</v>
      </c>
      <c r="AY10" s="408">
        <f t="shared" ref="AY10:BA10" si="32">AY43</f>
        <v>38573</v>
      </c>
      <c r="AZ10" s="408">
        <f t="shared" si="32"/>
        <v>39061</v>
      </c>
      <c r="BA10" s="408">
        <f t="shared" si="32"/>
        <v>39543</v>
      </c>
      <c r="BB10" s="408">
        <f t="shared" ref="BB10:BC10" si="33">BB43</f>
        <v>38691</v>
      </c>
      <c r="BC10" s="408">
        <f t="shared" si="33"/>
        <v>38406</v>
      </c>
      <c r="BD10" s="408">
        <f t="shared" ref="BD10" si="34">BD43</f>
        <v>0</v>
      </c>
    </row>
    <row r="11" spans="1:74">
      <c r="A11" s="599"/>
      <c r="B11" s="600" t="s">
        <v>381</v>
      </c>
      <c r="C11" s="408">
        <f t="shared" ref="C11:G11" si="35">C50</f>
        <v>62977</v>
      </c>
      <c r="D11" s="408">
        <f t="shared" si="35"/>
        <v>60693</v>
      </c>
      <c r="E11" s="408">
        <f t="shared" si="35"/>
        <v>61040</v>
      </c>
      <c r="F11" s="408">
        <f t="shared" si="35"/>
        <v>57871</v>
      </c>
      <c r="G11" s="408">
        <f t="shared" si="35"/>
        <v>54970</v>
      </c>
      <c r="H11" s="408">
        <f t="shared" ref="H11:L11" si="36">H50</f>
        <v>69572</v>
      </c>
      <c r="I11" s="408">
        <f t="shared" si="36"/>
        <v>67183</v>
      </c>
      <c r="J11" s="408">
        <f t="shared" si="36"/>
        <v>65112</v>
      </c>
      <c r="K11" s="408">
        <f t="shared" si="36"/>
        <v>64112</v>
      </c>
      <c r="L11" s="408">
        <f t="shared" si="36"/>
        <v>62815</v>
      </c>
      <c r="M11" s="408">
        <f>M50</f>
        <v>63643</v>
      </c>
      <c r="N11" s="408">
        <f t="shared" ref="N11:AX11" si="37">N50</f>
        <v>65146</v>
      </c>
      <c r="O11" s="408">
        <f t="shared" si="37"/>
        <v>64252</v>
      </c>
      <c r="P11" s="408">
        <f t="shared" si="37"/>
        <v>64011</v>
      </c>
      <c r="Q11" s="408">
        <f t="shared" si="37"/>
        <v>64626</v>
      </c>
      <c r="R11" s="408">
        <f t="shared" si="37"/>
        <v>64702</v>
      </c>
      <c r="S11" s="408">
        <f t="shared" si="37"/>
        <v>63866</v>
      </c>
      <c r="T11" s="408">
        <f t="shared" si="37"/>
        <v>62305</v>
      </c>
      <c r="U11" s="408">
        <f t="shared" si="37"/>
        <v>62488</v>
      </c>
      <c r="V11" s="408">
        <f t="shared" si="37"/>
        <v>63450</v>
      </c>
      <c r="W11" s="408">
        <f t="shared" si="37"/>
        <v>64100</v>
      </c>
      <c r="X11" s="408">
        <f t="shared" si="37"/>
        <v>65249</v>
      </c>
      <c r="Y11" s="408">
        <f t="shared" si="37"/>
        <v>63976</v>
      </c>
      <c r="Z11" s="408">
        <f t="shared" si="37"/>
        <v>62762</v>
      </c>
      <c r="AA11" s="408">
        <f t="shared" si="37"/>
        <v>61085</v>
      </c>
      <c r="AB11" s="408">
        <f t="shared" si="37"/>
        <v>60644</v>
      </c>
      <c r="AC11" s="408">
        <f t="shared" si="37"/>
        <v>59147</v>
      </c>
      <c r="AD11" s="408">
        <f t="shared" si="37"/>
        <v>60175</v>
      </c>
      <c r="AE11" s="408">
        <f t="shared" si="37"/>
        <v>59334</v>
      </c>
      <c r="AF11" s="408">
        <f t="shared" si="37"/>
        <v>57217</v>
      </c>
      <c r="AG11" s="408">
        <f t="shared" si="37"/>
        <v>55996</v>
      </c>
      <c r="AH11" s="408">
        <f t="shared" si="37"/>
        <v>53461</v>
      </c>
      <c r="AI11" s="408">
        <f t="shared" si="37"/>
        <v>52170</v>
      </c>
      <c r="AJ11" s="408">
        <f t="shared" si="37"/>
        <v>51673</v>
      </c>
      <c r="AK11" s="408">
        <f t="shared" si="37"/>
        <v>51319</v>
      </c>
      <c r="AL11" s="408">
        <f t="shared" si="37"/>
        <v>51393</v>
      </c>
      <c r="AM11" s="408">
        <f t="shared" si="37"/>
        <v>51873</v>
      </c>
      <c r="AN11" s="408">
        <f t="shared" si="37"/>
        <v>53609</v>
      </c>
      <c r="AO11" s="408">
        <f t="shared" si="37"/>
        <v>54131</v>
      </c>
      <c r="AP11" s="408">
        <f t="shared" si="37"/>
        <v>49925</v>
      </c>
      <c r="AQ11" s="408">
        <f t="shared" si="37"/>
        <v>50895</v>
      </c>
      <c r="AR11" s="408">
        <f t="shared" si="37"/>
        <v>50398</v>
      </c>
      <c r="AS11" s="408">
        <f t="shared" si="37"/>
        <v>50440</v>
      </c>
      <c r="AT11" s="408">
        <f t="shared" si="37"/>
        <v>52185</v>
      </c>
      <c r="AU11" s="408">
        <f t="shared" si="37"/>
        <v>53027</v>
      </c>
      <c r="AV11" s="627"/>
      <c r="AW11" s="408">
        <f t="shared" si="37"/>
        <v>51329</v>
      </c>
      <c r="AX11" s="408">
        <f t="shared" si="37"/>
        <v>53294</v>
      </c>
      <c r="AY11" s="408">
        <f t="shared" ref="AY11:BA11" si="38">AY50</f>
        <v>54760</v>
      </c>
      <c r="AZ11" s="408">
        <f t="shared" si="38"/>
        <v>55372</v>
      </c>
      <c r="BA11" s="408">
        <f t="shared" si="38"/>
        <v>56074</v>
      </c>
      <c r="BB11" s="408">
        <f t="shared" ref="BB11:BC11" si="39">BB50</f>
        <v>53666</v>
      </c>
      <c r="BC11" s="408">
        <f t="shared" si="39"/>
        <v>54171</v>
      </c>
      <c r="BD11" s="408">
        <f t="shared" ref="BD11" si="40">BD50</f>
        <v>0</v>
      </c>
    </row>
    <row r="12" spans="1:74">
      <c r="A12" s="599"/>
      <c r="B12" s="600" t="s">
        <v>377</v>
      </c>
      <c r="C12" s="408">
        <f t="shared" ref="C12:G12" si="41">C55</f>
        <v>34306</v>
      </c>
      <c r="D12" s="408">
        <f t="shared" si="41"/>
        <v>31816</v>
      </c>
      <c r="E12" s="408">
        <f t="shared" si="41"/>
        <v>32304</v>
      </c>
      <c r="F12" s="408">
        <f t="shared" si="41"/>
        <v>35458</v>
      </c>
      <c r="G12" s="408">
        <f t="shared" si="41"/>
        <v>33766</v>
      </c>
      <c r="H12" s="408">
        <f t="shared" ref="H12:L12" si="42">H55</f>
        <v>41309</v>
      </c>
      <c r="I12" s="408">
        <f t="shared" si="42"/>
        <v>41061</v>
      </c>
      <c r="J12" s="408">
        <f t="shared" si="42"/>
        <v>39143</v>
      </c>
      <c r="K12" s="408">
        <f t="shared" si="42"/>
        <v>38250</v>
      </c>
      <c r="L12" s="408">
        <f t="shared" si="42"/>
        <v>37856</v>
      </c>
      <c r="M12" s="408">
        <f>M55</f>
        <v>37429</v>
      </c>
      <c r="N12" s="408">
        <f t="shared" ref="N12:AX12" si="43">N55</f>
        <v>39765</v>
      </c>
      <c r="O12" s="408">
        <f t="shared" si="43"/>
        <v>39755</v>
      </c>
      <c r="P12" s="408">
        <f t="shared" si="43"/>
        <v>39673</v>
      </c>
      <c r="Q12" s="408">
        <f t="shared" si="43"/>
        <v>40387</v>
      </c>
      <c r="R12" s="408">
        <f t="shared" si="43"/>
        <v>40593</v>
      </c>
      <c r="S12" s="408">
        <f t="shared" si="43"/>
        <v>37610</v>
      </c>
      <c r="T12" s="408">
        <f t="shared" si="43"/>
        <v>36583</v>
      </c>
      <c r="U12" s="408">
        <f t="shared" si="43"/>
        <v>37502</v>
      </c>
      <c r="V12" s="408">
        <f t="shared" si="43"/>
        <v>37353</v>
      </c>
      <c r="W12" s="408">
        <f t="shared" si="43"/>
        <v>38352</v>
      </c>
      <c r="X12" s="408">
        <f t="shared" si="43"/>
        <v>39985</v>
      </c>
      <c r="Y12" s="408">
        <f t="shared" si="43"/>
        <v>39795</v>
      </c>
      <c r="Z12" s="408">
        <f t="shared" si="43"/>
        <v>38684</v>
      </c>
      <c r="AA12" s="408">
        <f t="shared" si="43"/>
        <v>36275</v>
      </c>
      <c r="AB12" s="408">
        <f t="shared" si="43"/>
        <v>36938</v>
      </c>
      <c r="AC12" s="408">
        <f t="shared" si="43"/>
        <v>35680</v>
      </c>
      <c r="AD12" s="408">
        <f t="shared" si="43"/>
        <v>35295</v>
      </c>
      <c r="AE12" s="408">
        <f t="shared" si="43"/>
        <v>34861</v>
      </c>
      <c r="AF12" s="408">
        <f t="shared" si="43"/>
        <v>33530</v>
      </c>
      <c r="AG12" s="408">
        <f t="shared" si="43"/>
        <v>31616</v>
      </c>
      <c r="AH12" s="408">
        <f t="shared" si="43"/>
        <v>30733</v>
      </c>
      <c r="AI12" s="408">
        <f t="shared" si="43"/>
        <v>30033</v>
      </c>
      <c r="AJ12" s="408">
        <f t="shared" si="43"/>
        <v>30208</v>
      </c>
      <c r="AK12" s="408">
        <f t="shared" si="43"/>
        <v>29108</v>
      </c>
      <c r="AL12" s="408">
        <f t="shared" si="43"/>
        <v>29208</v>
      </c>
      <c r="AM12" s="408">
        <f t="shared" si="43"/>
        <v>28845</v>
      </c>
      <c r="AN12" s="408">
        <f t="shared" si="43"/>
        <v>31010</v>
      </c>
      <c r="AO12" s="408">
        <f t="shared" si="43"/>
        <v>30609</v>
      </c>
      <c r="AP12" s="408">
        <f t="shared" si="43"/>
        <v>28663</v>
      </c>
      <c r="AQ12" s="408">
        <f t="shared" si="43"/>
        <v>27715</v>
      </c>
      <c r="AR12" s="408">
        <f t="shared" si="43"/>
        <v>27361</v>
      </c>
      <c r="AS12" s="408">
        <f t="shared" si="43"/>
        <v>27503</v>
      </c>
      <c r="AT12" s="408">
        <f t="shared" si="43"/>
        <v>26466</v>
      </c>
      <c r="AU12" s="408">
        <f t="shared" si="43"/>
        <v>26800</v>
      </c>
      <c r="AV12" s="627"/>
      <c r="AW12" s="408">
        <f t="shared" si="43"/>
        <v>26688</v>
      </c>
      <c r="AX12" s="408">
        <f t="shared" si="43"/>
        <v>25332</v>
      </c>
      <c r="AY12" s="408">
        <f t="shared" ref="AY12:BA12" si="44">AY55</f>
        <v>26069</v>
      </c>
      <c r="AZ12" s="408">
        <f t="shared" si="44"/>
        <v>26445</v>
      </c>
      <c r="BA12" s="408">
        <f t="shared" si="44"/>
        <v>25399</v>
      </c>
      <c r="BB12" s="408">
        <f t="shared" ref="BB12:BC12" si="45">BB55</f>
        <v>24482</v>
      </c>
      <c r="BC12" s="408">
        <f t="shared" si="45"/>
        <v>23993</v>
      </c>
      <c r="BD12" s="408">
        <f t="shared" ref="BD12" si="46">BD55</f>
        <v>0</v>
      </c>
    </row>
    <row r="13" spans="1:74">
      <c r="A13" s="599"/>
      <c r="B13" s="600" t="s">
        <v>42</v>
      </c>
      <c r="C13" s="408">
        <f t="shared" ref="C13:G13" si="47">C63</f>
        <v>12266</v>
      </c>
      <c r="D13" s="408">
        <f t="shared" si="47"/>
        <v>12634</v>
      </c>
      <c r="E13" s="408">
        <f t="shared" si="47"/>
        <v>12638</v>
      </c>
      <c r="F13" s="408">
        <f t="shared" si="47"/>
        <v>13485</v>
      </c>
      <c r="G13" s="408">
        <f t="shared" si="47"/>
        <v>13091</v>
      </c>
      <c r="H13" s="408">
        <f t="shared" ref="H13:L13" si="48">H63</f>
        <v>20721</v>
      </c>
      <c r="I13" s="408">
        <f t="shared" si="48"/>
        <v>20932</v>
      </c>
      <c r="J13" s="408">
        <f t="shared" si="48"/>
        <v>20417</v>
      </c>
      <c r="K13" s="408">
        <f t="shared" si="48"/>
        <v>20657</v>
      </c>
      <c r="L13" s="408">
        <f t="shared" si="48"/>
        <v>20335</v>
      </c>
      <c r="M13" s="408">
        <f>M63</f>
        <v>20568</v>
      </c>
      <c r="N13" s="408">
        <f t="shared" ref="N13:AX13" si="49">N63</f>
        <v>20884</v>
      </c>
      <c r="O13" s="408">
        <f t="shared" si="49"/>
        <v>20207</v>
      </c>
      <c r="P13" s="408">
        <f t="shared" si="49"/>
        <v>20106</v>
      </c>
      <c r="Q13" s="408">
        <f t="shared" si="49"/>
        <v>20511</v>
      </c>
      <c r="R13" s="408">
        <f t="shared" si="49"/>
        <v>20592</v>
      </c>
      <c r="S13" s="408">
        <f t="shared" si="49"/>
        <v>20953</v>
      </c>
      <c r="T13" s="408">
        <f t="shared" si="49"/>
        <v>20946</v>
      </c>
      <c r="U13" s="408">
        <f t="shared" si="49"/>
        <v>21660</v>
      </c>
      <c r="V13" s="408">
        <f t="shared" si="49"/>
        <v>21846</v>
      </c>
      <c r="W13" s="408">
        <f t="shared" si="49"/>
        <v>22270</v>
      </c>
      <c r="X13" s="408">
        <f t="shared" si="49"/>
        <v>22650</v>
      </c>
      <c r="Y13" s="408">
        <f t="shared" si="49"/>
        <v>22106</v>
      </c>
      <c r="Z13" s="408">
        <f t="shared" si="49"/>
        <v>21646</v>
      </c>
      <c r="AA13" s="408">
        <f t="shared" si="49"/>
        <v>20379</v>
      </c>
      <c r="AB13" s="408">
        <f t="shared" si="49"/>
        <v>20216</v>
      </c>
      <c r="AC13" s="408">
        <f t="shared" si="49"/>
        <v>19619</v>
      </c>
      <c r="AD13" s="408">
        <f t="shared" si="49"/>
        <v>19229</v>
      </c>
      <c r="AE13" s="408">
        <f t="shared" si="49"/>
        <v>18495</v>
      </c>
      <c r="AF13" s="408">
        <f t="shared" si="49"/>
        <v>17540</v>
      </c>
      <c r="AG13" s="408">
        <f t="shared" si="49"/>
        <v>17028</v>
      </c>
      <c r="AH13" s="408">
        <f t="shared" si="49"/>
        <v>16205</v>
      </c>
      <c r="AI13" s="408">
        <f t="shared" si="49"/>
        <v>15553</v>
      </c>
      <c r="AJ13" s="408">
        <f t="shared" si="49"/>
        <v>15263</v>
      </c>
      <c r="AK13" s="408">
        <f t="shared" si="49"/>
        <v>14528</v>
      </c>
      <c r="AL13" s="408">
        <f t="shared" si="49"/>
        <v>14434</v>
      </c>
      <c r="AM13" s="408">
        <f t="shared" si="49"/>
        <v>14493</v>
      </c>
      <c r="AN13" s="408">
        <f t="shared" si="49"/>
        <v>14477</v>
      </c>
      <c r="AO13" s="408">
        <f t="shared" si="49"/>
        <v>14330</v>
      </c>
      <c r="AP13" s="408">
        <f t="shared" si="49"/>
        <v>13869</v>
      </c>
      <c r="AQ13" s="408">
        <f t="shared" si="49"/>
        <v>13686</v>
      </c>
      <c r="AR13" s="408">
        <f t="shared" si="49"/>
        <v>12356</v>
      </c>
      <c r="AS13" s="408">
        <f t="shared" si="49"/>
        <v>13949</v>
      </c>
      <c r="AT13" s="408">
        <f t="shared" si="49"/>
        <v>12621</v>
      </c>
      <c r="AU13" s="408">
        <f t="shared" si="49"/>
        <v>12782</v>
      </c>
      <c r="AV13" s="627"/>
      <c r="AW13" s="408">
        <f t="shared" si="49"/>
        <v>12153</v>
      </c>
      <c r="AX13" s="408">
        <f t="shared" si="49"/>
        <v>12940</v>
      </c>
      <c r="AY13" s="408">
        <f t="shared" ref="AY13:BA13" si="50">AY63</f>
        <v>13291</v>
      </c>
      <c r="AZ13" s="408">
        <f t="shared" si="50"/>
        <v>13252</v>
      </c>
      <c r="BA13" s="408">
        <f t="shared" si="50"/>
        <v>12770</v>
      </c>
      <c r="BB13" s="408">
        <f t="shared" ref="BB13:BC13" si="51">BB63</f>
        <v>11725</v>
      </c>
      <c r="BC13" s="408">
        <f t="shared" si="51"/>
        <v>12110</v>
      </c>
      <c r="BD13" s="408">
        <f t="shared" ref="BD13" si="52">BD63</f>
        <v>0</v>
      </c>
    </row>
    <row r="14" spans="1:74">
      <c r="A14" s="599"/>
      <c r="B14" s="600" t="s">
        <v>43</v>
      </c>
      <c r="C14" s="408">
        <f t="shared" ref="C14:G14" si="53">C69</f>
        <v>5913</v>
      </c>
      <c r="D14" s="408">
        <f t="shared" si="53"/>
        <v>5958</v>
      </c>
      <c r="E14" s="408">
        <f t="shared" si="53"/>
        <v>5938</v>
      </c>
      <c r="F14" s="408">
        <f t="shared" si="53"/>
        <v>6361</v>
      </c>
      <c r="G14" s="408">
        <f t="shared" si="53"/>
        <v>6766</v>
      </c>
      <c r="H14" s="408">
        <f t="shared" ref="H14:L14" si="54">H69</f>
        <v>11616</v>
      </c>
      <c r="I14" s="408">
        <f t="shared" si="54"/>
        <v>11821</v>
      </c>
      <c r="J14" s="408">
        <f t="shared" si="54"/>
        <v>12069</v>
      </c>
      <c r="K14" s="408">
        <f t="shared" si="54"/>
        <v>12400</v>
      </c>
      <c r="L14" s="408">
        <f t="shared" si="54"/>
        <v>12677</v>
      </c>
      <c r="M14" s="408">
        <f>M69</f>
        <v>13238</v>
      </c>
      <c r="N14" s="408">
        <f t="shared" ref="N14:AX14" si="55">N69</f>
        <v>13468</v>
      </c>
      <c r="O14" s="408">
        <f t="shared" si="55"/>
        <v>13370</v>
      </c>
      <c r="P14" s="408">
        <f t="shared" si="55"/>
        <v>13564</v>
      </c>
      <c r="Q14" s="408">
        <f t="shared" si="55"/>
        <v>13317</v>
      </c>
      <c r="R14" s="408">
        <f t="shared" si="55"/>
        <v>13430</v>
      </c>
      <c r="S14" s="408">
        <f t="shared" si="55"/>
        <v>13499</v>
      </c>
      <c r="T14" s="408">
        <f t="shared" si="55"/>
        <v>13835</v>
      </c>
      <c r="U14" s="408">
        <f t="shared" si="55"/>
        <v>13988</v>
      </c>
      <c r="V14" s="408">
        <f t="shared" si="55"/>
        <v>13975</v>
      </c>
      <c r="W14" s="408">
        <f t="shared" si="55"/>
        <v>14445</v>
      </c>
      <c r="X14" s="408">
        <f t="shared" si="55"/>
        <v>14620</v>
      </c>
      <c r="Y14" s="408">
        <f t="shared" si="55"/>
        <v>14763</v>
      </c>
      <c r="Z14" s="408">
        <f t="shared" si="55"/>
        <v>14620</v>
      </c>
      <c r="AA14" s="408">
        <f t="shared" si="55"/>
        <v>14010</v>
      </c>
      <c r="AB14" s="408">
        <f t="shared" si="55"/>
        <v>14403</v>
      </c>
      <c r="AC14" s="408">
        <f t="shared" si="55"/>
        <v>14374</v>
      </c>
      <c r="AD14" s="408">
        <f t="shared" si="55"/>
        <v>14202</v>
      </c>
      <c r="AE14" s="408">
        <f t="shared" si="55"/>
        <v>14111</v>
      </c>
      <c r="AF14" s="408">
        <f t="shared" si="55"/>
        <v>13658</v>
      </c>
      <c r="AG14" s="408">
        <f t="shared" si="55"/>
        <v>13663</v>
      </c>
      <c r="AH14" s="408">
        <f t="shared" si="55"/>
        <v>13278</v>
      </c>
      <c r="AI14" s="408">
        <f t="shared" si="55"/>
        <v>12887</v>
      </c>
      <c r="AJ14" s="408">
        <f t="shared" si="55"/>
        <v>12954</v>
      </c>
      <c r="AK14" s="408">
        <f t="shared" si="55"/>
        <v>13079</v>
      </c>
      <c r="AL14" s="408">
        <f t="shared" si="55"/>
        <v>13213</v>
      </c>
      <c r="AM14" s="408">
        <f t="shared" si="55"/>
        <v>12796</v>
      </c>
      <c r="AN14" s="408">
        <f t="shared" si="55"/>
        <v>13114</v>
      </c>
      <c r="AO14" s="408">
        <f t="shared" si="55"/>
        <v>12656</v>
      </c>
      <c r="AP14" s="408">
        <f t="shared" si="55"/>
        <v>12135</v>
      </c>
      <c r="AQ14" s="408">
        <f t="shared" si="55"/>
        <v>12105</v>
      </c>
      <c r="AR14" s="408">
        <f t="shared" si="55"/>
        <v>11879</v>
      </c>
      <c r="AS14" s="408">
        <f t="shared" si="55"/>
        <v>11890</v>
      </c>
      <c r="AT14" s="408">
        <f t="shared" si="55"/>
        <v>11676</v>
      </c>
      <c r="AU14" s="408">
        <f t="shared" si="55"/>
        <v>11579</v>
      </c>
      <c r="AV14" s="627"/>
      <c r="AW14" s="408">
        <f t="shared" si="55"/>
        <v>11353</v>
      </c>
      <c r="AX14" s="408">
        <f t="shared" si="55"/>
        <v>11907</v>
      </c>
      <c r="AY14" s="408">
        <f t="shared" ref="AY14:BA14" si="56">AY69</f>
        <v>11956</v>
      </c>
      <c r="AZ14" s="408">
        <f t="shared" si="56"/>
        <v>12125</v>
      </c>
      <c r="BA14" s="408">
        <f t="shared" si="56"/>
        <v>12205</v>
      </c>
      <c r="BB14" s="408">
        <f t="shared" ref="BB14:BC14" si="57">BB69</f>
        <v>11497</v>
      </c>
      <c r="BC14" s="408">
        <f t="shared" si="57"/>
        <v>11858</v>
      </c>
      <c r="BD14" s="408">
        <f t="shared" ref="BD14" si="58">BD69</f>
        <v>0</v>
      </c>
    </row>
    <row r="15" spans="1:74">
      <c r="A15" s="599"/>
      <c r="B15" s="600" t="s">
        <v>44</v>
      </c>
      <c r="C15" s="408">
        <f t="shared" ref="C15:G15" si="59">C72</f>
        <v>11899</v>
      </c>
      <c r="D15" s="408">
        <f t="shared" si="59"/>
        <v>11484</v>
      </c>
      <c r="E15" s="408">
        <f t="shared" si="59"/>
        <v>10747</v>
      </c>
      <c r="F15" s="408">
        <f t="shared" si="59"/>
        <v>10959</v>
      </c>
      <c r="G15" s="408">
        <f t="shared" si="59"/>
        <v>10317</v>
      </c>
      <c r="H15" s="408">
        <f t="shared" ref="H15:L15" si="60">H72</f>
        <v>16824</v>
      </c>
      <c r="I15" s="408">
        <f t="shared" si="60"/>
        <v>17520</v>
      </c>
      <c r="J15" s="408">
        <f t="shared" si="60"/>
        <v>17052</v>
      </c>
      <c r="K15" s="408">
        <f t="shared" si="60"/>
        <v>17898</v>
      </c>
      <c r="L15" s="408">
        <f t="shared" si="60"/>
        <v>17016</v>
      </c>
      <c r="M15" s="408">
        <f>M72</f>
        <v>17056</v>
      </c>
      <c r="N15" s="408">
        <f t="shared" ref="N15:AX15" si="61">N72</f>
        <v>17036</v>
      </c>
      <c r="O15" s="408">
        <f t="shared" si="61"/>
        <v>16890</v>
      </c>
      <c r="P15" s="408">
        <f t="shared" si="61"/>
        <v>16712</v>
      </c>
      <c r="Q15" s="408">
        <f t="shared" si="61"/>
        <v>16819</v>
      </c>
      <c r="R15" s="408">
        <f t="shared" si="61"/>
        <v>16572</v>
      </c>
      <c r="S15" s="408">
        <f t="shared" si="61"/>
        <v>17088</v>
      </c>
      <c r="T15" s="408">
        <f t="shared" si="61"/>
        <v>17130</v>
      </c>
      <c r="U15" s="408">
        <f t="shared" si="61"/>
        <v>17234</v>
      </c>
      <c r="V15" s="408">
        <f t="shared" si="61"/>
        <v>17199</v>
      </c>
      <c r="W15" s="408">
        <f t="shared" si="61"/>
        <v>17090</v>
      </c>
      <c r="X15" s="408">
        <f t="shared" si="61"/>
        <v>17226</v>
      </c>
      <c r="Y15" s="408">
        <f t="shared" si="61"/>
        <v>16936</v>
      </c>
      <c r="Z15" s="408">
        <f t="shared" si="61"/>
        <v>16704</v>
      </c>
      <c r="AA15" s="408">
        <f t="shared" si="61"/>
        <v>16038</v>
      </c>
      <c r="AB15" s="408">
        <f t="shared" si="61"/>
        <v>16110</v>
      </c>
      <c r="AC15" s="408">
        <f t="shared" si="61"/>
        <v>15639</v>
      </c>
      <c r="AD15" s="408">
        <f t="shared" si="61"/>
        <v>15163</v>
      </c>
      <c r="AE15" s="408">
        <f t="shared" si="61"/>
        <v>15322</v>
      </c>
      <c r="AF15" s="408">
        <f t="shared" si="61"/>
        <v>15112</v>
      </c>
      <c r="AG15" s="408">
        <f t="shared" si="61"/>
        <v>14883</v>
      </c>
      <c r="AH15" s="408">
        <f t="shared" si="61"/>
        <v>14478</v>
      </c>
      <c r="AI15" s="408">
        <f t="shared" si="61"/>
        <v>13664</v>
      </c>
      <c r="AJ15" s="408">
        <f t="shared" si="61"/>
        <v>12540</v>
      </c>
      <c r="AK15" s="408">
        <f t="shared" si="61"/>
        <v>11960</v>
      </c>
      <c r="AL15" s="408">
        <f t="shared" si="61"/>
        <v>11547</v>
      </c>
      <c r="AM15" s="408">
        <f t="shared" si="61"/>
        <v>10820</v>
      </c>
      <c r="AN15" s="408">
        <f t="shared" si="61"/>
        <v>10475</v>
      </c>
      <c r="AO15" s="408">
        <f t="shared" si="61"/>
        <v>10592</v>
      </c>
      <c r="AP15" s="408">
        <f t="shared" si="61"/>
        <v>10166</v>
      </c>
      <c r="AQ15" s="408">
        <f t="shared" si="61"/>
        <v>10131</v>
      </c>
      <c r="AR15" s="408">
        <f t="shared" si="61"/>
        <v>9264</v>
      </c>
      <c r="AS15" s="408">
        <f t="shared" si="61"/>
        <v>9146</v>
      </c>
      <c r="AT15" s="408">
        <f t="shared" si="61"/>
        <v>8917</v>
      </c>
      <c r="AU15" s="408">
        <f t="shared" si="61"/>
        <v>8294</v>
      </c>
      <c r="AV15" s="627"/>
      <c r="AW15" s="408">
        <f t="shared" si="61"/>
        <v>12471</v>
      </c>
      <c r="AX15" s="408">
        <f t="shared" si="61"/>
        <v>8573</v>
      </c>
      <c r="AY15" s="408">
        <f t="shared" ref="AY15:BA15" si="62">AY72</f>
        <v>8510</v>
      </c>
      <c r="AZ15" s="408">
        <f t="shared" si="62"/>
        <v>8191</v>
      </c>
      <c r="BA15" s="408">
        <f t="shared" si="62"/>
        <v>8238</v>
      </c>
      <c r="BB15" s="408">
        <f t="shared" ref="BB15:BC15" si="63">BB72</f>
        <v>6628</v>
      </c>
      <c r="BC15" s="408">
        <f t="shared" si="63"/>
        <v>8132</v>
      </c>
      <c r="BD15" s="408">
        <f t="shared" ref="BD15" si="64">BD72</f>
        <v>0</v>
      </c>
    </row>
    <row r="16" spans="1:74">
      <c r="A16" s="327"/>
      <c r="B16" s="328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AW16" s="349"/>
      <c r="AX16" s="349"/>
      <c r="AY16" s="349"/>
      <c r="AZ16" s="349"/>
      <c r="BA16" s="349"/>
      <c r="BB16" s="349"/>
      <c r="BC16" s="349"/>
      <c r="BD16" s="349"/>
    </row>
    <row r="17" spans="1:56">
      <c r="A17" s="341">
        <v>100</v>
      </c>
      <c r="B17" s="339" t="s">
        <v>100</v>
      </c>
      <c r="C17" s="348">
        <f t="shared" ref="C17:G17" si="65">SUM(C18:C26)</f>
        <v>117730</v>
      </c>
      <c r="D17" s="348">
        <f t="shared" si="65"/>
        <v>114264</v>
      </c>
      <c r="E17" s="348">
        <f t="shared" si="65"/>
        <v>113611</v>
      </c>
      <c r="F17" s="348">
        <f t="shared" si="65"/>
        <v>107155</v>
      </c>
      <c r="G17" s="348">
        <f t="shared" si="65"/>
        <v>103412</v>
      </c>
      <c r="H17" s="348">
        <f t="shared" ref="H17:L17" si="66">SUM(H18:H26)</f>
        <v>127820</v>
      </c>
      <c r="I17" s="348">
        <f t="shared" si="66"/>
        <v>122845</v>
      </c>
      <c r="J17" s="348">
        <f t="shared" si="66"/>
        <v>119744</v>
      </c>
      <c r="K17" s="348">
        <f t="shared" si="66"/>
        <v>119502</v>
      </c>
      <c r="L17" s="348">
        <f t="shared" si="66"/>
        <v>114444</v>
      </c>
      <c r="M17" s="348">
        <f>SUM(M18:M26)</f>
        <v>112314</v>
      </c>
      <c r="N17" s="348">
        <f t="shared" ref="N17:AX17" si="67">SUM(N18:N26)</f>
        <v>115642</v>
      </c>
      <c r="O17" s="348">
        <f t="shared" si="67"/>
        <v>113811</v>
      </c>
      <c r="P17" s="348">
        <f t="shared" si="67"/>
        <v>114320</v>
      </c>
      <c r="Q17" s="348">
        <f t="shared" si="67"/>
        <v>112568</v>
      </c>
      <c r="R17" s="348">
        <f t="shared" si="67"/>
        <v>111263</v>
      </c>
      <c r="S17" s="348">
        <f t="shared" si="67"/>
        <v>111194</v>
      </c>
      <c r="T17" s="348">
        <f t="shared" si="67"/>
        <v>106077</v>
      </c>
      <c r="U17" s="348">
        <f t="shared" si="67"/>
        <v>105172</v>
      </c>
      <c r="V17" s="348">
        <f t="shared" si="67"/>
        <v>107964</v>
      </c>
      <c r="W17" s="348">
        <f t="shared" si="67"/>
        <v>109146</v>
      </c>
      <c r="X17" s="348">
        <f t="shared" si="67"/>
        <v>111992</v>
      </c>
      <c r="Y17" s="348">
        <f t="shared" si="67"/>
        <v>108945</v>
      </c>
      <c r="Z17" s="348">
        <f t="shared" si="67"/>
        <v>105227</v>
      </c>
      <c r="AA17" s="348">
        <f t="shared" si="67"/>
        <v>41417</v>
      </c>
      <c r="AB17" s="348">
        <f t="shared" si="67"/>
        <v>88207</v>
      </c>
      <c r="AC17" s="348">
        <f t="shared" si="67"/>
        <v>83274</v>
      </c>
      <c r="AD17" s="348">
        <f t="shared" si="67"/>
        <v>81862</v>
      </c>
      <c r="AE17" s="348">
        <f t="shared" si="67"/>
        <v>80456</v>
      </c>
      <c r="AF17" s="348">
        <f t="shared" si="67"/>
        <v>76541</v>
      </c>
      <c r="AG17" s="348">
        <f t="shared" si="67"/>
        <v>73023</v>
      </c>
      <c r="AH17" s="348">
        <f t="shared" si="67"/>
        <v>73447</v>
      </c>
      <c r="AI17" s="348">
        <f t="shared" si="67"/>
        <v>69918</v>
      </c>
      <c r="AJ17" s="348">
        <f t="shared" si="67"/>
        <v>68957</v>
      </c>
      <c r="AK17" s="348">
        <f t="shared" si="67"/>
        <v>67602</v>
      </c>
      <c r="AL17" s="348">
        <f t="shared" si="67"/>
        <v>67452</v>
      </c>
      <c r="AM17" s="348">
        <f t="shared" si="67"/>
        <v>67792</v>
      </c>
      <c r="AN17" s="348">
        <f t="shared" si="67"/>
        <v>72248</v>
      </c>
      <c r="AO17" s="348">
        <f t="shared" si="67"/>
        <v>72505</v>
      </c>
      <c r="AP17" s="348">
        <f t="shared" si="67"/>
        <v>71494</v>
      </c>
      <c r="AQ17" s="348">
        <f t="shared" si="67"/>
        <v>70267</v>
      </c>
      <c r="AR17" s="348">
        <f t="shared" si="67"/>
        <v>68936</v>
      </c>
      <c r="AS17" s="348">
        <f t="shared" si="67"/>
        <v>65430</v>
      </c>
      <c r="AT17" s="348">
        <f t="shared" si="67"/>
        <v>64663</v>
      </c>
      <c r="AU17" s="348">
        <f t="shared" si="67"/>
        <v>63411</v>
      </c>
      <c r="AV17" s="340"/>
      <c r="AW17" s="348">
        <f t="shared" si="67"/>
        <v>63534</v>
      </c>
      <c r="AX17" s="348">
        <f t="shared" si="67"/>
        <v>68380</v>
      </c>
      <c r="AY17" s="348">
        <f t="shared" ref="AY17:BA17" si="68">SUM(AY18:AY26)</f>
        <v>68952</v>
      </c>
      <c r="AZ17" s="348">
        <f t="shared" si="68"/>
        <v>68014</v>
      </c>
      <c r="BA17" s="348">
        <f t="shared" si="68"/>
        <v>67951</v>
      </c>
      <c r="BB17" s="348">
        <f t="shared" ref="BB17:BC17" si="69">SUM(BB18:BB26)</f>
        <v>67625</v>
      </c>
      <c r="BC17" s="348">
        <f t="shared" si="69"/>
        <v>66674</v>
      </c>
      <c r="BD17" s="348">
        <f t="shared" ref="BD17" si="70">SUM(BD18:BD26)</f>
        <v>0</v>
      </c>
    </row>
    <row r="18" spans="1:56">
      <c r="A18" s="329">
        <v>101</v>
      </c>
      <c r="B18" s="330" t="s">
        <v>46</v>
      </c>
      <c r="C18" s="349">
        <f>'3市町別従業者'!D74</f>
        <v>15284</v>
      </c>
      <c r="D18" s="349">
        <f>'3市町別従業者'!E74</f>
        <v>15338</v>
      </c>
      <c r="E18" s="349">
        <f>'3市町別従業者'!F74</f>
        <v>16612</v>
      </c>
      <c r="F18" s="349">
        <f>'3市町別従業者'!G74</f>
        <v>15663</v>
      </c>
      <c r="G18" s="349">
        <f>'3市町別従業者'!H74</f>
        <v>14769</v>
      </c>
      <c r="H18" s="349">
        <f>'3市町別従業者'!I74</f>
        <v>16108</v>
      </c>
      <c r="I18" s="349">
        <f>'3市町別従業者'!J74</f>
        <v>15337</v>
      </c>
      <c r="J18" s="349">
        <f>'3市町別従業者'!K74</f>
        <v>15338</v>
      </c>
      <c r="K18" s="349">
        <f>'3市町別従業者'!L74</f>
        <v>15114</v>
      </c>
      <c r="L18" s="349">
        <f>'3市町別従業者'!M74</f>
        <v>15190</v>
      </c>
      <c r="M18" s="349">
        <f>'3市町別従業者'!N74</f>
        <v>14693</v>
      </c>
      <c r="N18" s="349">
        <f>'3市町別従業者'!O74</f>
        <v>15473</v>
      </c>
      <c r="O18" s="349">
        <f>'3市町別従業者'!P74</f>
        <v>14777</v>
      </c>
      <c r="P18" s="349">
        <f>'3市町別従業者'!Q74</f>
        <v>15193</v>
      </c>
      <c r="Q18" s="349">
        <f>'3市町別従業者'!R74</f>
        <v>14955</v>
      </c>
      <c r="R18" s="349">
        <f>'3市町別従業者'!S74</f>
        <v>14989</v>
      </c>
      <c r="S18" s="349">
        <f>'3市町別従業者'!T74</f>
        <v>15529</v>
      </c>
      <c r="T18" s="349">
        <f>'3市町別従業者'!U74</f>
        <v>15333</v>
      </c>
      <c r="U18" s="349">
        <f>'3市町別従業者'!V74</f>
        <v>15555</v>
      </c>
      <c r="V18" s="349">
        <f>'3市町別従業者'!W74</f>
        <v>14951</v>
      </c>
      <c r="W18" s="349">
        <f>'3市町別従業者'!X74</f>
        <v>15654</v>
      </c>
      <c r="X18" s="349">
        <f>'3市町別従業者'!Y74</f>
        <v>15829</v>
      </c>
      <c r="Y18" s="349">
        <f>'3市町別従業者'!Z74</f>
        <v>16011</v>
      </c>
      <c r="Z18" s="349">
        <f>'3市町別従業者'!AA74</f>
        <v>14906</v>
      </c>
      <c r="AA18" s="349">
        <f>'3市町別従業者'!AB74</f>
        <v>4739</v>
      </c>
      <c r="AB18" s="349">
        <f>'3市町別従業者'!AC74</f>
        <v>13372</v>
      </c>
      <c r="AC18" s="349">
        <f>'3市町別従業者'!AD74</f>
        <v>13084</v>
      </c>
      <c r="AD18" s="349">
        <f>'3市町別従業者'!AE74</f>
        <v>12921</v>
      </c>
      <c r="AE18" s="349">
        <f>'3市町別従業者'!AF74</f>
        <v>12636</v>
      </c>
      <c r="AF18" s="349">
        <f>'3市町別従業者'!AG74</f>
        <v>12844</v>
      </c>
      <c r="AG18" s="349">
        <f>'3市町別従業者'!AH74</f>
        <v>11996</v>
      </c>
      <c r="AH18" s="349">
        <f>'3市町別従業者'!AI74</f>
        <v>12611</v>
      </c>
      <c r="AI18" s="349">
        <f>'3市町別従業者'!AJ74</f>
        <v>12149</v>
      </c>
      <c r="AJ18" s="349">
        <f>'3市町別従業者'!AK74</f>
        <v>11713</v>
      </c>
      <c r="AK18" s="349">
        <f>'3市町別従業者'!AL74</f>
        <v>10958</v>
      </c>
      <c r="AL18" s="349">
        <f>'3市町別従業者'!AM74</f>
        <v>12241</v>
      </c>
      <c r="AM18" s="349">
        <f>'3市町別従業者'!AN74</f>
        <v>12150</v>
      </c>
      <c r="AN18" s="349">
        <f>'3市町別従業者'!AO74</f>
        <v>13160</v>
      </c>
      <c r="AO18" s="349">
        <f>'3市町別従業者'!AP74</f>
        <v>13020</v>
      </c>
      <c r="AP18" s="349">
        <f>'3市町別従業者'!AQ74</f>
        <v>12842</v>
      </c>
      <c r="AQ18" s="349">
        <f>'3市町別従業者'!AR74</f>
        <v>12289</v>
      </c>
      <c r="AR18" s="349">
        <f>'3市町別従業者'!AS74</f>
        <v>11178</v>
      </c>
      <c r="AS18" s="349">
        <f>'3市町別従業者'!AT74</f>
        <v>12336</v>
      </c>
      <c r="AT18" s="349">
        <f>'3市町別従業者'!AU74</f>
        <v>12571</v>
      </c>
      <c r="AU18" s="349">
        <f>'3市町別従業者'!AV74</f>
        <v>12906</v>
      </c>
      <c r="AV18" s="347"/>
      <c r="AW18" s="349">
        <f>'3市町別従業者'!AX74</f>
        <v>13297</v>
      </c>
      <c r="AX18" s="349">
        <f>'3市町別従業者'!AY74</f>
        <v>14188</v>
      </c>
      <c r="AY18" s="349">
        <f>'3市町別従業者'!AZ74</f>
        <v>14666</v>
      </c>
      <c r="AZ18" s="349">
        <f>'3市町別従業者'!BA74</f>
        <v>14457</v>
      </c>
      <c r="BA18" s="349">
        <f>'3市町別従業者'!BB74</f>
        <v>13418</v>
      </c>
      <c r="BB18" s="349">
        <f>'3市町別従業者'!BC74</f>
        <v>13213</v>
      </c>
      <c r="BC18" s="349">
        <f>'3市町別従業者'!BD74</f>
        <v>12937</v>
      </c>
      <c r="BD18" s="349">
        <f>'3市町別従業者'!BE74</f>
        <v>0</v>
      </c>
    </row>
    <row r="19" spans="1:56">
      <c r="A19" s="329">
        <v>102</v>
      </c>
      <c r="B19" s="330" t="s">
        <v>47</v>
      </c>
      <c r="C19" s="349">
        <f>'3市町別従業者'!D75</f>
        <v>6543</v>
      </c>
      <c r="D19" s="349">
        <f>'3市町別従業者'!E75</f>
        <v>5821</v>
      </c>
      <c r="E19" s="349">
        <f>'3市町別従業者'!F75</f>
        <v>5538</v>
      </c>
      <c r="F19" s="349">
        <f>'3市町別従業者'!G75</f>
        <v>5022</v>
      </c>
      <c r="G19" s="349">
        <f>'3市町別従業者'!H75</f>
        <v>4969</v>
      </c>
      <c r="H19" s="349">
        <f>'3市町別従業者'!I75</f>
        <v>5820</v>
      </c>
      <c r="I19" s="349">
        <f>'3市町別従業者'!J75</f>
        <v>5271</v>
      </c>
      <c r="J19" s="349">
        <f>'3市町別従業者'!K75</f>
        <v>5035</v>
      </c>
      <c r="K19" s="349">
        <f>'3市町別従業者'!L75</f>
        <v>5508</v>
      </c>
      <c r="L19" s="349">
        <f>'3市町別従業者'!M75</f>
        <v>5161</v>
      </c>
      <c r="M19" s="349">
        <f>'3市町別従業者'!N75</f>
        <v>4983</v>
      </c>
      <c r="N19" s="349">
        <f>'3市町別従業者'!O75</f>
        <v>4760</v>
      </c>
      <c r="O19" s="349">
        <f>'3市町別従業者'!P75</f>
        <v>4734</v>
      </c>
      <c r="P19" s="349">
        <f>'3市町別従業者'!Q75</f>
        <v>4838</v>
      </c>
      <c r="Q19" s="349">
        <f>'3市町別従業者'!R75</f>
        <v>4760</v>
      </c>
      <c r="R19" s="349">
        <f>'3市町別従業者'!S75</f>
        <v>4513</v>
      </c>
      <c r="S19" s="349">
        <f>'3市町別従業者'!T75</f>
        <v>4375</v>
      </c>
      <c r="T19" s="349">
        <f>'3市町別従業者'!U75</f>
        <v>3977</v>
      </c>
      <c r="U19" s="349">
        <f>'3市町別従業者'!V75</f>
        <v>3761</v>
      </c>
      <c r="V19" s="349">
        <f>'3市町別従業者'!W75</f>
        <v>3663</v>
      </c>
      <c r="W19" s="349">
        <f>'3市町別従業者'!X75</f>
        <v>3629</v>
      </c>
      <c r="X19" s="349">
        <f>'3市町別従業者'!Y75</f>
        <v>3880</v>
      </c>
      <c r="Y19" s="349">
        <f>'3市町別従業者'!Z75</f>
        <v>3907</v>
      </c>
      <c r="Z19" s="349">
        <f>'3市町別従業者'!AA75</f>
        <v>3827</v>
      </c>
      <c r="AA19" s="349">
        <f>'3市町別従業者'!AB75</f>
        <v>0</v>
      </c>
      <c r="AB19" s="349">
        <f>'3市町別従業者'!AC75</f>
        <v>2875</v>
      </c>
      <c r="AC19" s="349">
        <f>'3市町別従業者'!AD75</f>
        <v>2380</v>
      </c>
      <c r="AD19" s="349">
        <f>'3市町別従業者'!AE75</f>
        <v>2329</v>
      </c>
      <c r="AE19" s="349">
        <f>'3市町別従業者'!AF75</f>
        <v>2315</v>
      </c>
      <c r="AF19" s="349">
        <f>'3市町別従業者'!AG75</f>
        <v>1988</v>
      </c>
      <c r="AG19" s="349">
        <f>'3市町別従業者'!AH75</f>
        <v>1869</v>
      </c>
      <c r="AH19" s="349">
        <f>'3市町別従業者'!AI75</f>
        <v>1846</v>
      </c>
      <c r="AI19" s="349">
        <f>'3市町別従業者'!AJ75</f>
        <v>1777</v>
      </c>
      <c r="AJ19" s="349">
        <f>'3市町別従業者'!AK75</f>
        <v>1629</v>
      </c>
      <c r="AK19" s="349">
        <f>'3市町別従業者'!AL75</f>
        <v>3512</v>
      </c>
      <c r="AL19" s="349">
        <f>'3市町別従業者'!AM75</f>
        <v>2364</v>
      </c>
      <c r="AM19" s="349">
        <f>'3市町別従業者'!AN75</f>
        <v>2462</v>
      </c>
      <c r="AN19" s="349">
        <f>'3市町別従業者'!AO75</f>
        <v>2647</v>
      </c>
      <c r="AO19" s="349">
        <f>'3市町別従業者'!AP75</f>
        <v>2518</v>
      </c>
      <c r="AP19" s="349">
        <f>'3市町別従業者'!AQ75</f>
        <v>2208</v>
      </c>
      <c r="AQ19" s="349">
        <f>'3市町別従業者'!AR75</f>
        <v>2192</v>
      </c>
      <c r="AR19" s="349">
        <f>'3市町別従業者'!AS75</f>
        <v>2424</v>
      </c>
      <c r="AS19" s="349">
        <f>'3市町別従業者'!AT75</f>
        <v>2369</v>
      </c>
      <c r="AT19" s="349">
        <f>'3市町別従業者'!AU75</f>
        <v>2343</v>
      </c>
      <c r="AU19" s="349">
        <f>'3市町別従業者'!AV75</f>
        <v>2266</v>
      </c>
      <c r="AV19" s="347"/>
      <c r="AW19" s="349">
        <f>'3市町別従業者'!AX75</f>
        <v>2268</v>
      </c>
      <c r="AX19" s="349">
        <f>'3市町別従業者'!AY75</f>
        <v>2251</v>
      </c>
      <c r="AY19" s="349">
        <f>'3市町別従業者'!AZ75</f>
        <v>1908</v>
      </c>
      <c r="AZ19" s="349">
        <f>'3市町別従業者'!BA75</f>
        <v>1926</v>
      </c>
      <c r="BA19" s="349">
        <f>'3市町別従業者'!BB75</f>
        <v>1981</v>
      </c>
      <c r="BB19" s="349">
        <f>'3市町別従業者'!BC75</f>
        <v>2145</v>
      </c>
      <c r="BC19" s="349">
        <f>'3市町別従業者'!BD75</f>
        <v>1985</v>
      </c>
      <c r="BD19" s="349">
        <f>'3市町別従業者'!BE75</f>
        <v>0</v>
      </c>
    </row>
    <row r="20" spans="1:56">
      <c r="A20" s="329">
        <v>110</v>
      </c>
      <c r="B20" s="330" t="s">
        <v>537</v>
      </c>
      <c r="C20" s="349">
        <f>'3市町別従業者'!D81</f>
        <v>36770</v>
      </c>
      <c r="D20" s="349">
        <f>'3市町別従業者'!E81</f>
        <v>34446</v>
      </c>
      <c r="E20" s="349">
        <f>'3市町別従業者'!F81</f>
        <v>33000</v>
      </c>
      <c r="F20" s="349">
        <f>'3市町別従業者'!G81</f>
        <v>31931</v>
      </c>
      <c r="G20" s="349">
        <f>'3市町別従業者'!H81</f>
        <v>30628</v>
      </c>
      <c r="H20" s="349">
        <f>'3市町別従業者'!I81</f>
        <v>33615</v>
      </c>
      <c r="I20" s="349">
        <f>'3市町別従業者'!J81</f>
        <v>32326</v>
      </c>
      <c r="J20" s="349">
        <f>'3市町別従業者'!K81</f>
        <v>31842</v>
      </c>
      <c r="K20" s="349">
        <f>'3市町別従業者'!L81</f>
        <v>29876</v>
      </c>
      <c r="L20" s="349">
        <f>'3市町別従業者'!M81</f>
        <v>28371</v>
      </c>
      <c r="M20" s="349">
        <f>'3市町別従業者'!N81</f>
        <v>27865</v>
      </c>
      <c r="N20" s="349">
        <f>'3市町別従業者'!O81</f>
        <v>27089</v>
      </c>
      <c r="O20" s="349">
        <f>'3市町別従業者'!P81</f>
        <v>26622</v>
      </c>
      <c r="P20" s="349">
        <f>'3市町別従業者'!Q81</f>
        <v>26092</v>
      </c>
      <c r="Q20" s="349">
        <f>'3市町別従業者'!R81</f>
        <v>25376</v>
      </c>
      <c r="R20" s="349">
        <f>'3市町別従業者'!S81</f>
        <v>24673</v>
      </c>
      <c r="S20" s="349">
        <f>'3市町別従業者'!T81</f>
        <v>23578</v>
      </c>
      <c r="T20" s="349">
        <f>'3市町別従業者'!U81</f>
        <v>20893</v>
      </c>
      <c r="U20" s="349">
        <f>'3市町別従業者'!V81</f>
        <v>20310</v>
      </c>
      <c r="V20" s="349">
        <f>'3市町別従業者'!W81</f>
        <v>20655</v>
      </c>
      <c r="W20" s="349">
        <f>'3市町別従業者'!X81</f>
        <v>20969</v>
      </c>
      <c r="X20" s="349">
        <f>'3市町別従業者'!Y81</f>
        <v>20649</v>
      </c>
      <c r="Y20" s="349">
        <f>'3市町別従業者'!Z81</f>
        <v>18687</v>
      </c>
      <c r="Z20" s="349">
        <f>'3市町別従業者'!AA81</f>
        <v>17809</v>
      </c>
      <c r="AA20" s="349">
        <f>'3市町別従業者'!AB81</f>
        <v>10003</v>
      </c>
      <c r="AB20" s="349">
        <f>'3市町別従業者'!AC81</f>
        <v>12825</v>
      </c>
      <c r="AC20" s="349">
        <f>'3市町別従業者'!AD81</f>
        <v>10979</v>
      </c>
      <c r="AD20" s="349">
        <f>'3市町別従業者'!AE81</f>
        <v>10796</v>
      </c>
      <c r="AE20" s="349">
        <f>'3市町別従業者'!AF81</f>
        <v>9881</v>
      </c>
      <c r="AF20" s="349">
        <f>'3市町別従業者'!AG81</f>
        <v>8720</v>
      </c>
      <c r="AG20" s="349">
        <f>'3市町別従業者'!AH81</f>
        <v>8557</v>
      </c>
      <c r="AH20" s="349">
        <f>'3市町別従業者'!AI81</f>
        <v>9218</v>
      </c>
      <c r="AI20" s="349">
        <f>'3市町別従業者'!AJ81</f>
        <v>8287</v>
      </c>
      <c r="AJ20" s="349">
        <f>'3市町別従業者'!AK81</f>
        <v>8474</v>
      </c>
      <c r="AK20" s="349">
        <f>'3市町別従業者'!AL81</f>
        <v>6592</v>
      </c>
      <c r="AL20" s="349">
        <f>'3市町別従業者'!AM81</f>
        <v>6916</v>
      </c>
      <c r="AM20" s="349">
        <f>'3市町別従業者'!AN81</f>
        <v>6689</v>
      </c>
      <c r="AN20" s="349">
        <f>'3市町別従業者'!AO81</f>
        <v>7088</v>
      </c>
      <c r="AO20" s="349">
        <f>'3市町別従業者'!AP81</f>
        <v>6597</v>
      </c>
      <c r="AP20" s="349">
        <f>'3市町別従業者'!AQ81</f>
        <v>6897</v>
      </c>
      <c r="AQ20" s="349">
        <f>'3市町別従業者'!AR81</f>
        <v>7222</v>
      </c>
      <c r="AR20" s="349">
        <f>'3市町別従業者'!AS81</f>
        <v>7230</v>
      </c>
      <c r="AS20" s="349">
        <f>'3市町別従業者'!AT81</f>
        <v>7170</v>
      </c>
      <c r="AT20" s="349">
        <f>'3市町別従業者'!AU81</f>
        <v>7293</v>
      </c>
      <c r="AU20" s="349">
        <f>'3市町別従業者'!AV81</f>
        <v>7116</v>
      </c>
      <c r="AV20" s="347"/>
      <c r="AW20" s="349">
        <f>'3市町別従業者'!AX81</f>
        <v>7692</v>
      </c>
      <c r="AX20" s="349">
        <f>'3市町別従業者'!AY81</f>
        <v>8384</v>
      </c>
      <c r="AY20" s="349">
        <f>'3市町別従業者'!AZ81</f>
        <v>7994</v>
      </c>
      <c r="AZ20" s="349">
        <f>'3市町別従業者'!BA81</f>
        <v>8123</v>
      </c>
      <c r="BA20" s="349">
        <f>'3市町別従業者'!BB81</f>
        <v>8139</v>
      </c>
      <c r="BB20" s="349">
        <f>'3市町別従業者'!BC81</f>
        <v>8976</v>
      </c>
      <c r="BC20" s="349">
        <f>'3市町別従業者'!BD81</f>
        <v>8538</v>
      </c>
      <c r="BD20" s="349">
        <f>'3市町別従業者'!BE81</f>
        <v>0</v>
      </c>
    </row>
    <row r="21" spans="1:56">
      <c r="A21" s="331">
        <v>105</v>
      </c>
      <c r="B21" s="330" t="s">
        <v>48</v>
      </c>
      <c r="C21" s="349">
        <f>'3市町別従業者'!D76</f>
        <v>32181</v>
      </c>
      <c r="D21" s="349">
        <f>'3市町別従業者'!E76</f>
        <v>32044</v>
      </c>
      <c r="E21" s="349">
        <f>'3市町別従業者'!F76</f>
        <v>31933</v>
      </c>
      <c r="F21" s="349">
        <f>'3市町別従業者'!G76</f>
        <v>28106</v>
      </c>
      <c r="G21" s="349">
        <f>'3市町別従業者'!H76</f>
        <v>28313</v>
      </c>
      <c r="H21" s="349">
        <f>'3市町別従業者'!I76</f>
        <v>30668</v>
      </c>
      <c r="I21" s="349">
        <f>'3市町別従業者'!J76</f>
        <v>29435</v>
      </c>
      <c r="J21" s="349">
        <f>'3市町別従業者'!K76</f>
        <v>27964</v>
      </c>
      <c r="K21" s="349">
        <f>'3市町別従業者'!L76</f>
        <v>27902</v>
      </c>
      <c r="L21" s="349">
        <f>'3市町別従業者'!M76</f>
        <v>25309</v>
      </c>
      <c r="M21" s="349">
        <f>'3市町別従業者'!N76</f>
        <v>24782</v>
      </c>
      <c r="N21" s="349">
        <f>'3市町別従業者'!O76</f>
        <v>26325</v>
      </c>
      <c r="O21" s="349">
        <f>'3市町別従業者'!P76</f>
        <v>25798</v>
      </c>
      <c r="P21" s="349">
        <f>'3市町別従業者'!Q76</f>
        <v>24770</v>
      </c>
      <c r="Q21" s="349">
        <f>'3市町別従業者'!R76</f>
        <v>23630</v>
      </c>
      <c r="R21" s="349">
        <f>'3市町別従業者'!S76</f>
        <v>23276</v>
      </c>
      <c r="S21" s="349">
        <f>'3市町別従業者'!T76</f>
        <v>23060</v>
      </c>
      <c r="T21" s="349">
        <f>'3市町別従業者'!U76</f>
        <v>21314</v>
      </c>
      <c r="U21" s="349">
        <f>'3市町別従業者'!V76</f>
        <v>20774</v>
      </c>
      <c r="V21" s="349">
        <f>'3市町別従業者'!W76</f>
        <v>22460</v>
      </c>
      <c r="W21" s="349">
        <f>'3市町別従業者'!X76</f>
        <v>21857</v>
      </c>
      <c r="X21" s="349">
        <f>'3市町別従業者'!Y76</f>
        <v>22903</v>
      </c>
      <c r="Y21" s="349">
        <f>'3市町別従業者'!Z76</f>
        <v>22360</v>
      </c>
      <c r="Z21" s="349">
        <f>'3市町別従業者'!AA76</f>
        <v>22604</v>
      </c>
      <c r="AA21" s="349">
        <f>'3市町別従業者'!AB76</f>
        <v>13458</v>
      </c>
      <c r="AB21" s="349">
        <f>'3市町別従業者'!AC76</f>
        <v>20001</v>
      </c>
      <c r="AC21" s="349">
        <f>'3市町別従業者'!AD76</f>
        <v>18992</v>
      </c>
      <c r="AD21" s="349">
        <f>'3市町別従業者'!AE76</f>
        <v>18274</v>
      </c>
      <c r="AE21" s="349">
        <f>'3市町別従業者'!AF76</f>
        <v>17869</v>
      </c>
      <c r="AF21" s="349">
        <f>'3市町別従業者'!AG76</f>
        <v>17115</v>
      </c>
      <c r="AG21" s="349">
        <f>'3市町別従業者'!AH76</f>
        <v>16344</v>
      </c>
      <c r="AH21" s="349">
        <f>'3市町別従業者'!AI76</f>
        <v>16551</v>
      </c>
      <c r="AI21" s="349">
        <f>'3市町別従業者'!AJ76</f>
        <v>15856</v>
      </c>
      <c r="AJ21" s="349">
        <f>'3市町別従業者'!AK76</f>
        <v>16155</v>
      </c>
      <c r="AK21" s="349">
        <f>'3市町別従業者'!AL76</f>
        <v>15638</v>
      </c>
      <c r="AL21" s="349">
        <f>'3市町別従業者'!AM76</f>
        <v>16052</v>
      </c>
      <c r="AM21" s="349">
        <f>'3市町別従業者'!AN76</f>
        <v>16599</v>
      </c>
      <c r="AN21" s="349">
        <f>'3市町別従業者'!AO76</f>
        <v>17645</v>
      </c>
      <c r="AO21" s="349">
        <f>'3市町別従業者'!AP76</f>
        <v>18574</v>
      </c>
      <c r="AP21" s="349">
        <f>'3市町別従業者'!AQ76</f>
        <v>18250</v>
      </c>
      <c r="AQ21" s="349">
        <f>'3市町別従業者'!AR76</f>
        <v>17244</v>
      </c>
      <c r="AR21" s="349">
        <f>'3市町別従業者'!AS76</f>
        <v>18548</v>
      </c>
      <c r="AS21" s="349">
        <f>'3市町別従業者'!AT76</f>
        <v>14060</v>
      </c>
      <c r="AT21" s="349">
        <f>'3市町別従業者'!AU76</f>
        <v>13078</v>
      </c>
      <c r="AU21" s="349">
        <f>'3市町別従業者'!AV76</f>
        <v>12174</v>
      </c>
      <c r="AV21" s="347"/>
      <c r="AW21" s="349">
        <f>'3市町別従業者'!AX76</f>
        <v>14053</v>
      </c>
      <c r="AX21" s="349">
        <f>'3市町別従業者'!AY76</f>
        <v>13087</v>
      </c>
      <c r="AY21" s="349">
        <f>'3市町別従業者'!AZ76</f>
        <v>13147</v>
      </c>
      <c r="AZ21" s="349">
        <f>'3市町別従業者'!BA76</f>
        <v>13141</v>
      </c>
      <c r="BA21" s="349">
        <f>'3市町別従業者'!BB76</f>
        <v>13247</v>
      </c>
      <c r="BB21" s="349">
        <f>'3市町別従業者'!BC76</f>
        <v>13875</v>
      </c>
      <c r="BC21" s="349">
        <f>'3市町別従業者'!BD76</f>
        <v>14014</v>
      </c>
      <c r="BD21" s="349">
        <f>'3市町別従業者'!BE76</f>
        <v>0</v>
      </c>
    </row>
    <row r="22" spans="1:56">
      <c r="A22" s="331">
        <v>109</v>
      </c>
      <c r="B22" s="330" t="s">
        <v>52</v>
      </c>
      <c r="C22" s="349">
        <f>'3市町別従業者'!D80</f>
        <v>0</v>
      </c>
      <c r="D22" s="349">
        <f>'3市町別従業者'!E80</f>
        <v>0</v>
      </c>
      <c r="E22" s="349">
        <f>'3市町別従業者'!F80</f>
        <v>0</v>
      </c>
      <c r="F22" s="349">
        <f>'3市町別従業者'!G80</f>
        <v>1546</v>
      </c>
      <c r="G22" s="349">
        <f>'3市町別従業者'!H80</f>
        <v>1572</v>
      </c>
      <c r="H22" s="349">
        <f>'3市町別従業者'!I80</f>
        <v>2097</v>
      </c>
      <c r="I22" s="349">
        <f>'3市町別従業者'!J80</f>
        <v>2055</v>
      </c>
      <c r="J22" s="349">
        <f>'3市町別従業者'!K80</f>
        <v>2041</v>
      </c>
      <c r="K22" s="349">
        <f>'3市町別従業者'!L80</f>
        <v>2227</v>
      </c>
      <c r="L22" s="349">
        <f>'3市町別従業者'!M80</f>
        <v>2020</v>
      </c>
      <c r="M22" s="349">
        <f>'3市町別従業者'!N80</f>
        <v>2108</v>
      </c>
      <c r="N22" s="349">
        <f>'3市町別従業者'!O80</f>
        <v>2083</v>
      </c>
      <c r="O22" s="349">
        <f>'3市町別従業者'!P80</f>
        <v>2144</v>
      </c>
      <c r="P22" s="349">
        <f>'3市町別従業者'!Q80</f>
        <v>2135</v>
      </c>
      <c r="Q22" s="349">
        <f>'3市町別従業者'!R80</f>
        <v>2196</v>
      </c>
      <c r="R22" s="349">
        <f>'3市町別従業者'!S80</f>
        <v>2198</v>
      </c>
      <c r="S22" s="349">
        <f>'3市町別従業者'!T80</f>
        <v>2375</v>
      </c>
      <c r="T22" s="349">
        <f>'3市町別従業者'!U80</f>
        <v>2378</v>
      </c>
      <c r="U22" s="349">
        <f>'3市町別従業者'!V80</f>
        <v>2418</v>
      </c>
      <c r="V22" s="349">
        <f>'3市町別従業者'!W80</f>
        <v>2467</v>
      </c>
      <c r="W22" s="349">
        <f>'3市町別従業者'!X80</f>
        <v>2401</v>
      </c>
      <c r="X22" s="349">
        <f>'3市町別従業者'!Y80</f>
        <v>2499</v>
      </c>
      <c r="Y22" s="349">
        <f>'3市町別従業者'!Z80</f>
        <v>2405</v>
      </c>
      <c r="Z22" s="349">
        <f>'3市町別従業者'!AA80</f>
        <v>2402</v>
      </c>
      <c r="AA22" s="349">
        <f>'3市町別従業者'!AB80</f>
        <v>200</v>
      </c>
      <c r="AB22" s="349">
        <f>'3市町別従業者'!AC80</f>
        <v>2215</v>
      </c>
      <c r="AC22" s="349">
        <f>'3市町別従業者'!AD80</f>
        <v>2120</v>
      </c>
      <c r="AD22" s="349">
        <f>'3市町別従業者'!AE80</f>
        <v>2370</v>
      </c>
      <c r="AE22" s="349">
        <f>'3市町別従業者'!AF80</f>
        <v>2399</v>
      </c>
      <c r="AF22" s="349">
        <f>'3市町別従業者'!AG80</f>
        <v>2457</v>
      </c>
      <c r="AG22" s="349">
        <f>'3市町別従業者'!AH80</f>
        <v>2292</v>
      </c>
      <c r="AH22" s="349">
        <f>'3市町別従業者'!AI80</f>
        <v>2258</v>
      </c>
      <c r="AI22" s="349">
        <f>'3市町別従業者'!AJ80</f>
        <v>2138</v>
      </c>
      <c r="AJ22" s="349">
        <f>'3市町別従業者'!AK80</f>
        <v>2125</v>
      </c>
      <c r="AK22" s="349">
        <f>'3市町別従業者'!AL80</f>
        <v>2091</v>
      </c>
      <c r="AL22" s="349">
        <f>'3市町別従業者'!AM80</f>
        <v>2166</v>
      </c>
      <c r="AM22" s="349">
        <f>'3市町別従業者'!AN80</f>
        <v>1986</v>
      </c>
      <c r="AN22" s="349">
        <f>'3市町別従業者'!AO80</f>
        <v>2258</v>
      </c>
      <c r="AO22" s="349">
        <f>'3市町別従業者'!AP80</f>
        <v>2334</v>
      </c>
      <c r="AP22" s="349">
        <f>'3市町別従業者'!AQ80</f>
        <v>2202</v>
      </c>
      <c r="AQ22" s="349">
        <f>'3市町別従業者'!AR80</f>
        <v>2233</v>
      </c>
      <c r="AR22" s="349">
        <f>'3市町別従業者'!AS80</f>
        <v>2065</v>
      </c>
      <c r="AS22" s="349">
        <f>'3市町別従業者'!AT80</f>
        <v>2306</v>
      </c>
      <c r="AT22" s="349">
        <f>'3市町別従業者'!AU80</f>
        <v>2307</v>
      </c>
      <c r="AU22" s="349">
        <f>'3市町別従業者'!AV80</f>
        <v>1930</v>
      </c>
      <c r="AV22" s="347"/>
      <c r="AW22" s="349">
        <f>'3市町別従業者'!AX80</f>
        <v>2137</v>
      </c>
      <c r="AX22" s="349">
        <f>'3市町別従業者'!AY80</f>
        <v>2331</v>
      </c>
      <c r="AY22" s="349">
        <f>'3市町別従業者'!AZ80</f>
        <v>2324</v>
      </c>
      <c r="AZ22" s="349">
        <f>'3市町別従業者'!BA80</f>
        <v>2282</v>
      </c>
      <c r="BA22" s="349">
        <f>'3市町別従業者'!BB80</f>
        <v>2297</v>
      </c>
      <c r="BB22" s="349">
        <f>'3市町別従業者'!BC80</f>
        <v>2128</v>
      </c>
      <c r="BC22" s="349">
        <f>'3市町別従業者'!BD80</f>
        <v>2726</v>
      </c>
      <c r="BD22" s="349">
        <f>'3市町別従業者'!BE80</f>
        <v>0</v>
      </c>
    </row>
    <row r="23" spans="1:56">
      <c r="A23" s="331">
        <v>106</v>
      </c>
      <c r="B23" s="330" t="s">
        <v>49</v>
      </c>
      <c r="C23" s="349">
        <f>'3市町別従業者'!D77</f>
        <v>17033</v>
      </c>
      <c r="D23" s="349">
        <f>'3市町別従業者'!E77</f>
        <v>16695</v>
      </c>
      <c r="E23" s="349">
        <f>'3市町別従業者'!F77</f>
        <v>15953</v>
      </c>
      <c r="F23" s="349">
        <f>'3市町別従業者'!G77</f>
        <v>14151</v>
      </c>
      <c r="G23" s="349">
        <f>'3市町別従業者'!H77</f>
        <v>12718</v>
      </c>
      <c r="H23" s="349">
        <f>'3市町別従業者'!I77</f>
        <v>23680</v>
      </c>
      <c r="I23" s="349">
        <f>'3市町別従業者'!J77</f>
        <v>23271</v>
      </c>
      <c r="J23" s="349">
        <f>'3市町別従業者'!K77</f>
        <v>22574</v>
      </c>
      <c r="K23" s="349">
        <f>'3市町別従業者'!L77</f>
        <v>22824</v>
      </c>
      <c r="L23" s="349">
        <f>'3市町別従業者'!M77</f>
        <v>22350</v>
      </c>
      <c r="M23" s="349">
        <f>'3市町別従業者'!N77</f>
        <v>21695</v>
      </c>
      <c r="N23" s="349">
        <f>'3市町別従業者'!O77</f>
        <v>22361</v>
      </c>
      <c r="O23" s="349">
        <f>'3市町別従業者'!P77</f>
        <v>22029</v>
      </c>
      <c r="P23" s="349">
        <f>'3市町別従業者'!Q77</f>
        <v>22445</v>
      </c>
      <c r="Q23" s="349">
        <f>'3市町別従業者'!R77</f>
        <v>22565</v>
      </c>
      <c r="R23" s="349">
        <f>'3市町別従業者'!S77</f>
        <v>22137</v>
      </c>
      <c r="S23" s="349">
        <f>'3市町別従業者'!T77</f>
        <v>21995</v>
      </c>
      <c r="T23" s="349">
        <f>'3市町別従業者'!U77</f>
        <v>21463</v>
      </c>
      <c r="U23" s="349">
        <f>'3市町別従業者'!V77</f>
        <v>21336</v>
      </c>
      <c r="V23" s="349">
        <f>'3市町別従業者'!W77</f>
        <v>21047</v>
      </c>
      <c r="W23" s="349">
        <f>'3市町別従業者'!X77</f>
        <v>20911</v>
      </c>
      <c r="X23" s="349">
        <f>'3市町別従業者'!Y77</f>
        <v>20693</v>
      </c>
      <c r="Y23" s="349">
        <f>'3市町別従業者'!Z77</f>
        <v>20349</v>
      </c>
      <c r="Z23" s="349">
        <f>'3市町別従業者'!AA77</f>
        <v>18990</v>
      </c>
      <c r="AA23" s="349">
        <f>'3市町別従業者'!AB77</f>
        <v>1369</v>
      </c>
      <c r="AB23" s="349">
        <f>'3市町別従業者'!AC77</f>
        <v>13645</v>
      </c>
      <c r="AC23" s="349">
        <f>'3市町別従業者'!AD77</f>
        <v>13703</v>
      </c>
      <c r="AD23" s="349">
        <f>'3市町別従業者'!AE77</f>
        <v>13030</v>
      </c>
      <c r="AE23" s="349">
        <f>'3市町別従業者'!AF77</f>
        <v>12057</v>
      </c>
      <c r="AF23" s="349">
        <f>'3市町別従業者'!AG77</f>
        <v>11033</v>
      </c>
      <c r="AG23" s="349">
        <f>'3市町別従業者'!AH77</f>
        <v>10521</v>
      </c>
      <c r="AH23" s="349">
        <f>'3市町別従業者'!AI77</f>
        <v>9843</v>
      </c>
      <c r="AI23" s="349">
        <f>'3市町別従業者'!AJ77</f>
        <v>9284</v>
      </c>
      <c r="AJ23" s="349">
        <f>'3市町別従業者'!AK77</f>
        <v>8776</v>
      </c>
      <c r="AK23" s="349">
        <f>'3市町別従業者'!AL77</f>
        <v>8645</v>
      </c>
      <c r="AL23" s="349">
        <f>'3市町別従業者'!AM77</f>
        <v>8533</v>
      </c>
      <c r="AM23" s="349">
        <f>'3市町別従業者'!AN77</f>
        <v>8465</v>
      </c>
      <c r="AN23" s="349">
        <f>'3市町別従業者'!AO77</f>
        <v>7866</v>
      </c>
      <c r="AO23" s="349">
        <f>'3市町別従業者'!AP77</f>
        <v>7944</v>
      </c>
      <c r="AP23" s="349">
        <f>'3市町別従業者'!AQ77</f>
        <v>7776</v>
      </c>
      <c r="AQ23" s="349">
        <f>'3市町別従業者'!AR77</f>
        <v>7307</v>
      </c>
      <c r="AR23" s="349">
        <f>'3市町別従業者'!AS77</f>
        <v>6096</v>
      </c>
      <c r="AS23" s="349">
        <f>'3市町別従業者'!AT77</f>
        <v>6669</v>
      </c>
      <c r="AT23" s="349">
        <f>'3市町別従業者'!AU77</f>
        <v>6223</v>
      </c>
      <c r="AU23" s="349">
        <f>'3市町別従業者'!AV77</f>
        <v>6089</v>
      </c>
      <c r="AV23" s="347"/>
      <c r="AW23" s="349">
        <f>'3市町別従業者'!AX77</f>
        <v>4759</v>
      </c>
      <c r="AX23" s="349">
        <f>'3市町別従業者'!AY77</f>
        <v>5523</v>
      </c>
      <c r="AY23" s="349">
        <f>'3市町別従業者'!AZ77</f>
        <v>5683</v>
      </c>
      <c r="AZ23" s="349">
        <f>'3市町別従業者'!BA77</f>
        <v>5258</v>
      </c>
      <c r="BA23" s="349">
        <f>'3市町別従業者'!BB77</f>
        <v>4987</v>
      </c>
      <c r="BB23" s="349">
        <f>'3市町別従業者'!BC77</f>
        <v>4153</v>
      </c>
      <c r="BC23" s="349">
        <f>'3市町別従業者'!BD77</f>
        <v>4128</v>
      </c>
      <c r="BD23" s="349">
        <f>'3市町別従業者'!BE77</f>
        <v>0</v>
      </c>
    </row>
    <row r="24" spans="1:56">
      <c r="A24" s="331">
        <v>107</v>
      </c>
      <c r="B24" s="330" t="s">
        <v>50</v>
      </c>
      <c r="C24" s="349">
        <f>'3市町別従業者'!D78</f>
        <v>3869</v>
      </c>
      <c r="D24" s="349">
        <f>'3市町別従業者'!E78</f>
        <v>3422</v>
      </c>
      <c r="E24" s="349">
        <f>'3市町別従業者'!F78</f>
        <v>3589</v>
      </c>
      <c r="F24" s="349">
        <f>'3市町別従業者'!G78</f>
        <v>3397</v>
      </c>
      <c r="G24" s="349">
        <f>'3市町別従業者'!H78</f>
        <v>3235</v>
      </c>
      <c r="H24" s="349">
        <f>'3市町別従業者'!I78</f>
        <v>5922</v>
      </c>
      <c r="I24" s="349">
        <f>'3市町別従業者'!J78</f>
        <v>5766</v>
      </c>
      <c r="J24" s="349">
        <f>'3市町別従業者'!K78</f>
        <v>5684</v>
      </c>
      <c r="K24" s="349">
        <f>'3市町別従業者'!L78</f>
        <v>5896</v>
      </c>
      <c r="L24" s="349">
        <f>'3市町別従業者'!M78</f>
        <v>5735</v>
      </c>
      <c r="M24" s="349">
        <f>'3市町別従業者'!N78</f>
        <v>5391</v>
      </c>
      <c r="N24" s="349">
        <f>'3市町別従業者'!O78</f>
        <v>5353</v>
      </c>
      <c r="O24" s="349">
        <f>'3市町別従業者'!P78</f>
        <v>5332</v>
      </c>
      <c r="P24" s="349">
        <f>'3市町別従業者'!Q78</f>
        <v>5343</v>
      </c>
      <c r="Q24" s="349">
        <f>'3市町別従業者'!R78</f>
        <v>5332</v>
      </c>
      <c r="R24" s="349">
        <f>'3市町別従業者'!S78</f>
        <v>5115</v>
      </c>
      <c r="S24" s="349">
        <f>'3市町別従業者'!T78</f>
        <v>5081</v>
      </c>
      <c r="T24" s="349">
        <f>'3市町別従業者'!U78</f>
        <v>5166</v>
      </c>
      <c r="U24" s="349">
        <f>'3市町別従業者'!V78</f>
        <v>4883</v>
      </c>
      <c r="V24" s="349">
        <f>'3市町別従業者'!W78</f>
        <v>5014</v>
      </c>
      <c r="W24" s="349">
        <f>'3市町別従業者'!X78</f>
        <v>4669</v>
      </c>
      <c r="X24" s="349">
        <f>'3市町別従業者'!Y78</f>
        <v>4653</v>
      </c>
      <c r="Y24" s="349">
        <f>'3市町別従業者'!Z78</f>
        <v>4385</v>
      </c>
      <c r="Z24" s="349">
        <f>'3市町別従業者'!AA78</f>
        <v>4190</v>
      </c>
      <c r="AA24" s="349">
        <f>'3市町別従業者'!AB78</f>
        <v>209</v>
      </c>
      <c r="AB24" s="349">
        <f>'3市町別従業者'!AC78</f>
        <v>2238</v>
      </c>
      <c r="AC24" s="349">
        <f>'3市町別従業者'!AD78</f>
        <v>2309</v>
      </c>
      <c r="AD24" s="349">
        <f>'3市町別従業者'!AE78</f>
        <v>2232</v>
      </c>
      <c r="AE24" s="349">
        <f>'3市町別従業者'!AF78</f>
        <v>2033</v>
      </c>
      <c r="AF24" s="349">
        <f>'3市町別従業者'!AG78</f>
        <v>1939</v>
      </c>
      <c r="AG24" s="349">
        <f>'3市町別従業者'!AH78</f>
        <v>1721</v>
      </c>
      <c r="AH24" s="349">
        <f>'3市町別従業者'!AI78</f>
        <v>1774</v>
      </c>
      <c r="AI24" s="349">
        <f>'3市町別従業者'!AJ78</f>
        <v>1516</v>
      </c>
      <c r="AJ24" s="349">
        <f>'3市町別従業者'!AK78</f>
        <v>1493</v>
      </c>
      <c r="AK24" s="349">
        <f>'3市町別従業者'!AL78</f>
        <v>1521</v>
      </c>
      <c r="AL24" s="349">
        <f>'3市町別従業者'!AM78</f>
        <v>1267</v>
      </c>
      <c r="AM24" s="349">
        <f>'3市町別従業者'!AN78</f>
        <v>1252</v>
      </c>
      <c r="AN24" s="349">
        <f>'3市町別従業者'!AO78</f>
        <v>1208</v>
      </c>
      <c r="AO24" s="349">
        <f>'3市町別従業者'!AP78</f>
        <v>1163</v>
      </c>
      <c r="AP24" s="349">
        <f>'3市町別従業者'!AQ78</f>
        <v>1080</v>
      </c>
      <c r="AQ24" s="349">
        <f>'3市町別従業者'!AR78</f>
        <v>1130</v>
      </c>
      <c r="AR24" s="349">
        <f>'3市町別従業者'!AS78</f>
        <v>1064</v>
      </c>
      <c r="AS24" s="349">
        <f>'3市町別従業者'!AT78</f>
        <v>818</v>
      </c>
      <c r="AT24" s="349">
        <f>'3市町別従業者'!AU78</f>
        <v>961</v>
      </c>
      <c r="AU24" s="349">
        <f>'3市町別従業者'!AV78</f>
        <v>719</v>
      </c>
      <c r="AV24" s="347"/>
      <c r="AW24" s="349">
        <f>'3市町別従業者'!AX78</f>
        <v>745</v>
      </c>
      <c r="AX24" s="349">
        <f>'3市町別従業者'!AY78</f>
        <v>679</v>
      </c>
      <c r="AY24" s="349">
        <f>'3市町別従業者'!AZ78</f>
        <v>681</v>
      </c>
      <c r="AZ24" s="349">
        <f>'3市町別従業者'!BA78</f>
        <v>777</v>
      </c>
      <c r="BA24" s="349">
        <f>'3市町別従業者'!BB78</f>
        <v>709</v>
      </c>
      <c r="BB24" s="349">
        <f>'3市町別従業者'!BC78</f>
        <v>690</v>
      </c>
      <c r="BC24" s="349">
        <f>'3市町別従業者'!BD78</f>
        <v>666</v>
      </c>
      <c r="BD24" s="349">
        <f>'3市町別従業者'!BE78</f>
        <v>0</v>
      </c>
    </row>
    <row r="25" spans="1:56">
      <c r="A25" s="331">
        <v>108</v>
      </c>
      <c r="B25" s="330" t="s">
        <v>51</v>
      </c>
      <c r="C25" s="349">
        <f>'3市町別従業者'!D79</f>
        <v>6050</v>
      </c>
      <c r="D25" s="349">
        <f>'3市町別従業者'!E79</f>
        <v>6498</v>
      </c>
      <c r="E25" s="349">
        <f>'3市町別従業者'!F79</f>
        <v>6986</v>
      </c>
      <c r="F25" s="349">
        <f>'3市町別従業者'!G79</f>
        <v>7339</v>
      </c>
      <c r="G25" s="349">
        <f>'3市町別従業者'!H79</f>
        <v>7208</v>
      </c>
      <c r="H25" s="349">
        <f>'3市町別従業者'!I79</f>
        <v>1506</v>
      </c>
      <c r="I25" s="349">
        <f>'3市町別従業者'!J79</f>
        <v>1425</v>
      </c>
      <c r="J25" s="349">
        <f>'3市町別従業者'!K79</f>
        <v>1408</v>
      </c>
      <c r="K25" s="349">
        <f>'3市町別従業者'!L79</f>
        <v>1542</v>
      </c>
      <c r="L25" s="349">
        <f>'3市町別従業者'!M79</f>
        <v>1566</v>
      </c>
      <c r="M25" s="349">
        <f>'3市町別従業者'!N79</f>
        <v>1640</v>
      </c>
      <c r="N25" s="349">
        <f>'3市町別従業者'!O79</f>
        <v>1853</v>
      </c>
      <c r="O25" s="349">
        <f>'3市町別従業者'!P79</f>
        <v>1880</v>
      </c>
      <c r="P25" s="349">
        <f>'3市町別従業者'!Q79</f>
        <v>1919</v>
      </c>
      <c r="Q25" s="349">
        <f>'3市町別従業者'!R79</f>
        <v>1739</v>
      </c>
      <c r="R25" s="349">
        <f>'3市町別従業者'!S79</f>
        <v>1582</v>
      </c>
      <c r="S25" s="349">
        <f>'3市町別従業者'!T79</f>
        <v>1713</v>
      </c>
      <c r="T25" s="349">
        <f>'3市町別従業者'!U79</f>
        <v>1659</v>
      </c>
      <c r="U25" s="349">
        <f>'3市町別従業者'!V79</f>
        <v>1689</v>
      </c>
      <c r="V25" s="349">
        <f>'3市町別従業者'!W79</f>
        <v>1708</v>
      </c>
      <c r="W25" s="349">
        <f>'3市町別従業者'!X79</f>
        <v>1661</v>
      </c>
      <c r="X25" s="349">
        <f>'3市町別従業者'!Y79</f>
        <v>1710</v>
      </c>
      <c r="Y25" s="349">
        <f>'3市町別従業者'!Z79</f>
        <v>1641</v>
      </c>
      <c r="Z25" s="349">
        <f>'3市町別従業者'!AA79</f>
        <v>1506</v>
      </c>
      <c r="AA25" s="349">
        <f>'3市町別従業者'!AB79</f>
        <v>397</v>
      </c>
      <c r="AB25" s="349">
        <f>'3市町別従業者'!AC79</f>
        <v>1299</v>
      </c>
      <c r="AC25" s="349">
        <f>'3市町別従業者'!AD79</f>
        <v>1240</v>
      </c>
      <c r="AD25" s="349">
        <f>'3市町別従業者'!AE79</f>
        <v>1178</v>
      </c>
      <c r="AE25" s="349">
        <f>'3市町別従業者'!AF79</f>
        <v>1158</v>
      </c>
      <c r="AF25" s="349">
        <f>'3市町別従業者'!AG79</f>
        <v>954</v>
      </c>
      <c r="AG25" s="349">
        <f>'3市町別従業者'!AH79</f>
        <v>933</v>
      </c>
      <c r="AH25" s="349">
        <f>'3市町別従業者'!AI79</f>
        <v>884</v>
      </c>
      <c r="AI25" s="349">
        <f>'3市町別従業者'!AJ79</f>
        <v>806</v>
      </c>
      <c r="AJ25" s="349">
        <f>'3市町別従業者'!AK79</f>
        <v>780</v>
      </c>
      <c r="AK25" s="349">
        <f>'3市町別従業者'!AL79</f>
        <v>765</v>
      </c>
      <c r="AL25" s="349">
        <f>'3市町別従業者'!AM79</f>
        <v>721</v>
      </c>
      <c r="AM25" s="349">
        <f>'3市町別従業者'!AN79</f>
        <v>706</v>
      </c>
      <c r="AN25" s="349">
        <f>'3市町別従業者'!AO79</f>
        <v>858</v>
      </c>
      <c r="AO25" s="349">
        <f>'3市町別従業者'!AP79</f>
        <v>738</v>
      </c>
      <c r="AP25" s="349">
        <f>'3市町別従業者'!AQ79</f>
        <v>717</v>
      </c>
      <c r="AQ25" s="349">
        <f>'3市町別従業者'!AR79</f>
        <v>593</v>
      </c>
      <c r="AR25" s="349">
        <f>'3市町別従業者'!AS79</f>
        <v>595</v>
      </c>
      <c r="AS25" s="349">
        <f>'3市町別従業者'!AT79</f>
        <v>534</v>
      </c>
      <c r="AT25" s="349">
        <f>'3市町別従業者'!AU79</f>
        <v>520</v>
      </c>
      <c r="AU25" s="349">
        <f>'3市町別従業者'!AV79</f>
        <v>616</v>
      </c>
      <c r="AV25" s="347"/>
      <c r="AW25" s="349">
        <f>'3市町別従業者'!AX79</f>
        <v>404</v>
      </c>
      <c r="AX25" s="349">
        <f>'3市町別従業者'!AY79</f>
        <v>622</v>
      </c>
      <c r="AY25" s="349">
        <f>'3市町別従業者'!AZ79</f>
        <v>614</v>
      </c>
      <c r="AZ25" s="349">
        <f>'3市町別従業者'!BA79</f>
        <v>604</v>
      </c>
      <c r="BA25" s="349">
        <f>'3市町別従業者'!BB79</f>
        <v>566</v>
      </c>
      <c r="BB25" s="349">
        <f>'3市町別従業者'!BC79</f>
        <v>374</v>
      </c>
      <c r="BC25" s="349">
        <f>'3市町別従業者'!BD79</f>
        <v>383</v>
      </c>
      <c r="BD25" s="349">
        <f>'3市町別従業者'!BE79</f>
        <v>0</v>
      </c>
    </row>
    <row r="26" spans="1:56">
      <c r="A26" s="331">
        <v>111</v>
      </c>
      <c r="B26" s="330" t="s">
        <v>538</v>
      </c>
      <c r="C26" s="349">
        <f>'3市町別従業者'!D82</f>
        <v>0</v>
      </c>
      <c r="D26" s="349">
        <f>'3市町別従業者'!E82</f>
        <v>0</v>
      </c>
      <c r="E26" s="349">
        <f>'3市町別従業者'!F82</f>
        <v>0</v>
      </c>
      <c r="F26" s="349">
        <f>'3市町別従業者'!G82</f>
        <v>0</v>
      </c>
      <c r="G26" s="349">
        <f>'3市町別従業者'!H82</f>
        <v>0</v>
      </c>
      <c r="H26" s="349">
        <f>'3市町別従業者'!I82</f>
        <v>8404</v>
      </c>
      <c r="I26" s="349">
        <f>'3市町別従業者'!J82</f>
        <v>7959</v>
      </c>
      <c r="J26" s="349">
        <f>'3市町別従業者'!K82</f>
        <v>7858</v>
      </c>
      <c r="K26" s="349">
        <f>'3市町別従業者'!L82</f>
        <v>8613</v>
      </c>
      <c r="L26" s="349">
        <f>'3市町別従業者'!M82</f>
        <v>8742</v>
      </c>
      <c r="M26" s="349">
        <f>'3市町別従業者'!N82</f>
        <v>9157</v>
      </c>
      <c r="N26" s="349">
        <f>'3市町別従業者'!O82</f>
        <v>10345</v>
      </c>
      <c r="O26" s="349">
        <f>'3市町別従業者'!P82</f>
        <v>10495</v>
      </c>
      <c r="P26" s="349">
        <f>'3市町別従業者'!Q82</f>
        <v>11585</v>
      </c>
      <c r="Q26" s="349">
        <f>'3市町別従業者'!R82</f>
        <v>12015</v>
      </c>
      <c r="R26" s="349">
        <f>'3市町別従業者'!S82</f>
        <v>12780</v>
      </c>
      <c r="S26" s="349">
        <f>'3市町別従業者'!T82</f>
        <v>13488</v>
      </c>
      <c r="T26" s="349">
        <f>'3市町別従業者'!U82</f>
        <v>13894</v>
      </c>
      <c r="U26" s="349">
        <f>'3市町別従業者'!V82</f>
        <v>14446</v>
      </c>
      <c r="V26" s="349">
        <f>'3市町別従業者'!W82</f>
        <v>15999</v>
      </c>
      <c r="W26" s="349">
        <f>'3市町別従業者'!X82</f>
        <v>17395</v>
      </c>
      <c r="X26" s="349">
        <f>'3市町別従業者'!Y82</f>
        <v>19176</v>
      </c>
      <c r="Y26" s="349">
        <f>'3市町別従業者'!Z82</f>
        <v>19200</v>
      </c>
      <c r="Z26" s="349">
        <f>'3市町別従業者'!AA82</f>
        <v>18993</v>
      </c>
      <c r="AA26" s="349">
        <f>'3市町別従業者'!AB82</f>
        <v>11042</v>
      </c>
      <c r="AB26" s="349">
        <f>'3市町別従業者'!AC82</f>
        <v>19737</v>
      </c>
      <c r="AC26" s="349">
        <f>'3市町別従業者'!AD82</f>
        <v>18467</v>
      </c>
      <c r="AD26" s="349">
        <f>'3市町別従業者'!AE82</f>
        <v>18732</v>
      </c>
      <c r="AE26" s="349">
        <f>'3市町別従業者'!AF82</f>
        <v>20108</v>
      </c>
      <c r="AF26" s="349">
        <f>'3市町別従業者'!AG82</f>
        <v>19491</v>
      </c>
      <c r="AG26" s="349">
        <f>'3市町別従業者'!AH82</f>
        <v>18790</v>
      </c>
      <c r="AH26" s="349">
        <f>'3市町別従業者'!AI82</f>
        <v>18462</v>
      </c>
      <c r="AI26" s="349">
        <f>'3市町別従業者'!AJ82</f>
        <v>18105</v>
      </c>
      <c r="AJ26" s="349">
        <f>'3市町別従業者'!AK82</f>
        <v>17812</v>
      </c>
      <c r="AK26" s="349">
        <f>'3市町別従業者'!AL82</f>
        <v>17880</v>
      </c>
      <c r="AL26" s="349">
        <f>'3市町別従業者'!AM82</f>
        <v>17192</v>
      </c>
      <c r="AM26" s="349">
        <f>'3市町別従業者'!AN82</f>
        <v>17483</v>
      </c>
      <c r="AN26" s="349">
        <f>'3市町別従業者'!AO82</f>
        <v>19518</v>
      </c>
      <c r="AO26" s="349">
        <f>'3市町別従業者'!AP82</f>
        <v>19617</v>
      </c>
      <c r="AP26" s="349">
        <f>'3市町別従業者'!AQ82</f>
        <v>19522</v>
      </c>
      <c r="AQ26" s="349">
        <f>'3市町別従業者'!AR82</f>
        <v>20057</v>
      </c>
      <c r="AR26" s="349">
        <f>'3市町別従業者'!AS82</f>
        <v>19736</v>
      </c>
      <c r="AS26" s="349">
        <f>'3市町別従業者'!AT82</f>
        <v>19168</v>
      </c>
      <c r="AT26" s="349">
        <f>'3市町別従業者'!AU82</f>
        <v>19367</v>
      </c>
      <c r="AU26" s="349">
        <f>'3市町別従業者'!AV82</f>
        <v>19595</v>
      </c>
      <c r="AV26" s="347"/>
      <c r="AW26" s="349">
        <f>'3市町別従業者'!AX82</f>
        <v>18179</v>
      </c>
      <c r="AX26" s="349">
        <f>'3市町別従業者'!AY82</f>
        <v>21315</v>
      </c>
      <c r="AY26" s="349">
        <f>'3市町別従業者'!AZ82</f>
        <v>21935</v>
      </c>
      <c r="AZ26" s="349">
        <f>'3市町別従業者'!BA82</f>
        <v>21446</v>
      </c>
      <c r="BA26" s="349">
        <f>'3市町別従業者'!BB82</f>
        <v>22607</v>
      </c>
      <c r="BB26" s="349">
        <f>'3市町別従業者'!BC82</f>
        <v>22071</v>
      </c>
      <c r="BC26" s="349">
        <f>'3市町別従業者'!BD82</f>
        <v>21297</v>
      </c>
      <c r="BD26" s="349">
        <f>'3市町別従業者'!BE82</f>
        <v>0</v>
      </c>
    </row>
    <row r="27" spans="1:56">
      <c r="A27" s="338"/>
      <c r="B27" s="342" t="s">
        <v>36</v>
      </c>
      <c r="C27" s="348">
        <f t="shared" ref="C27:G27" si="71">SUM(C28:C30)</f>
        <v>114451</v>
      </c>
      <c r="D27" s="348">
        <f t="shared" si="71"/>
        <v>105086</v>
      </c>
      <c r="E27" s="348">
        <f t="shared" si="71"/>
        <v>100824</v>
      </c>
      <c r="F27" s="348">
        <f t="shared" si="71"/>
        <v>98369</v>
      </c>
      <c r="G27" s="348">
        <f t="shared" si="71"/>
        <v>93429</v>
      </c>
      <c r="H27" s="348">
        <f t="shared" ref="H27:L27" si="72">SUM(H28:H30)</f>
        <v>100152</v>
      </c>
      <c r="I27" s="348">
        <f t="shared" si="72"/>
        <v>97669</v>
      </c>
      <c r="J27" s="348">
        <f t="shared" si="72"/>
        <v>91445</v>
      </c>
      <c r="K27" s="348">
        <f t="shared" si="72"/>
        <v>88381</v>
      </c>
      <c r="L27" s="348">
        <f t="shared" si="72"/>
        <v>85597</v>
      </c>
      <c r="M27" s="348">
        <f>SUM(M28:M30)</f>
        <v>85513</v>
      </c>
      <c r="N27" s="348">
        <f t="shared" ref="N27:AX27" si="73">SUM(N28:N30)</f>
        <v>86313</v>
      </c>
      <c r="O27" s="348">
        <f t="shared" si="73"/>
        <v>84526</v>
      </c>
      <c r="P27" s="348">
        <f t="shared" si="73"/>
        <v>83303</v>
      </c>
      <c r="Q27" s="348">
        <f t="shared" si="73"/>
        <v>82057</v>
      </c>
      <c r="R27" s="348">
        <f t="shared" si="73"/>
        <v>80939</v>
      </c>
      <c r="S27" s="348">
        <f t="shared" si="73"/>
        <v>80894</v>
      </c>
      <c r="T27" s="348">
        <f t="shared" si="73"/>
        <v>78185</v>
      </c>
      <c r="U27" s="348">
        <f t="shared" si="73"/>
        <v>78273</v>
      </c>
      <c r="V27" s="348">
        <f t="shared" si="73"/>
        <v>77198</v>
      </c>
      <c r="W27" s="348">
        <f t="shared" si="73"/>
        <v>76300</v>
      </c>
      <c r="X27" s="348">
        <f t="shared" si="73"/>
        <v>77212</v>
      </c>
      <c r="Y27" s="348">
        <f t="shared" si="73"/>
        <v>77057</v>
      </c>
      <c r="Z27" s="348">
        <f t="shared" si="73"/>
        <v>77412</v>
      </c>
      <c r="AA27" s="348">
        <f t="shared" si="73"/>
        <v>63218</v>
      </c>
      <c r="AB27" s="348">
        <f t="shared" si="73"/>
        <v>70682</v>
      </c>
      <c r="AC27" s="348">
        <f t="shared" si="73"/>
        <v>68545</v>
      </c>
      <c r="AD27" s="348">
        <f t="shared" si="73"/>
        <v>65132</v>
      </c>
      <c r="AE27" s="348">
        <f t="shared" si="73"/>
        <v>60738</v>
      </c>
      <c r="AF27" s="348">
        <f t="shared" si="73"/>
        <v>58148</v>
      </c>
      <c r="AG27" s="348">
        <f t="shared" si="73"/>
        <v>55090</v>
      </c>
      <c r="AH27" s="348">
        <f t="shared" si="73"/>
        <v>52970</v>
      </c>
      <c r="AI27" s="348">
        <f t="shared" si="73"/>
        <v>49673</v>
      </c>
      <c r="AJ27" s="348">
        <f t="shared" si="73"/>
        <v>46837</v>
      </c>
      <c r="AK27" s="348">
        <f t="shared" si="73"/>
        <v>45241</v>
      </c>
      <c r="AL27" s="348">
        <f t="shared" si="73"/>
        <v>44893</v>
      </c>
      <c r="AM27" s="348">
        <f t="shared" si="73"/>
        <v>45764</v>
      </c>
      <c r="AN27" s="348">
        <f t="shared" si="73"/>
        <v>49930</v>
      </c>
      <c r="AO27" s="348">
        <f t="shared" si="73"/>
        <v>50657</v>
      </c>
      <c r="AP27" s="348">
        <f t="shared" si="73"/>
        <v>47169</v>
      </c>
      <c r="AQ27" s="348">
        <f t="shared" si="73"/>
        <v>45741</v>
      </c>
      <c r="AR27" s="348">
        <f t="shared" si="73"/>
        <v>43249</v>
      </c>
      <c r="AS27" s="348">
        <f t="shared" si="73"/>
        <v>43395</v>
      </c>
      <c r="AT27" s="348">
        <f t="shared" si="73"/>
        <v>45302</v>
      </c>
      <c r="AU27" s="348">
        <f t="shared" si="73"/>
        <v>42676</v>
      </c>
      <c r="AV27" s="340"/>
      <c r="AW27" s="348">
        <f t="shared" si="73"/>
        <v>43454</v>
      </c>
      <c r="AX27" s="348">
        <f t="shared" si="73"/>
        <v>43182</v>
      </c>
      <c r="AY27" s="348">
        <f t="shared" ref="AY27:BA27" si="74">SUM(AY28:AY30)</f>
        <v>42053</v>
      </c>
      <c r="AZ27" s="348">
        <f t="shared" si="74"/>
        <v>42242</v>
      </c>
      <c r="BA27" s="348">
        <f t="shared" si="74"/>
        <v>42320</v>
      </c>
      <c r="BB27" s="348">
        <f t="shared" ref="BB27:BC27" si="75">SUM(BB28:BB30)</f>
        <v>41526</v>
      </c>
      <c r="BC27" s="348">
        <f t="shared" si="75"/>
        <v>43336</v>
      </c>
      <c r="BD27" s="348">
        <f t="shared" ref="BD27" si="76">SUM(BD28:BD30)</f>
        <v>0</v>
      </c>
    </row>
    <row r="28" spans="1:56">
      <c r="A28" s="329">
        <v>202</v>
      </c>
      <c r="B28" s="332" t="s">
        <v>56</v>
      </c>
      <c r="C28" s="349">
        <f>'3市町別従業者'!D19</f>
        <v>90933</v>
      </c>
      <c r="D28" s="349">
        <f>'3市町別従業者'!E19</f>
        <v>83236</v>
      </c>
      <c r="E28" s="349">
        <f>'3市町別従業者'!F19</f>
        <v>80501</v>
      </c>
      <c r="F28" s="349">
        <f>'3市町別従業者'!G19</f>
        <v>79064</v>
      </c>
      <c r="G28" s="349">
        <f>'3市町別従業者'!H19</f>
        <v>75489</v>
      </c>
      <c r="H28" s="349">
        <f>'3市町別従業者'!I19</f>
        <v>80686</v>
      </c>
      <c r="I28" s="349">
        <f>'3市町別従業者'!J19</f>
        <v>78995</v>
      </c>
      <c r="J28" s="349">
        <f>'3市町別従業者'!K19</f>
        <v>73840</v>
      </c>
      <c r="K28" s="349">
        <f>'3市町別従業者'!L19</f>
        <v>71495</v>
      </c>
      <c r="L28" s="349">
        <f>'3市町別従業者'!M19</f>
        <v>69170</v>
      </c>
      <c r="M28" s="349">
        <f>'3市町別従業者'!N19</f>
        <v>69028</v>
      </c>
      <c r="N28" s="349">
        <f>'3市町別従業者'!O19</f>
        <v>70115</v>
      </c>
      <c r="O28" s="349">
        <f>'3市町別従業者'!P19</f>
        <v>68578</v>
      </c>
      <c r="P28" s="349">
        <f>'3市町別従業者'!Q19</f>
        <v>67225</v>
      </c>
      <c r="Q28" s="349">
        <f>'3市町別従業者'!R19</f>
        <v>66042</v>
      </c>
      <c r="R28" s="349">
        <f>'3市町別従業者'!S19</f>
        <v>65357</v>
      </c>
      <c r="S28" s="349">
        <f>'3市町別従業者'!T19</f>
        <v>65237</v>
      </c>
      <c r="T28" s="349">
        <f>'3市町別従業者'!U19</f>
        <v>62665</v>
      </c>
      <c r="U28" s="349">
        <f>'3市町別従業者'!V19</f>
        <v>62557</v>
      </c>
      <c r="V28" s="349">
        <f>'3市町別従業者'!W19</f>
        <v>61359</v>
      </c>
      <c r="W28" s="349">
        <f>'3市町別従業者'!X19</f>
        <v>61309</v>
      </c>
      <c r="X28" s="349">
        <f>'3市町別従業者'!Y19</f>
        <v>61199</v>
      </c>
      <c r="Y28" s="349">
        <f>'3市町別従業者'!Z19</f>
        <v>61357</v>
      </c>
      <c r="Z28" s="349">
        <f>'3市町別従業者'!AA19</f>
        <v>61919</v>
      </c>
      <c r="AA28" s="349">
        <f>'3市町別従業者'!AB19</f>
        <v>52872</v>
      </c>
      <c r="AB28" s="349">
        <f>'3市町別従業者'!AC19</f>
        <v>56517</v>
      </c>
      <c r="AC28" s="349">
        <f>'3市町別従業者'!AD19</f>
        <v>54815</v>
      </c>
      <c r="AD28" s="349">
        <f>'3市町別従業者'!AE19</f>
        <v>51154</v>
      </c>
      <c r="AE28" s="349">
        <f>'3市町別従業者'!AF19</f>
        <v>47449</v>
      </c>
      <c r="AF28" s="349">
        <f>'3市町別従業者'!AG19</f>
        <v>45870</v>
      </c>
      <c r="AG28" s="349">
        <f>'3市町別従業者'!AH19</f>
        <v>42898</v>
      </c>
      <c r="AH28" s="349">
        <f>'3市町別従業者'!AI19</f>
        <v>40722</v>
      </c>
      <c r="AI28" s="349">
        <f>'3市町別従業者'!AJ19</f>
        <v>37541</v>
      </c>
      <c r="AJ28" s="349">
        <f>'3市町別従業者'!AK19</f>
        <v>35752</v>
      </c>
      <c r="AK28" s="349">
        <f>'3市町別従業者'!AL19</f>
        <v>34582</v>
      </c>
      <c r="AL28" s="349">
        <f>'3市町別従業者'!AM19</f>
        <v>35005</v>
      </c>
      <c r="AM28" s="349">
        <f>'3市町別従業者'!AN19</f>
        <v>35205</v>
      </c>
      <c r="AN28" s="349">
        <f>'3市町別従業者'!AO19</f>
        <v>39096</v>
      </c>
      <c r="AO28" s="349">
        <f>'3市町別従業者'!AP19</f>
        <v>39754</v>
      </c>
      <c r="AP28" s="349">
        <f>'3市町別従業者'!AQ19</f>
        <v>36661</v>
      </c>
      <c r="AQ28" s="349">
        <f>'3市町別従業者'!AR19</f>
        <v>35533</v>
      </c>
      <c r="AR28" s="349">
        <f>'3市町別従業者'!AS19</f>
        <v>33908</v>
      </c>
      <c r="AS28" s="349">
        <f>'3市町別従業者'!AT19</f>
        <v>34103</v>
      </c>
      <c r="AT28" s="349">
        <f>'3市町別従業者'!AU19</f>
        <v>33939</v>
      </c>
      <c r="AU28" s="349">
        <f>'3市町別従業者'!AV19</f>
        <v>32645</v>
      </c>
      <c r="AV28" s="347"/>
      <c r="AW28" s="349">
        <f>'3市町別従業者'!AX19</f>
        <v>34009</v>
      </c>
      <c r="AX28" s="349">
        <f>'3市町別従業者'!AY19</f>
        <v>33261</v>
      </c>
      <c r="AY28" s="349">
        <f>'3市町別従業者'!AZ19</f>
        <v>32647</v>
      </c>
      <c r="AZ28" s="349">
        <f>'3市町別従業者'!BA19</f>
        <v>33101</v>
      </c>
      <c r="BA28" s="349">
        <f>'3市町別従業者'!BB19</f>
        <v>33263</v>
      </c>
      <c r="BB28" s="349">
        <f>'3市町別従業者'!BC19</f>
        <v>31891</v>
      </c>
      <c r="BC28" s="349">
        <f>'3市町別従業者'!BD19</f>
        <v>33949</v>
      </c>
      <c r="BD28" s="349">
        <f>'3市町別従業者'!BE19</f>
        <v>0</v>
      </c>
    </row>
    <row r="29" spans="1:56">
      <c r="A29" s="329">
        <v>204</v>
      </c>
      <c r="B29" s="332" t="s">
        <v>58</v>
      </c>
      <c r="C29" s="349">
        <f>'3市町別従業者'!D20</f>
        <v>23304</v>
      </c>
      <c r="D29" s="349">
        <f>'3市町別従業者'!E20</f>
        <v>21626</v>
      </c>
      <c r="E29" s="349">
        <f>'3市町別従業者'!F20</f>
        <v>20135</v>
      </c>
      <c r="F29" s="349">
        <f>'3市町別従業者'!G20</f>
        <v>19101</v>
      </c>
      <c r="G29" s="349">
        <f>'3市町別従業者'!H20</f>
        <v>17876</v>
      </c>
      <c r="H29" s="349">
        <f>'3市町別従業者'!I20</f>
        <v>19068</v>
      </c>
      <c r="I29" s="349">
        <f>'3市町別従業者'!J20</f>
        <v>18321</v>
      </c>
      <c r="J29" s="349">
        <f>'3市町別従業者'!K20</f>
        <v>17259</v>
      </c>
      <c r="K29" s="349">
        <f>'3市町別従業者'!L20</f>
        <v>16545</v>
      </c>
      <c r="L29" s="349">
        <f>'3市町別従業者'!M20</f>
        <v>16037</v>
      </c>
      <c r="M29" s="349">
        <f>'3市町別従業者'!N20</f>
        <v>16082</v>
      </c>
      <c r="N29" s="349">
        <f>'3市町別従業者'!O20</f>
        <v>15716</v>
      </c>
      <c r="O29" s="349">
        <f>'3市町別従業者'!P20</f>
        <v>15517</v>
      </c>
      <c r="P29" s="349">
        <f>'3市町別従業者'!Q20</f>
        <v>15640</v>
      </c>
      <c r="Q29" s="349">
        <f>'3市町別従業者'!R20</f>
        <v>15598</v>
      </c>
      <c r="R29" s="349">
        <f>'3市町別従業者'!S20</f>
        <v>15173</v>
      </c>
      <c r="S29" s="349">
        <f>'3市町別従業者'!T20</f>
        <v>15208</v>
      </c>
      <c r="T29" s="349">
        <f>'3市町別従業者'!U20</f>
        <v>15107</v>
      </c>
      <c r="U29" s="349">
        <f>'3市町別従業者'!V20</f>
        <v>15345</v>
      </c>
      <c r="V29" s="349">
        <f>'3市町別従業者'!W20</f>
        <v>15435</v>
      </c>
      <c r="W29" s="349">
        <f>'3市町別従業者'!X20</f>
        <v>14578</v>
      </c>
      <c r="X29" s="349">
        <f>'3市町別従業者'!Y20</f>
        <v>15601</v>
      </c>
      <c r="Y29" s="349">
        <f>'3市町別従業者'!Z20</f>
        <v>15337</v>
      </c>
      <c r="Z29" s="349">
        <f>'3市町別従業者'!AA20</f>
        <v>15148</v>
      </c>
      <c r="AA29" s="349">
        <f>'3市町別従業者'!AB20</f>
        <v>10346</v>
      </c>
      <c r="AB29" s="349">
        <f>'3市町別従業者'!AC20</f>
        <v>13896</v>
      </c>
      <c r="AC29" s="349">
        <f>'3市町別従業者'!AD20</f>
        <v>13492</v>
      </c>
      <c r="AD29" s="349">
        <f>'3市町別従業者'!AE20</f>
        <v>13753</v>
      </c>
      <c r="AE29" s="349">
        <f>'3市町別従業者'!AF20</f>
        <v>13069</v>
      </c>
      <c r="AF29" s="349">
        <f>'3市町別従業者'!AG20</f>
        <v>12069</v>
      </c>
      <c r="AG29" s="349">
        <f>'3市町別従業者'!AH20</f>
        <v>11991</v>
      </c>
      <c r="AH29" s="349">
        <f>'3市町別従業者'!AI20</f>
        <v>12033</v>
      </c>
      <c r="AI29" s="349">
        <f>'3市町別従業者'!AJ20</f>
        <v>11934</v>
      </c>
      <c r="AJ29" s="349">
        <f>'3市町別従業者'!AK20</f>
        <v>10887</v>
      </c>
      <c r="AK29" s="349">
        <f>'3市町別従業者'!AL20</f>
        <v>10488</v>
      </c>
      <c r="AL29" s="349">
        <f>'3市町別従業者'!AM20</f>
        <v>9726</v>
      </c>
      <c r="AM29" s="349">
        <f>'3市町別従業者'!AN20</f>
        <v>10402</v>
      </c>
      <c r="AN29" s="349">
        <f>'3市町別従業者'!AO20</f>
        <v>10622</v>
      </c>
      <c r="AO29" s="349">
        <f>'3市町別従業者'!AP20</f>
        <v>10693</v>
      </c>
      <c r="AP29" s="349">
        <f>'3市町別従業者'!AQ20</f>
        <v>10299</v>
      </c>
      <c r="AQ29" s="349">
        <f>'3市町別従業者'!AR20</f>
        <v>10020</v>
      </c>
      <c r="AR29" s="349">
        <f>'3市町別従業者'!AS20</f>
        <v>9075</v>
      </c>
      <c r="AS29" s="349">
        <f>'3市町別従業者'!AT20</f>
        <v>9054</v>
      </c>
      <c r="AT29" s="349">
        <f>'3市町別従業者'!AU20</f>
        <v>11141</v>
      </c>
      <c r="AU29" s="349">
        <f>'3市町別従業者'!AV20</f>
        <v>9810</v>
      </c>
      <c r="AV29" s="347"/>
      <c r="AW29" s="349">
        <f>'3市町別従業者'!AX20</f>
        <v>9215</v>
      </c>
      <c r="AX29" s="349">
        <f>'3市町別従業者'!AY20</f>
        <v>9676</v>
      </c>
      <c r="AY29" s="349">
        <f>'3市町別従業者'!AZ20</f>
        <v>9177</v>
      </c>
      <c r="AZ29" s="349">
        <f>'3市町別従業者'!BA20</f>
        <v>8916</v>
      </c>
      <c r="BA29" s="349">
        <f>'3市町別従業者'!BB20</f>
        <v>8828</v>
      </c>
      <c r="BB29" s="349">
        <f>'3市町別従業者'!BC20</f>
        <v>9436</v>
      </c>
      <c r="BC29" s="349">
        <f>'3市町別従業者'!BD20</f>
        <v>9194</v>
      </c>
      <c r="BD29" s="349">
        <f>'3市町別従業者'!BE20</f>
        <v>0</v>
      </c>
    </row>
    <row r="30" spans="1:56">
      <c r="A30" s="329">
        <v>206</v>
      </c>
      <c r="B30" s="332" t="s">
        <v>60</v>
      </c>
      <c r="C30" s="349">
        <f>'3市町別従業者'!D21</f>
        <v>214</v>
      </c>
      <c r="D30" s="349">
        <f>'3市町別従業者'!E21</f>
        <v>224</v>
      </c>
      <c r="E30" s="349">
        <f>'3市町別従業者'!F21</f>
        <v>188</v>
      </c>
      <c r="F30" s="349">
        <f>'3市町別従業者'!G21</f>
        <v>204</v>
      </c>
      <c r="G30" s="349">
        <f>'3市町別従業者'!H21</f>
        <v>64</v>
      </c>
      <c r="H30" s="349">
        <f>'3市町別従業者'!I21</f>
        <v>398</v>
      </c>
      <c r="I30" s="349">
        <f>'3市町別従業者'!J21</f>
        <v>353</v>
      </c>
      <c r="J30" s="349">
        <f>'3市町別従業者'!K21</f>
        <v>346</v>
      </c>
      <c r="K30" s="349">
        <f>'3市町別従業者'!L21</f>
        <v>341</v>
      </c>
      <c r="L30" s="349">
        <f>'3市町別従業者'!M21</f>
        <v>390</v>
      </c>
      <c r="M30" s="349">
        <f>'3市町別従業者'!N21</f>
        <v>403</v>
      </c>
      <c r="N30" s="349">
        <f>'3市町別従業者'!O21</f>
        <v>482</v>
      </c>
      <c r="O30" s="349">
        <f>'3市町別従業者'!P21</f>
        <v>431</v>
      </c>
      <c r="P30" s="349">
        <f>'3市町別従業者'!Q21</f>
        <v>438</v>
      </c>
      <c r="Q30" s="349">
        <f>'3市町別従業者'!R21</f>
        <v>417</v>
      </c>
      <c r="R30" s="349">
        <f>'3市町別従業者'!S21</f>
        <v>409</v>
      </c>
      <c r="S30" s="349">
        <f>'3市町別従業者'!T21</f>
        <v>449</v>
      </c>
      <c r="T30" s="349">
        <f>'3市町別従業者'!U21</f>
        <v>413</v>
      </c>
      <c r="U30" s="349">
        <f>'3市町別従業者'!V21</f>
        <v>371</v>
      </c>
      <c r="V30" s="349">
        <f>'3市町別従業者'!W21</f>
        <v>404</v>
      </c>
      <c r="W30" s="349">
        <f>'3市町別従業者'!X21</f>
        <v>413</v>
      </c>
      <c r="X30" s="349">
        <f>'3市町別従業者'!Y21</f>
        <v>412</v>
      </c>
      <c r="Y30" s="349">
        <f>'3市町別従業者'!Z21</f>
        <v>363</v>
      </c>
      <c r="Z30" s="349">
        <f>'3市町別従業者'!AA21</f>
        <v>345</v>
      </c>
      <c r="AA30" s="349">
        <f>'3市町別従業者'!AB21</f>
        <v>0</v>
      </c>
      <c r="AB30" s="349">
        <f>'3市町別従業者'!AC21</f>
        <v>269</v>
      </c>
      <c r="AC30" s="349">
        <f>'3市町別従業者'!AD21</f>
        <v>238</v>
      </c>
      <c r="AD30" s="349">
        <f>'3市町別従業者'!AE21</f>
        <v>225</v>
      </c>
      <c r="AE30" s="349">
        <f>'3市町別従業者'!AF21</f>
        <v>220</v>
      </c>
      <c r="AF30" s="349">
        <f>'3市町別従業者'!AG21</f>
        <v>209</v>
      </c>
      <c r="AG30" s="349">
        <f>'3市町別従業者'!AH21</f>
        <v>201</v>
      </c>
      <c r="AH30" s="349">
        <f>'3市町別従業者'!AI21</f>
        <v>215</v>
      </c>
      <c r="AI30" s="349">
        <f>'3市町別従業者'!AJ21</f>
        <v>198</v>
      </c>
      <c r="AJ30" s="349">
        <f>'3市町別従業者'!AK21</f>
        <v>198</v>
      </c>
      <c r="AK30" s="349">
        <f>'3市町別従業者'!AL21</f>
        <v>171</v>
      </c>
      <c r="AL30" s="349">
        <f>'3市町別従業者'!AM21</f>
        <v>162</v>
      </c>
      <c r="AM30" s="349">
        <f>'3市町別従業者'!AN21</f>
        <v>157</v>
      </c>
      <c r="AN30" s="349">
        <f>'3市町別従業者'!AO21</f>
        <v>212</v>
      </c>
      <c r="AO30" s="349">
        <f>'3市町別従業者'!AP21</f>
        <v>210</v>
      </c>
      <c r="AP30" s="349">
        <f>'3市町別従業者'!AQ21</f>
        <v>209</v>
      </c>
      <c r="AQ30" s="349">
        <f>'3市町別従業者'!AR21</f>
        <v>188</v>
      </c>
      <c r="AR30" s="349">
        <f>'3市町別従業者'!AS21</f>
        <v>266</v>
      </c>
      <c r="AS30" s="349">
        <f>'3市町別従業者'!AT21</f>
        <v>238</v>
      </c>
      <c r="AT30" s="349">
        <f>'3市町別従業者'!AU21</f>
        <v>222</v>
      </c>
      <c r="AU30" s="349">
        <f>'3市町別従業者'!AV21</f>
        <v>221</v>
      </c>
      <c r="AV30" s="347"/>
      <c r="AW30" s="349">
        <f>'3市町別従業者'!AX21</f>
        <v>230</v>
      </c>
      <c r="AX30" s="349">
        <f>'3市町別従業者'!AY21</f>
        <v>245</v>
      </c>
      <c r="AY30" s="349">
        <f>'3市町別従業者'!AZ21</f>
        <v>229</v>
      </c>
      <c r="AZ30" s="349">
        <f>'3市町別従業者'!BA21</f>
        <v>225</v>
      </c>
      <c r="BA30" s="349">
        <f>'3市町別従業者'!BB21</f>
        <v>229</v>
      </c>
      <c r="BB30" s="349">
        <f>'3市町別従業者'!BC21</f>
        <v>199</v>
      </c>
      <c r="BC30" s="349">
        <f>'3市町別従業者'!BD21</f>
        <v>193</v>
      </c>
      <c r="BD30" s="349">
        <f>'3市町別従業者'!BE21</f>
        <v>0</v>
      </c>
    </row>
    <row r="31" spans="1:56">
      <c r="A31" s="338"/>
      <c r="B31" s="342" t="s">
        <v>37</v>
      </c>
      <c r="C31" s="348">
        <f t="shared" ref="C31:G31" si="77">SUM(C32:C36)</f>
        <v>41059</v>
      </c>
      <c r="D31" s="348">
        <f t="shared" si="77"/>
        <v>37961</v>
      </c>
      <c r="E31" s="348">
        <f t="shared" si="77"/>
        <v>37833</v>
      </c>
      <c r="F31" s="348">
        <f t="shared" si="77"/>
        <v>38760</v>
      </c>
      <c r="G31" s="348">
        <f t="shared" si="77"/>
        <v>36509</v>
      </c>
      <c r="H31" s="348">
        <f t="shared" ref="H31:L31" si="78">SUM(H32:H36)</f>
        <v>39627</v>
      </c>
      <c r="I31" s="348">
        <f t="shared" si="78"/>
        <v>38110</v>
      </c>
      <c r="J31" s="348">
        <f t="shared" si="78"/>
        <v>36155</v>
      </c>
      <c r="K31" s="348">
        <f t="shared" si="78"/>
        <v>36159</v>
      </c>
      <c r="L31" s="348">
        <f t="shared" si="78"/>
        <v>36827</v>
      </c>
      <c r="M31" s="348">
        <f>SUM(M32:M36)</f>
        <v>37920</v>
      </c>
      <c r="N31" s="348">
        <f t="shared" ref="N31:AX31" si="79">SUM(N32:N36)</f>
        <v>38424</v>
      </c>
      <c r="O31" s="348">
        <f t="shared" si="79"/>
        <v>38125</v>
      </c>
      <c r="P31" s="348">
        <f t="shared" si="79"/>
        <v>39222</v>
      </c>
      <c r="Q31" s="348">
        <f t="shared" si="79"/>
        <v>38793</v>
      </c>
      <c r="R31" s="348">
        <f t="shared" si="79"/>
        <v>39230</v>
      </c>
      <c r="S31" s="348">
        <f t="shared" si="79"/>
        <v>40207</v>
      </c>
      <c r="T31" s="348">
        <f t="shared" si="79"/>
        <v>40303</v>
      </c>
      <c r="U31" s="348">
        <f t="shared" si="79"/>
        <v>40627</v>
      </c>
      <c r="V31" s="348">
        <f t="shared" si="79"/>
        <v>41878</v>
      </c>
      <c r="W31" s="348">
        <f t="shared" si="79"/>
        <v>43291</v>
      </c>
      <c r="X31" s="348">
        <f t="shared" si="79"/>
        <v>44224</v>
      </c>
      <c r="Y31" s="348">
        <f t="shared" si="79"/>
        <v>43924</v>
      </c>
      <c r="Z31" s="348">
        <f t="shared" si="79"/>
        <v>42249</v>
      </c>
      <c r="AA31" s="348">
        <f t="shared" si="79"/>
        <v>33305</v>
      </c>
      <c r="AB31" s="348">
        <f t="shared" si="79"/>
        <v>40665</v>
      </c>
      <c r="AC31" s="348">
        <f t="shared" si="79"/>
        <v>39639</v>
      </c>
      <c r="AD31" s="348">
        <f t="shared" si="79"/>
        <v>39939</v>
      </c>
      <c r="AE31" s="348">
        <f t="shared" si="79"/>
        <v>39351</v>
      </c>
      <c r="AF31" s="348">
        <f t="shared" si="79"/>
        <v>36611</v>
      </c>
      <c r="AG31" s="348">
        <f t="shared" si="79"/>
        <v>37998</v>
      </c>
      <c r="AH31" s="348">
        <f t="shared" si="79"/>
        <v>35641</v>
      </c>
      <c r="AI31" s="348">
        <f t="shared" si="79"/>
        <v>33986</v>
      </c>
      <c r="AJ31" s="348">
        <f t="shared" si="79"/>
        <v>31233</v>
      </c>
      <c r="AK31" s="348">
        <f t="shared" si="79"/>
        <v>32148</v>
      </c>
      <c r="AL31" s="348">
        <f t="shared" si="79"/>
        <v>31818</v>
      </c>
      <c r="AM31" s="348">
        <f t="shared" si="79"/>
        <v>31895</v>
      </c>
      <c r="AN31" s="348">
        <f t="shared" si="79"/>
        <v>32416</v>
      </c>
      <c r="AO31" s="348">
        <f t="shared" si="79"/>
        <v>33210</v>
      </c>
      <c r="AP31" s="348">
        <f t="shared" si="79"/>
        <v>30778</v>
      </c>
      <c r="AQ31" s="348">
        <f t="shared" si="79"/>
        <v>30337</v>
      </c>
      <c r="AR31" s="348">
        <f t="shared" si="79"/>
        <v>30643</v>
      </c>
      <c r="AS31" s="348">
        <f t="shared" si="79"/>
        <v>31344</v>
      </c>
      <c r="AT31" s="348">
        <f t="shared" si="79"/>
        <v>30552</v>
      </c>
      <c r="AU31" s="348">
        <f t="shared" si="79"/>
        <v>31435</v>
      </c>
      <c r="AV31" s="340"/>
      <c r="AW31" s="348">
        <f t="shared" si="79"/>
        <v>29658</v>
      </c>
      <c r="AX31" s="348">
        <f t="shared" si="79"/>
        <v>31549</v>
      </c>
      <c r="AY31" s="348">
        <f t="shared" ref="AY31:BA31" si="80">SUM(AY32:AY36)</f>
        <v>32821</v>
      </c>
      <c r="AZ31" s="348">
        <f t="shared" si="80"/>
        <v>33154</v>
      </c>
      <c r="BA31" s="348">
        <f t="shared" si="80"/>
        <v>33429</v>
      </c>
      <c r="BB31" s="348">
        <f t="shared" ref="BB31:BC31" si="81">SUM(BB32:BB36)</f>
        <v>30670</v>
      </c>
      <c r="BC31" s="348">
        <f t="shared" si="81"/>
        <v>31890</v>
      </c>
      <c r="BD31" s="348">
        <f t="shared" ref="BD31" si="82">SUM(BD32:BD36)</f>
        <v>0</v>
      </c>
    </row>
    <row r="32" spans="1:56">
      <c r="A32" s="329">
        <v>207</v>
      </c>
      <c r="B32" s="332" t="s">
        <v>61</v>
      </c>
      <c r="C32" s="349">
        <f>'3市町別従業者'!D23</f>
        <v>28333</v>
      </c>
      <c r="D32" s="349">
        <f>'3市町別従業者'!E23</f>
        <v>26126</v>
      </c>
      <c r="E32" s="349">
        <f>'3市町別従業者'!F23</f>
        <v>25241</v>
      </c>
      <c r="F32" s="349">
        <f>'3市町別従業者'!G23</f>
        <v>25708</v>
      </c>
      <c r="G32" s="349">
        <f>'3市町別従業者'!H23</f>
        <v>24260</v>
      </c>
      <c r="H32" s="349">
        <f>'3市町別従業者'!I23</f>
        <v>25310</v>
      </c>
      <c r="I32" s="349">
        <f>'3市町別従業者'!J23</f>
        <v>24531</v>
      </c>
      <c r="J32" s="349">
        <f>'3市町別従業者'!K23</f>
        <v>23114</v>
      </c>
      <c r="K32" s="349">
        <f>'3市町別従業者'!L23</f>
        <v>22798</v>
      </c>
      <c r="L32" s="349">
        <f>'3市町別従業者'!M23</f>
        <v>22965</v>
      </c>
      <c r="M32" s="349">
        <f>'3市町別従業者'!N23</f>
        <v>23733</v>
      </c>
      <c r="N32" s="349">
        <f>'3市町別従業者'!O23</f>
        <v>23836</v>
      </c>
      <c r="O32" s="349">
        <f>'3市町別従業者'!P23</f>
        <v>24076</v>
      </c>
      <c r="P32" s="349">
        <f>'3市町別従業者'!Q23</f>
        <v>24622</v>
      </c>
      <c r="Q32" s="349">
        <f>'3市町別従業者'!R23</f>
        <v>24837</v>
      </c>
      <c r="R32" s="349">
        <f>'3市町別従業者'!S23</f>
        <v>25107</v>
      </c>
      <c r="S32" s="349">
        <f>'3市町別従業者'!T23</f>
        <v>25531</v>
      </c>
      <c r="T32" s="349">
        <f>'3市町別従業者'!U23</f>
        <v>25352</v>
      </c>
      <c r="U32" s="349">
        <f>'3市町別従業者'!V23</f>
        <v>25672</v>
      </c>
      <c r="V32" s="349">
        <f>'3市町別従業者'!W23</f>
        <v>26591</v>
      </c>
      <c r="W32" s="349">
        <f>'3市町別従業者'!X23</f>
        <v>27157</v>
      </c>
      <c r="X32" s="349">
        <f>'3市町別従業者'!Y23</f>
        <v>27595</v>
      </c>
      <c r="Y32" s="349">
        <f>'3市町別従業者'!Z23</f>
        <v>27518</v>
      </c>
      <c r="Z32" s="349">
        <f>'3市町別従業者'!AA23</f>
        <v>26111</v>
      </c>
      <c r="AA32" s="349">
        <f>'3市町別従業者'!AB23</f>
        <v>21972</v>
      </c>
      <c r="AB32" s="349">
        <f>'3市町別従業者'!AC23</f>
        <v>24394</v>
      </c>
      <c r="AC32" s="349">
        <f>'3市町別従業者'!AD23</f>
        <v>23560</v>
      </c>
      <c r="AD32" s="349">
        <f>'3市町別従業者'!AE23</f>
        <v>23734</v>
      </c>
      <c r="AE32" s="349">
        <f>'3市町別従業者'!AF23</f>
        <v>22492</v>
      </c>
      <c r="AF32" s="349">
        <f>'3市町別従業者'!AG23</f>
        <v>20667</v>
      </c>
      <c r="AG32" s="349">
        <f>'3市町別従業者'!AH23</f>
        <v>21473</v>
      </c>
      <c r="AH32" s="349">
        <f>'3市町別従業者'!AI23</f>
        <v>20637</v>
      </c>
      <c r="AI32" s="349">
        <f>'3市町別従業者'!AJ23</f>
        <v>19732</v>
      </c>
      <c r="AJ32" s="349">
        <f>'3市町別従業者'!AK23</f>
        <v>15917</v>
      </c>
      <c r="AK32" s="349">
        <f>'3市町別従業者'!AL23</f>
        <v>16563</v>
      </c>
      <c r="AL32" s="349">
        <f>'3市町別従業者'!AM23</f>
        <v>16290</v>
      </c>
      <c r="AM32" s="349">
        <f>'3市町別従業者'!AN23</f>
        <v>16516</v>
      </c>
      <c r="AN32" s="349">
        <f>'3市町別従業者'!AO23</f>
        <v>16784</v>
      </c>
      <c r="AO32" s="349">
        <f>'3市町別従業者'!AP23</f>
        <v>17225</v>
      </c>
      <c r="AP32" s="349">
        <f>'3市町別従業者'!AQ23</f>
        <v>15920</v>
      </c>
      <c r="AQ32" s="349">
        <f>'3市町別従業者'!AR23</f>
        <v>15660</v>
      </c>
      <c r="AR32" s="349">
        <f>'3市町別従業者'!AS23</f>
        <v>15934</v>
      </c>
      <c r="AS32" s="349">
        <f>'3市町別従業者'!AT23</f>
        <v>15483</v>
      </c>
      <c r="AT32" s="349">
        <f>'3市町別従業者'!AU23</f>
        <v>15822</v>
      </c>
      <c r="AU32" s="349">
        <f>'3市町別従業者'!AV23</f>
        <v>15827</v>
      </c>
      <c r="AV32" s="347"/>
      <c r="AW32" s="349">
        <f>'3市町別従業者'!AX23</f>
        <v>14582</v>
      </c>
      <c r="AX32" s="349">
        <f>'3市町別従業者'!AY23</f>
        <v>15596</v>
      </c>
      <c r="AY32" s="349">
        <f>'3市町別従業者'!AZ23</f>
        <v>15861</v>
      </c>
      <c r="AZ32" s="349">
        <f>'3市町別従業者'!BA23</f>
        <v>15830</v>
      </c>
      <c r="BA32" s="349">
        <f>'3市町別従業者'!BB23</f>
        <v>16158</v>
      </c>
      <c r="BB32" s="349">
        <f>'3市町別従業者'!BC23</f>
        <v>14679</v>
      </c>
      <c r="BC32" s="349">
        <f>'3市町別従業者'!BD23</f>
        <v>16162</v>
      </c>
      <c r="BD32" s="349">
        <f>'3市町別従業者'!BE23</f>
        <v>0</v>
      </c>
    </row>
    <row r="33" spans="1:56">
      <c r="A33" s="329">
        <v>214</v>
      </c>
      <c r="B33" s="332" t="s">
        <v>67</v>
      </c>
      <c r="C33" s="349">
        <f>'3市町別従業者'!D24</f>
        <v>6584</v>
      </c>
      <c r="D33" s="349">
        <f>'3市町別従業者'!E24</f>
        <v>6100</v>
      </c>
      <c r="E33" s="349">
        <f>'3市町別従業者'!F24</f>
        <v>6138</v>
      </c>
      <c r="F33" s="349">
        <f>'3市町別従業者'!G24</f>
        <v>6382</v>
      </c>
      <c r="G33" s="349">
        <f>'3市町別従業者'!H24</f>
        <v>6126</v>
      </c>
      <c r="H33" s="349">
        <f>'3市町別従業者'!I24</f>
        <v>6216</v>
      </c>
      <c r="I33" s="349">
        <f>'3市町別従業者'!J24</f>
        <v>5553</v>
      </c>
      <c r="J33" s="349">
        <f>'3市町別従業者'!K24</f>
        <v>5525</v>
      </c>
      <c r="K33" s="349">
        <f>'3市町別従業者'!L24</f>
        <v>5857</v>
      </c>
      <c r="L33" s="349">
        <f>'3市町別従業者'!M24</f>
        <v>6207</v>
      </c>
      <c r="M33" s="349">
        <f>'3市町別従業者'!N24</f>
        <v>6786</v>
      </c>
      <c r="N33" s="349">
        <f>'3市町別従業者'!O24</f>
        <v>6849</v>
      </c>
      <c r="O33" s="349">
        <f>'3市町別従業者'!P24</f>
        <v>6561</v>
      </c>
      <c r="P33" s="349">
        <f>'3市町別従業者'!Q24</f>
        <v>6957</v>
      </c>
      <c r="Q33" s="349">
        <f>'3市町別従業者'!R24</f>
        <v>6229</v>
      </c>
      <c r="R33" s="349">
        <f>'3市町別従業者'!S24</f>
        <v>6423</v>
      </c>
      <c r="S33" s="349">
        <f>'3市町別従業者'!T24</f>
        <v>6125</v>
      </c>
      <c r="T33" s="349">
        <f>'3市町別従業者'!U24</f>
        <v>6300</v>
      </c>
      <c r="U33" s="349">
        <f>'3市町別従業者'!V24</f>
        <v>5807</v>
      </c>
      <c r="V33" s="349">
        <f>'3市町別従業者'!W24</f>
        <v>5859</v>
      </c>
      <c r="W33" s="349">
        <f>'3市町別従業者'!X24</f>
        <v>5878</v>
      </c>
      <c r="X33" s="349">
        <f>'3市町別従業者'!Y24</f>
        <v>5706</v>
      </c>
      <c r="Y33" s="349">
        <f>'3市町別従業者'!Z24</f>
        <v>5312</v>
      </c>
      <c r="Z33" s="349">
        <f>'3市町別従業者'!AA24</f>
        <v>5234</v>
      </c>
      <c r="AA33" s="349">
        <f>'3市町別従業者'!AB24</f>
        <v>1532</v>
      </c>
      <c r="AB33" s="349">
        <f>'3市町別従業者'!AC24</f>
        <v>4530</v>
      </c>
      <c r="AC33" s="349">
        <f>'3市町別従業者'!AD24</f>
        <v>4485</v>
      </c>
      <c r="AD33" s="349">
        <f>'3市町別従業者'!AE24</f>
        <v>4324</v>
      </c>
      <c r="AE33" s="349">
        <f>'3市町別従業者'!AF24</f>
        <v>4800</v>
      </c>
      <c r="AF33" s="349">
        <f>'3市町別従業者'!AG24</f>
        <v>4347</v>
      </c>
      <c r="AG33" s="349">
        <f>'3市町別従業者'!AH24</f>
        <v>4461</v>
      </c>
      <c r="AH33" s="349">
        <f>'3市町別従業者'!AI24</f>
        <v>3794</v>
      </c>
      <c r="AI33" s="349">
        <f>'3市町別従業者'!AJ24</f>
        <v>3235</v>
      </c>
      <c r="AJ33" s="349">
        <f>'3市町別従業者'!AK24</f>
        <v>4210</v>
      </c>
      <c r="AK33" s="349">
        <f>'3市町別従業者'!AL24</f>
        <v>4201</v>
      </c>
      <c r="AL33" s="349">
        <f>'3市町別従業者'!AM24</f>
        <v>4249</v>
      </c>
      <c r="AM33" s="349">
        <f>'3市町別従業者'!AN24</f>
        <v>3983</v>
      </c>
      <c r="AN33" s="349">
        <f>'3市町別従業者'!AO24</f>
        <v>3967</v>
      </c>
      <c r="AO33" s="349">
        <f>'3市町別従業者'!AP24</f>
        <v>3800</v>
      </c>
      <c r="AP33" s="349">
        <f>'3市町別従業者'!AQ24</f>
        <v>3415</v>
      </c>
      <c r="AQ33" s="349">
        <f>'3市町別従業者'!AR24</f>
        <v>3347</v>
      </c>
      <c r="AR33" s="349">
        <f>'3市町別従業者'!AS24</f>
        <v>2452</v>
      </c>
      <c r="AS33" s="349">
        <f>'3市町別従業者'!AT24</f>
        <v>3460</v>
      </c>
      <c r="AT33" s="349">
        <f>'3市町別従業者'!AU24</f>
        <v>2970</v>
      </c>
      <c r="AU33" s="349">
        <f>'3市町別従業者'!AV24</f>
        <v>3219</v>
      </c>
      <c r="AV33" s="347"/>
      <c r="AW33" s="349">
        <f>'3市町別従業者'!AX24</f>
        <v>3519</v>
      </c>
      <c r="AX33" s="349">
        <f>'3市町別従業者'!AY24</f>
        <v>3605</v>
      </c>
      <c r="AY33" s="349">
        <f>'3市町別従業者'!AZ24</f>
        <v>3846</v>
      </c>
      <c r="AZ33" s="349">
        <f>'3市町別従業者'!BA24</f>
        <v>3749</v>
      </c>
      <c r="BA33" s="349">
        <f>'3市町別従業者'!BB24</f>
        <v>3846</v>
      </c>
      <c r="BB33" s="349">
        <f>'3市町別従業者'!BC24</f>
        <v>3554</v>
      </c>
      <c r="BC33" s="349">
        <f>'3市町別従業者'!BD24</f>
        <v>3096</v>
      </c>
      <c r="BD33" s="349">
        <f>'3市町別従業者'!BE24</f>
        <v>0</v>
      </c>
    </row>
    <row r="34" spans="1:56">
      <c r="A34" s="329">
        <v>217</v>
      </c>
      <c r="B34" s="332" t="s">
        <v>70</v>
      </c>
      <c r="C34" s="349">
        <f>'3市町別従業者'!D25</f>
        <v>3880</v>
      </c>
      <c r="D34" s="349">
        <f>'3市町別従業者'!E25</f>
        <v>3576</v>
      </c>
      <c r="E34" s="349">
        <f>'3市町別従業者'!F25</f>
        <v>4070</v>
      </c>
      <c r="F34" s="349">
        <f>'3市町別従業者'!G25</f>
        <v>4122</v>
      </c>
      <c r="G34" s="349">
        <f>'3市町別従業者'!H25</f>
        <v>3651</v>
      </c>
      <c r="H34" s="349">
        <f>'3市町別従業者'!I25</f>
        <v>4779</v>
      </c>
      <c r="I34" s="349">
        <f>'3市町別従業者'!J25</f>
        <v>4728</v>
      </c>
      <c r="J34" s="349">
        <f>'3市町別従業者'!K25</f>
        <v>4309</v>
      </c>
      <c r="K34" s="349">
        <f>'3市町別従業者'!L25</f>
        <v>4262</v>
      </c>
      <c r="L34" s="349">
        <f>'3市町別従業者'!M25</f>
        <v>4449</v>
      </c>
      <c r="M34" s="349">
        <f>'3市町別従業者'!N25</f>
        <v>4155</v>
      </c>
      <c r="N34" s="349">
        <f>'3市町別従業者'!O25</f>
        <v>4432</v>
      </c>
      <c r="O34" s="349">
        <f>'3市町別従業者'!P25</f>
        <v>4270</v>
      </c>
      <c r="P34" s="349">
        <f>'3市町別従業者'!Q25</f>
        <v>4228</v>
      </c>
      <c r="Q34" s="349">
        <f>'3市町別従業者'!R25</f>
        <v>4269</v>
      </c>
      <c r="R34" s="349">
        <f>'3市町別従業者'!S25</f>
        <v>4270</v>
      </c>
      <c r="S34" s="349">
        <f>'3市町別従業者'!T25</f>
        <v>4441</v>
      </c>
      <c r="T34" s="349">
        <f>'3市町別従業者'!U25</f>
        <v>4184</v>
      </c>
      <c r="U34" s="349">
        <f>'3市町別従業者'!V25</f>
        <v>4269</v>
      </c>
      <c r="V34" s="349">
        <f>'3市町別従業者'!W25</f>
        <v>3836</v>
      </c>
      <c r="W34" s="349">
        <f>'3市町別従業者'!X25</f>
        <v>4177</v>
      </c>
      <c r="X34" s="349">
        <f>'3市町別従業者'!Y25</f>
        <v>4226</v>
      </c>
      <c r="Y34" s="349">
        <f>'3市町別従業者'!Z25</f>
        <v>4177</v>
      </c>
      <c r="Z34" s="349">
        <f>'3市町別従業者'!AA25</f>
        <v>3954</v>
      </c>
      <c r="AA34" s="349">
        <f>'3市町別従業者'!AB25</f>
        <v>3436</v>
      </c>
      <c r="AB34" s="349">
        <f>'3市町別従業者'!AC25</f>
        <v>3581</v>
      </c>
      <c r="AC34" s="349">
        <f>'3市町別従業者'!AD25</f>
        <v>3541</v>
      </c>
      <c r="AD34" s="349">
        <f>'3市町別従業者'!AE25</f>
        <v>3438</v>
      </c>
      <c r="AE34" s="349">
        <f>'3市町別従業者'!AF25</f>
        <v>3595</v>
      </c>
      <c r="AF34" s="349">
        <f>'3市町別従業者'!AG25</f>
        <v>3301</v>
      </c>
      <c r="AG34" s="349">
        <f>'3市町別従業者'!AH25</f>
        <v>3251</v>
      </c>
      <c r="AH34" s="349">
        <f>'3市町別従業者'!AI25</f>
        <v>2839</v>
      </c>
      <c r="AI34" s="349">
        <f>'3市町別従業者'!AJ25</f>
        <v>2697</v>
      </c>
      <c r="AJ34" s="349">
        <f>'3市町別従業者'!AK25</f>
        <v>2621</v>
      </c>
      <c r="AK34" s="349">
        <f>'3市町別従業者'!AL25</f>
        <v>2430</v>
      </c>
      <c r="AL34" s="349">
        <f>'3市町別従業者'!AM25</f>
        <v>2403</v>
      </c>
      <c r="AM34" s="349">
        <f>'3市町別従業者'!AN25</f>
        <v>2455</v>
      </c>
      <c r="AN34" s="349">
        <f>'3市町別従業者'!AO25</f>
        <v>2815</v>
      </c>
      <c r="AO34" s="349">
        <f>'3市町別従業者'!AP25</f>
        <v>2727</v>
      </c>
      <c r="AP34" s="349">
        <f>'3市町別従業者'!AQ25</f>
        <v>2369</v>
      </c>
      <c r="AQ34" s="349">
        <f>'3市町別従業者'!AR25</f>
        <v>2335</v>
      </c>
      <c r="AR34" s="349">
        <f>'3市町別従業者'!AS25</f>
        <v>2188</v>
      </c>
      <c r="AS34" s="349">
        <f>'3市町別従業者'!AT25</f>
        <v>2435</v>
      </c>
      <c r="AT34" s="349">
        <f>'3市町別従業者'!AU25</f>
        <v>2271</v>
      </c>
      <c r="AU34" s="349">
        <f>'3市町別従業者'!AV25</f>
        <v>2398</v>
      </c>
      <c r="AV34" s="347"/>
      <c r="AW34" s="349">
        <f>'3市町別従業者'!AX25</f>
        <v>2331</v>
      </c>
      <c r="AX34" s="349">
        <f>'3市町別従業者'!AY25</f>
        <v>2239</v>
      </c>
      <c r="AY34" s="349">
        <f>'3市町別従業者'!AZ25</f>
        <v>2405</v>
      </c>
      <c r="AZ34" s="349">
        <f>'3市町別従業者'!BA25</f>
        <v>2455</v>
      </c>
      <c r="BA34" s="349">
        <f>'3市町別従業者'!BB25</f>
        <v>2492</v>
      </c>
      <c r="BB34" s="349">
        <f>'3市町別従業者'!BC25</f>
        <v>1836</v>
      </c>
      <c r="BC34" s="349">
        <f>'3市町別従業者'!BD25</f>
        <v>2186</v>
      </c>
      <c r="BD34" s="349">
        <f>'3市町別従業者'!BE25</f>
        <v>0</v>
      </c>
    </row>
    <row r="35" spans="1:56">
      <c r="A35" s="329">
        <v>219</v>
      </c>
      <c r="B35" s="332" t="s">
        <v>72</v>
      </c>
      <c r="C35" s="349">
        <f>'3市町別従業者'!D26</f>
        <v>2262</v>
      </c>
      <c r="D35" s="349">
        <f>'3市町別従業者'!E26</f>
        <v>2159</v>
      </c>
      <c r="E35" s="349">
        <f>'3市町別従業者'!F26</f>
        <v>2384</v>
      </c>
      <c r="F35" s="349">
        <f>'3市町別従業者'!G26</f>
        <v>2548</v>
      </c>
      <c r="G35" s="349">
        <f>'3市町別従業者'!H26</f>
        <v>2472</v>
      </c>
      <c r="H35" s="349">
        <f>'3市町別従業者'!I26</f>
        <v>3201</v>
      </c>
      <c r="I35" s="349">
        <f>'3市町別従業者'!J26</f>
        <v>3176</v>
      </c>
      <c r="J35" s="349">
        <f>'3市町別従業者'!K26</f>
        <v>3058</v>
      </c>
      <c r="K35" s="349">
        <f>'3市町別従業者'!L26</f>
        <v>3097</v>
      </c>
      <c r="L35" s="349">
        <f>'3市町別従業者'!M26</f>
        <v>2995</v>
      </c>
      <c r="M35" s="349">
        <f>'3市町別従業者'!N26</f>
        <v>3028</v>
      </c>
      <c r="N35" s="349">
        <f>'3市町別従業者'!O26</f>
        <v>3077</v>
      </c>
      <c r="O35" s="349">
        <f>'3市町別従業者'!P26</f>
        <v>3016</v>
      </c>
      <c r="P35" s="349">
        <f>'3市町別従業者'!Q26</f>
        <v>3207</v>
      </c>
      <c r="Q35" s="349">
        <f>'3市町別従業者'!R26</f>
        <v>3228</v>
      </c>
      <c r="R35" s="349">
        <f>'3市町別従業者'!S26</f>
        <v>3219</v>
      </c>
      <c r="S35" s="349">
        <f>'3市町別従業者'!T26</f>
        <v>3858</v>
      </c>
      <c r="T35" s="349">
        <f>'3市町別従業者'!U26</f>
        <v>4072</v>
      </c>
      <c r="U35" s="349">
        <f>'3市町別従業者'!V26</f>
        <v>4382</v>
      </c>
      <c r="V35" s="349">
        <f>'3市町別従業者'!W26</f>
        <v>5076</v>
      </c>
      <c r="W35" s="349">
        <f>'3市町別従業者'!X26</f>
        <v>5552</v>
      </c>
      <c r="X35" s="349">
        <f>'3市町別従業者'!Y26</f>
        <v>6196</v>
      </c>
      <c r="Y35" s="349">
        <f>'3市町別従業者'!Z26</f>
        <v>6434</v>
      </c>
      <c r="Z35" s="349">
        <f>'3市町別従業者'!AA26</f>
        <v>6460</v>
      </c>
      <c r="AA35" s="349">
        <f>'3市町別従業者'!AB26</f>
        <v>5877</v>
      </c>
      <c r="AB35" s="349">
        <f>'3市町別従業者'!AC26</f>
        <v>7608</v>
      </c>
      <c r="AC35" s="349">
        <f>'3市町別従業者'!AD26</f>
        <v>7469</v>
      </c>
      <c r="AD35" s="349">
        <f>'3市町別従業者'!AE26</f>
        <v>7819</v>
      </c>
      <c r="AE35" s="349">
        <f>'3市町別従業者'!AF26</f>
        <v>7865</v>
      </c>
      <c r="AF35" s="349">
        <f>'3市町別従業者'!AG26</f>
        <v>7703</v>
      </c>
      <c r="AG35" s="349">
        <f>'3市町別従業者'!AH26</f>
        <v>8165</v>
      </c>
      <c r="AH35" s="349">
        <f>'3市町別従業者'!AI26</f>
        <v>7834</v>
      </c>
      <c r="AI35" s="349">
        <f>'3市町別従業者'!AJ26</f>
        <v>7812</v>
      </c>
      <c r="AJ35" s="349">
        <f>'3市町別従業者'!AK26</f>
        <v>7707</v>
      </c>
      <c r="AK35" s="349">
        <f>'3市町別従業者'!AL26</f>
        <v>8159</v>
      </c>
      <c r="AL35" s="349">
        <f>'3市町別従業者'!AM26</f>
        <v>8065</v>
      </c>
      <c r="AM35" s="349">
        <f>'3市町別従業者'!AN26</f>
        <v>8117</v>
      </c>
      <c r="AN35" s="349">
        <f>'3市町別従業者'!AO26</f>
        <v>8204</v>
      </c>
      <c r="AO35" s="349">
        <f>'3市町別従業者'!AP26</f>
        <v>8891</v>
      </c>
      <c r="AP35" s="349">
        <f>'3市町別従業者'!AQ26</f>
        <v>8606</v>
      </c>
      <c r="AQ35" s="349">
        <f>'3市町別従業者'!AR26</f>
        <v>8536</v>
      </c>
      <c r="AR35" s="349">
        <f>'3市町別従業者'!AS26</f>
        <v>9593</v>
      </c>
      <c r="AS35" s="349">
        <f>'3市町別従業者'!AT26</f>
        <v>9533</v>
      </c>
      <c r="AT35" s="349">
        <f>'3市町別従業者'!AU26</f>
        <v>9067</v>
      </c>
      <c r="AU35" s="349">
        <f>'3市町別従業者'!AV26</f>
        <v>9558</v>
      </c>
      <c r="AV35" s="347"/>
      <c r="AW35" s="349">
        <f>'3市町別従業者'!AX26</f>
        <v>8807</v>
      </c>
      <c r="AX35" s="349">
        <f>'3市町別従業者'!AY26</f>
        <v>9651</v>
      </c>
      <c r="AY35" s="349">
        <f>'3市町別従業者'!AZ26</f>
        <v>10231</v>
      </c>
      <c r="AZ35" s="349">
        <f>'3市町別従業者'!BA26</f>
        <v>10616</v>
      </c>
      <c r="BA35" s="349">
        <f>'3市町別従業者'!BB26</f>
        <v>10456</v>
      </c>
      <c r="BB35" s="349">
        <f>'3市町別従業者'!BC26</f>
        <v>10158</v>
      </c>
      <c r="BC35" s="349">
        <f>'3市町別従業者'!BD26</f>
        <v>9986</v>
      </c>
      <c r="BD35" s="349">
        <f>'3市町別従業者'!BE26</f>
        <v>0</v>
      </c>
    </row>
    <row r="36" spans="1:56">
      <c r="A36" s="329">
        <v>301</v>
      </c>
      <c r="B36" s="332" t="s">
        <v>83</v>
      </c>
      <c r="C36" s="349">
        <f>'3市町別従業者'!D27</f>
        <v>0</v>
      </c>
      <c r="D36" s="349">
        <f>'3市町別従業者'!E27</f>
        <v>0</v>
      </c>
      <c r="E36" s="349">
        <f>'3市町別従業者'!F27</f>
        <v>0</v>
      </c>
      <c r="F36" s="349" t="str">
        <f>'3市町別従業者'!G27</f>
        <v>x</v>
      </c>
      <c r="G36" s="349" t="str">
        <f>'3市町別従業者'!H27</f>
        <v>x</v>
      </c>
      <c r="H36" s="349">
        <f>'3市町別従業者'!I27</f>
        <v>121</v>
      </c>
      <c r="I36" s="349">
        <f>'3市町別従業者'!J27</f>
        <v>122</v>
      </c>
      <c r="J36" s="349">
        <f>'3市町別従業者'!K27</f>
        <v>149</v>
      </c>
      <c r="K36" s="349">
        <f>'3市町別従業者'!L27</f>
        <v>145</v>
      </c>
      <c r="L36" s="349">
        <f>'3市町別従業者'!M27</f>
        <v>211</v>
      </c>
      <c r="M36" s="349">
        <f>'3市町別従業者'!N27</f>
        <v>218</v>
      </c>
      <c r="N36" s="349">
        <f>'3市町別従業者'!O27</f>
        <v>230</v>
      </c>
      <c r="O36" s="349">
        <f>'3市町別従業者'!P27</f>
        <v>202</v>
      </c>
      <c r="P36" s="349">
        <f>'3市町別従業者'!Q27</f>
        <v>208</v>
      </c>
      <c r="Q36" s="349">
        <f>'3市町別従業者'!R27</f>
        <v>230</v>
      </c>
      <c r="R36" s="349">
        <f>'3市町別従業者'!S27</f>
        <v>211</v>
      </c>
      <c r="S36" s="349">
        <f>'3市町別従業者'!T27</f>
        <v>252</v>
      </c>
      <c r="T36" s="349">
        <f>'3市町別従業者'!U27</f>
        <v>395</v>
      </c>
      <c r="U36" s="349">
        <f>'3市町別従業者'!V27</f>
        <v>497</v>
      </c>
      <c r="V36" s="349">
        <f>'3市町別従業者'!W27</f>
        <v>516</v>
      </c>
      <c r="W36" s="349">
        <f>'3市町別従業者'!X27</f>
        <v>527</v>
      </c>
      <c r="X36" s="349">
        <f>'3市町別従業者'!Y27</f>
        <v>501</v>
      </c>
      <c r="Y36" s="349">
        <f>'3市町別従業者'!Z27</f>
        <v>483</v>
      </c>
      <c r="Z36" s="349">
        <f>'3市町別従業者'!AA27</f>
        <v>490</v>
      </c>
      <c r="AA36" s="349">
        <f>'3市町別従業者'!AB27</f>
        <v>488</v>
      </c>
      <c r="AB36" s="349">
        <f>'3市町別従業者'!AC27</f>
        <v>552</v>
      </c>
      <c r="AC36" s="349">
        <f>'3市町別従業者'!AD27</f>
        <v>584</v>
      </c>
      <c r="AD36" s="349">
        <f>'3市町別従業者'!AE27</f>
        <v>624</v>
      </c>
      <c r="AE36" s="349">
        <f>'3市町別従業者'!AF27</f>
        <v>599</v>
      </c>
      <c r="AF36" s="349">
        <f>'3市町別従業者'!AG27</f>
        <v>593</v>
      </c>
      <c r="AG36" s="349">
        <f>'3市町別従業者'!AH27</f>
        <v>648</v>
      </c>
      <c r="AH36" s="349">
        <f>'3市町別従業者'!AI27</f>
        <v>537</v>
      </c>
      <c r="AI36" s="349">
        <f>'3市町別従業者'!AJ27</f>
        <v>510</v>
      </c>
      <c r="AJ36" s="349">
        <f>'3市町別従業者'!AK27</f>
        <v>778</v>
      </c>
      <c r="AK36" s="349">
        <f>'3市町別従業者'!AL27</f>
        <v>795</v>
      </c>
      <c r="AL36" s="349">
        <f>'3市町別従業者'!AM27</f>
        <v>811</v>
      </c>
      <c r="AM36" s="349">
        <f>'3市町別従業者'!AN27</f>
        <v>824</v>
      </c>
      <c r="AN36" s="349">
        <f>'3市町別従業者'!AO27</f>
        <v>646</v>
      </c>
      <c r="AO36" s="349">
        <f>'3市町別従業者'!AP27</f>
        <v>567</v>
      </c>
      <c r="AP36" s="349">
        <f>'3市町別従業者'!AQ27</f>
        <v>468</v>
      </c>
      <c r="AQ36" s="349">
        <f>'3市町別従業者'!AR27</f>
        <v>459</v>
      </c>
      <c r="AR36" s="349">
        <f>'3市町別従業者'!AS27</f>
        <v>476</v>
      </c>
      <c r="AS36" s="349">
        <f>'3市町別従業者'!AT27</f>
        <v>433</v>
      </c>
      <c r="AT36" s="349">
        <f>'3市町別従業者'!AU27</f>
        <v>422</v>
      </c>
      <c r="AU36" s="349">
        <f>'3市町別従業者'!AV27</f>
        <v>433</v>
      </c>
      <c r="AV36" s="347"/>
      <c r="AW36" s="349">
        <f>'3市町別従業者'!AX27</f>
        <v>419</v>
      </c>
      <c r="AX36" s="349">
        <f>'3市町別従業者'!AY27</f>
        <v>458</v>
      </c>
      <c r="AY36" s="349">
        <f>'3市町別従業者'!AZ27</f>
        <v>478</v>
      </c>
      <c r="AZ36" s="349">
        <f>'3市町別従業者'!BA27</f>
        <v>504</v>
      </c>
      <c r="BA36" s="349">
        <f>'3市町別従業者'!BB27</f>
        <v>477</v>
      </c>
      <c r="BB36" s="349">
        <f>'3市町別従業者'!BC27</f>
        <v>443</v>
      </c>
      <c r="BC36" s="349">
        <f>'3市町別従業者'!BD27</f>
        <v>460</v>
      </c>
      <c r="BD36" s="349">
        <f>'3市町別従業者'!BE27</f>
        <v>0</v>
      </c>
    </row>
    <row r="37" spans="1:56">
      <c r="A37" s="338"/>
      <c r="B37" s="342" t="s">
        <v>38</v>
      </c>
      <c r="C37" s="348">
        <f t="shared" ref="C37:G37" si="83">SUM(C38:C42)</f>
        <v>71608</v>
      </c>
      <c r="D37" s="348">
        <f t="shared" si="83"/>
        <v>71973</v>
      </c>
      <c r="E37" s="348">
        <f t="shared" si="83"/>
        <v>72801</v>
      </c>
      <c r="F37" s="348">
        <f t="shared" si="83"/>
        <v>55706</v>
      </c>
      <c r="G37" s="348">
        <f t="shared" si="83"/>
        <v>56137</v>
      </c>
      <c r="H37" s="348">
        <f t="shared" ref="H37:L37" si="84">SUM(H38:H42)</f>
        <v>83846</v>
      </c>
      <c r="I37" s="348">
        <f t="shared" si="84"/>
        <v>80386</v>
      </c>
      <c r="J37" s="348">
        <f t="shared" si="84"/>
        <v>78570</v>
      </c>
      <c r="K37" s="348">
        <f t="shared" si="84"/>
        <v>76702</v>
      </c>
      <c r="L37" s="348">
        <f t="shared" si="84"/>
        <v>75330</v>
      </c>
      <c r="M37" s="348">
        <f>SUM(M38:M42)</f>
        <v>75059</v>
      </c>
      <c r="N37" s="348">
        <f t="shared" ref="N37:AX37" si="85">SUM(N38:N42)</f>
        <v>77612</v>
      </c>
      <c r="O37" s="348">
        <f t="shared" si="85"/>
        <v>77267</v>
      </c>
      <c r="P37" s="348">
        <f t="shared" si="85"/>
        <v>76960</v>
      </c>
      <c r="Q37" s="348">
        <f t="shared" si="85"/>
        <v>76941</v>
      </c>
      <c r="R37" s="348">
        <f t="shared" si="85"/>
        <v>78287</v>
      </c>
      <c r="S37" s="348">
        <f t="shared" si="85"/>
        <v>77036</v>
      </c>
      <c r="T37" s="348">
        <f t="shared" si="85"/>
        <v>74846</v>
      </c>
      <c r="U37" s="348">
        <f t="shared" si="85"/>
        <v>76031</v>
      </c>
      <c r="V37" s="348">
        <f t="shared" si="85"/>
        <v>76303</v>
      </c>
      <c r="W37" s="348">
        <f t="shared" si="85"/>
        <v>77114</v>
      </c>
      <c r="X37" s="348">
        <f t="shared" si="85"/>
        <v>78756</v>
      </c>
      <c r="Y37" s="348">
        <f t="shared" si="85"/>
        <v>79892</v>
      </c>
      <c r="Z37" s="348">
        <f t="shared" si="85"/>
        <v>79342</v>
      </c>
      <c r="AA37" s="348">
        <f t="shared" si="85"/>
        <v>72330</v>
      </c>
      <c r="AB37" s="348">
        <f t="shared" si="85"/>
        <v>76113</v>
      </c>
      <c r="AC37" s="348">
        <f t="shared" si="85"/>
        <v>74566</v>
      </c>
      <c r="AD37" s="348">
        <f t="shared" si="85"/>
        <v>73175</v>
      </c>
      <c r="AE37" s="348">
        <f t="shared" si="85"/>
        <v>71794</v>
      </c>
      <c r="AF37" s="348">
        <f t="shared" si="85"/>
        <v>66715</v>
      </c>
      <c r="AG37" s="348">
        <f t="shared" si="85"/>
        <v>65438</v>
      </c>
      <c r="AH37" s="348">
        <f t="shared" si="85"/>
        <v>63825</v>
      </c>
      <c r="AI37" s="348">
        <f t="shared" si="85"/>
        <v>59859</v>
      </c>
      <c r="AJ37" s="348">
        <f t="shared" si="85"/>
        <v>59617</v>
      </c>
      <c r="AK37" s="348">
        <f t="shared" si="85"/>
        <v>60268</v>
      </c>
      <c r="AL37" s="348">
        <f t="shared" si="85"/>
        <v>60227</v>
      </c>
      <c r="AM37" s="348">
        <f t="shared" si="85"/>
        <v>62399</v>
      </c>
      <c r="AN37" s="348">
        <f t="shared" si="85"/>
        <v>67567</v>
      </c>
      <c r="AO37" s="348">
        <f t="shared" si="85"/>
        <v>69091</v>
      </c>
      <c r="AP37" s="348">
        <f t="shared" si="85"/>
        <v>63830</v>
      </c>
      <c r="AQ37" s="348">
        <f t="shared" si="85"/>
        <v>62293</v>
      </c>
      <c r="AR37" s="348">
        <f t="shared" si="85"/>
        <v>60621</v>
      </c>
      <c r="AS37" s="348">
        <f t="shared" si="85"/>
        <v>63136</v>
      </c>
      <c r="AT37" s="348">
        <f t="shared" si="85"/>
        <v>62441</v>
      </c>
      <c r="AU37" s="348">
        <f t="shared" si="85"/>
        <v>63990</v>
      </c>
      <c r="AV37" s="340"/>
      <c r="AW37" s="348">
        <f t="shared" si="85"/>
        <v>61013</v>
      </c>
      <c r="AX37" s="348">
        <f t="shared" si="85"/>
        <v>64043</v>
      </c>
      <c r="AY37" s="348">
        <f t="shared" ref="AY37:BA37" si="86">SUM(AY38:AY42)</f>
        <v>64971</v>
      </c>
      <c r="AZ37" s="348">
        <f t="shared" si="86"/>
        <v>66208</v>
      </c>
      <c r="BA37" s="348">
        <f t="shared" si="86"/>
        <v>65115</v>
      </c>
      <c r="BB37" s="348">
        <f t="shared" ref="BB37:BC37" si="87">SUM(BB38:BB42)</f>
        <v>61363</v>
      </c>
      <c r="BC37" s="348">
        <f t="shared" si="87"/>
        <v>65049</v>
      </c>
      <c r="BD37" s="348">
        <f t="shared" ref="BD37" si="88">SUM(BD38:BD42)</f>
        <v>0</v>
      </c>
    </row>
    <row r="38" spans="1:56">
      <c r="A38" s="329">
        <v>203</v>
      </c>
      <c r="B38" s="332" t="s">
        <v>57</v>
      </c>
      <c r="C38" s="349">
        <f>'3市町別従業者'!D29</f>
        <v>29007</v>
      </c>
      <c r="D38" s="349">
        <f>'3市町別従業者'!E29</f>
        <v>27705</v>
      </c>
      <c r="E38" s="349">
        <f>'3市町別従業者'!F29</f>
        <v>26832</v>
      </c>
      <c r="F38" s="349">
        <f>'3市町別従業者'!G29</f>
        <v>27574</v>
      </c>
      <c r="G38" s="349">
        <f>'3市町別従業者'!H29</f>
        <v>27919</v>
      </c>
      <c r="H38" s="349">
        <f>'3市町別従業者'!I29</f>
        <v>32229</v>
      </c>
      <c r="I38" s="349">
        <f>'3市町別従業者'!J29</f>
        <v>30522</v>
      </c>
      <c r="J38" s="349">
        <f>'3市町別従業者'!K29</f>
        <v>30063</v>
      </c>
      <c r="K38" s="349">
        <f>'3市町別従業者'!L29</f>
        <v>29020</v>
      </c>
      <c r="L38" s="349">
        <f>'3市町別従業者'!M29</f>
        <v>27754</v>
      </c>
      <c r="M38" s="349">
        <f>'3市町別従業者'!N29</f>
        <v>28202</v>
      </c>
      <c r="N38" s="349">
        <f>'3市町別従業者'!O29</f>
        <v>28867</v>
      </c>
      <c r="O38" s="349">
        <f>'3市町別従業者'!P29</f>
        <v>28992</v>
      </c>
      <c r="P38" s="349">
        <f>'3市町別従業者'!Q29</f>
        <v>28813</v>
      </c>
      <c r="Q38" s="349">
        <f>'3市町別従業者'!R29</f>
        <v>29290</v>
      </c>
      <c r="R38" s="349">
        <f>'3市町別従業者'!S29</f>
        <v>29612</v>
      </c>
      <c r="S38" s="349">
        <f>'3市町別従業者'!T29</f>
        <v>29001</v>
      </c>
      <c r="T38" s="349">
        <f>'3市町別従業者'!U29</f>
        <v>27815</v>
      </c>
      <c r="U38" s="349">
        <f>'3市町別従業者'!V29</f>
        <v>29625</v>
      </c>
      <c r="V38" s="349">
        <f>'3市町別従業者'!W29</f>
        <v>29715</v>
      </c>
      <c r="W38" s="349">
        <f>'3市町別従業者'!X29</f>
        <v>30099</v>
      </c>
      <c r="X38" s="349">
        <f>'3市町別従業者'!Y29</f>
        <v>30282</v>
      </c>
      <c r="Y38" s="349">
        <f>'3市町別従業者'!Z29</f>
        <v>29941</v>
      </c>
      <c r="Z38" s="349">
        <f>'3市町別従業者'!AA29</f>
        <v>30479</v>
      </c>
      <c r="AA38" s="349">
        <f>'3市町別従業者'!AB29</f>
        <v>25586</v>
      </c>
      <c r="AB38" s="349">
        <f>'3市町別従業者'!AC29</f>
        <v>28338</v>
      </c>
      <c r="AC38" s="349">
        <f>'3市町別従業者'!AD29</f>
        <v>28018</v>
      </c>
      <c r="AD38" s="349">
        <f>'3市町別従業者'!AE29</f>
        <v>27227</v>
      </c>
      <c r="AE38" s="349">
        <f>'3市町別従業者'!AF29</f>
        <v>26454</v>
      </c>
      <c r="AF38" s="349">
        <f>'3市町別従業者'!AG29</f>
        <v>23354</v>
      </c>
      <c r="AG38" s="349">
        <f>'3市町別従業者'!AH29</f>
        <v>23259</v>
      </c>
      <c r="AH38" s="349">
        <f>'3市町別従業者'!AI29</f>
        <v>23116</v>
      </c>
      <c r="AI38" s="349">
        <f>'3市町別従業者'!AJ29</f>
        <v>21483</v>
      </c>
      <c r="AJ38" s="349">
        <f>'3市町別従業者'!AK29</f>
        <v>21910</v>
      </c>
      <c r="AK38" s="349">
        <f>'3市町別従業者'!AL29</f>
        <v>22037</v>
      </c>
      <c r="AL38" s="349">
        <f>'3市町別従業者'!AM29</f>
        <v>22014</v>
      </c>
      <c r="AM38" s="349">
        <f>'3市町別従業者'!AN29</f>
        <v>23744</v>
      </c>
      <c r="AN38" s="349">
        <f>'3市町別従業者'!AO29</f>
        <v>24333</v>
      </c>
      <c r="AO38" s="349">
        <f>'3市町別従業者'!AP29</f>
        <v>24152</v>
      </c>
      <c r="AP38" s="349">
        <f>'3市町別従業者'!AQ29</f>
        <v>21610</v>
      </c>
      <c r="AQ38" s="349">
        <f>'3市町別従業者'!AR29</f>
        <v>21647</v>
      </c>
      <c r="AR38" s="349">
        <f>'3市町別従業者'!AS29</f>
        <v>20794</v>
      </c>
      <c r="AS38" s="349">
        <f>'3市町別従業者'!AT29</f>
        <v>22740</v>
      </c>
      <c r="AT38" s="349">
        <f>'3市町別従業者'!AU29</f>
        <v>22206</v>
      </c>
      <c r="AU38" s="349">
        <f>'3市町別従業者'!AV29</f>
        <v>23209</v>
      </c>
      <c r="AV38" s="347"/>
      <c r="AW38" s="349">
        <f>'3市町別従業者'!AX29</f>
        <v>22186</v>
      </c>
      <c r="AX38" s="349">
        <f>'3市町別従業者'!AY29</f>
        <v>24230</v>
      </c>
      <c r="AY38" s="349">
        <f>'3市町別従業者'!AZ29</f>
        <v>24511</v>
      </c>
      <c r="AZ38" s="349">
        <f>'3市町別従業者'!BA29</f>
        <v>24962</v>
      </c>
      <c r="BA38" s="349">
        <f>'3市町別従業者'!BB29</f>
        <v>24900</v>
      </c>
      <c r="BB38" s="349">
        <f>'3市町別従業者'!BC29</f>
        <v>23182</v>
      </c>
      <c r="BC38" s="349">
        <f>'3市町別従業者'!BD29</f>
        <v>23516</v>
      </c>
      <c r="BD38" s="349">
        <f>'3市町別従業者'!BE29</f>
        <v>0</v>
      </c>
    </row>
    <row r="39" spans="1:56">
      <c r="A39" s="329">
        <v>210</v>
      </c>
      <c r="B39" s="332" t="s">
        <v>64</v>
      </c>
      <c r="C39" s="349">
        <f>'3市町別従業者'!D30</f>
        <v>18332</v>
      </c>
      <c r="D39" s="349">
        <f>'3市町別従業者'!E30</f>
        <v>18280</v>
      </c>
      <c r="E39" s="349">
        <f>'3市町別従業者'!F30</f>
        <v>20271</v>
      </c>
      <c r="F39" s="349">
        <f>'3市町別従業者'!G30</f>
        <v>1988</v>
      </c>
      <c r="G39" s="349">
        <f>'3市町別従業者'!H30</f>
        <v>2143</v>
      </c>
      <c r="H39" s="349">
        <f>'3市町別従業者'!I30</f>
        <v>23219</v>
      </c>
      <c r="I39" s="349">
        <f>'3市町別従業者'!J30</f>
        <v>22728</v>
      </c>
      <c r="J39" s="349">
        <f>'3市町別従業者'!K30</f>
        <v>22130</v>
      </c>
      <c r="K39" s="349">
        <f>'3市町別従業者'!L30</f>
        <v>22222</v>
      </c>
      <c r="L39" s="349">
        <f>'3市町別従業者'!M30</f>
        <v>22190</v>
      </c>
      <c r="M39" s="349">
        <f>'3市町別従業者'!N30</f>
        <v>20968</v>
      </c>
      <c r="N39" s="349">
        <f>'3市町別従業者'!O30</f>
        <v>21702</v>
      </c>
      <c r="O39" s="349">
        <f>'3市町別従業者'!P30</f>
        <v>21141</v>
      </c>
      <c r="P39" s="349">
        <f>'3市町別従業者'!Q30</f>
        <v>21227</v>
      </c>
      <c r="Q39" s="349">
        <f>'3市町別従業者'!R30</f>
        <v>21251</v>
      </c>
      <c r="R39" s="349">
        <f>'3市町別従業者'!S30</f>
        <v>22002</v>
      </c>
      <c r="S39" s="349">
        <f>'3市町別従業者'!T30</f>
        <v>22134</v>
      </c>
      <c r="T39" s="349">
        <f>'3市町別従業者'!U30</f>
        <v>22202</v>
      </c>
      <c r="U39" s="349">
        <f>'3市町別従業者'!V30</f>
        <v>22047</v>
      </c>
      <c r="V39" s="349">
        <f>'3市町別従業者'!W30</f>
        <v>22116</v>
      </c>
      <c r="W39" s="349">
        <f>'3市町別従業者'!X30</f>
        <v>22129</v>
      </c>
      <c r="X39" s="349">
        <f>'3市町別従業者'!Y30</f>
        <v>23122</v>
      </c>
      <c r="Y39" s="349">
        <f>'3市町別従業者'!Z30</f>
        <v>23317</v>
      </c>
      <c r="Z39" s="349">
        <f>'3市町別従業者'!AA30</f>
        <v>21955</v>
      </c>
      <c r="AA39" s="349">
        <f>'3市町別従業者'!AB30</f>
        <v>20284</v>
      </c>
      <c r="AB39" s="349">
        <f>'3市町別従業者'!AC30</f>
        <v>21345</v>
      </c>
      <c r="AC39" s="349">
        <f>'3市町別従業者'!AD30</f>
        <v>20308</v>
      </c>
      <c r="AD39" s="349">
        <f>'3市町別従業者'!AE30</f>
        <v>19986</v>
      </c>
      <c r="AE39" s="349">
        <f>'3市町別従業者'!AF30</f>
        <v>19029</v>
      </c>
      <c r="AF39" s="349">
        <f>'3市町別従業者'!AG30</f>
        <v>17784</v>
      </c>
      <c r="AG39" s="349">
        <f>'3市町別従業者'!AH30</f>
        <v>17484</v>
      </c>
      <c r="AH39" s="349">
        <f>'3市町別従業者'!AI30</f>
        <v>16951</v>
      </c>
      <c r="AI39" s="349">
        <f>'3市町別従業者'!AJ30</f>
        <v>15773</v>
      </c>
      <c r="AJ39" s="349">
        <f>'3市町別従業者'!AK30</f>
        <v>15723</v>
      </c>
      <c r="AK39" s="349">
        <f>'3市町別従業者'!AL30</f>
        <v>16385</v>
      </c>
      <c r="AL39" s="349">
        <f>'3市町別従業者'!AM30</f>
        <v>16472</v>
      </c>
      <c r="AM39" s="349">
        <f>'3市町別従業者'!AN30</f>
        <v>16471</v>
      </c>
      <c r="AN39" s="349">
        <f>'3市町別従業者'!AO30</f>
        <v>17336</v>
      </c>
      <c r="AO39" s="349">
        <f>'3市町別従業者'!AP30</f>
        <v>17764</v>
      </c>
      <c r="AP39" s="349">
        <f>'3市町別従業者'!AQ30</f>
        <v>16903</v>
      </c>
      <c r="AQ39" s="349">
        <f>'3市町別従業者'!AR30</f>
        <v>15923</v>
      </c>
      <c r="AR39" s="349">
        <f>'3市町別従業者'!AS30</f>
        <v>15730</v>
      </c>
      <c r="AS39" s="349">
        <f>'3市町別従業者'!AT30</f>
        <v>16433</v>
      </c>
      <c r="AT39" s="349">
        <f>'3市町別従業者'!AU30</f>
        <v>16524</v>
      </c>
      <c r="AU39" s="349">
        <f>'3市町別従業者'!AV30</f>
        <v>16381</v>
      </c>
      <c r="AV39" s="347"/>
      <c r="AW39" s="349">
        <f>'3市町別従業者'!AX30</f>
        <v>14731</v>
      </c>
      <c r="AX39" s="349">
        <f>'3市町別従業者'!AY30</f>
        <v>15618</v>
      </c>
      <c r="AY39" s="349">
        <f>'3市町別従業者'!AZ30</f>
        <v>15827</v>
      </c>
      <c r="AZ39" s="349">
        <f>'3市町別従業者'!BA30</f>
        <v>16510</v>
      </c>
      <c r="BA39" s="349">
        <f>'3市町別従業者'!BB30</f>
        <v>16173</v>
      </c>
      <c r="BB39" s="349">
        <f>'3市町別従業者'!BC30</f>
        <v>15405</v>
      </c>
      <c r="BC39" s="349">
        <f>'3市町別従業者'!BD30</f>
        <v>15948</v>
      </c>
      <c r="BD39" s="349">
        <f>'3市町別従業者'!BE30</f>
        <v>0</v>
      </c>
    </row>
    <row r="40" spans="1:56">
      <c r="A40" s="329">
        <v>216</v>
      </c>
      <c r="B40" s="332" t="s">
        <v>69</v>
      </c>
      <c r="C40" s="349">
        <f>'3市町別従業者'!D31</f>
        <v>18294</v>
      </c>
      <c r="D40" s="349">
        <f>'3市町別従業者'!E31</f>
        <v>18795</v>
      </c>
      <c r="E40" s="349">
        <f>'3市町別従業者'!F31</f>
        <v>18065</v>
      </c>
      <c r="F40" s="349">
        <f>'3市町別従業者'!G31</f>
        <v>17905</v>
      </c>
      <c r="G40" s="349">
        <f>'3市町別従業者'!H31</f>
        <v>17712</v>
      </c>
      <c r="H40" s="349">
        <f>'3市町別従業者'!I31</f>
        <v>18465</v>
      </c>
      <c r="I40" s="349">
        <f>'3市町別従業者'!J31</f>
        <v>17893</v>
      </c>
      <c r="J40" s="349">
        <f>'3市町別従業者'!K31</f>
        <v>17337</v>
      </c>
      <c r="K40" s="349">
        <f>'3市町別従業者'!L31</f>
        <v>16465</v>
      </c>
      <c r="L40" s="349">
        <f>'3市町別従業者'!M31</f>
        <v>16390</v>
      </c>
      <c r="M40" s="349">
        <f>'3市町別従業者'!N31</f>
        <v>16407</v>
      </c>
      <c r="N40" s="349">
        <f>'3市町別従業者'!O31</f>
        <v>16593</v>
      </c>
      <c r="O40" s="349">
        <f>'3市町別従業者'!P31</f>
        <v>16595</v>
      </c>
      <c r="P40" s="349">
        <f>'3市町別従業者'!Q31</f>
        <v>16405</v>
      </c>
      <c r="Q40" s="349">
        <f>'3市町別従業者'!R31</f>
        <v>15874</v>
      </c>
      <c r="R40" s="349">
        <f>'3市町別従業者'!S31</f>
        <v>15554</v>
      </c>
      <c r="S40" s="349">
        <f>'3市町別従業者'!T31</f>
        <v>14969</v>
      </c>
      <c r="T40" s="349">
        <f>'3市町別従業者'!U31</f>
        <v>14667</v>
      </c>
      <c r="U40" s="349">
        <f>'3市町別従業者'!V31</f>
        <v>14281</v>
      </c>
      <c r="V40" s="349">
        <f>'3市町別従業者'!W31</f>
        <v>14132</v>
      </c>
      <c r="W40" s="349">
        <f>'3市町別従業者'!X31</f>
        <v>14331</v>
      </c>
      <c r="X40" s="349">
        <f>'3市町別従業者'!Y31</f>
        <v>14328</v>
      </c>
      <c r="Y40" s="349">
        <f>'3市町別従業者'!Z31</f>
        <v>15146</v>
      </c>
      <c r="Z40" s="349">
        <f>'3市町別従業者'!AA31</f>
        <v>15383</v>
      </c>
      <c r="AA40" s="349">
        <f>'3市町別従業者'!AB31</f>
        <v>15220</v>
      </c>
      <c r="AB40" s="349">
        <f>'3市町別従業者'!AC31</f>
        <v>14798</v>
      </c>
      <c r="AC40" s="349">
        <f>'3市町別従業者'!AD31</f>
        <v>14417</v>
      </c>
      <c r="AD40" s="349">
        <f>'3市町別従業者'!AE31</f>
        <v>14188</v>
      </c>
      <c r="AE40" s="349">
        <f>'3市町別従業者'!AF31</f>
        <v>14050</v>
      </c>
      <c r="AF40" s="349">
        <f>'3市町別従業者'!AG31</f>
        <v>13682</v>
      </c>
      <c r="AG40" s="349">
        <f>'3市町別従業者'!AH31</f>
        <v>13161</v>
      </c>
      <c r="AH40" s="349">
        <f>'3市町別従業者'!AI31</f>
        <v>12856</v>
      </c>
      <c r="AI40" s="349">
        <f>'3市町別従業者'!AJ31</f>
        <v>12039</v>
      </c>
      <c r="AJ40" s="349">
        <f>'3市町別従業者'!AK31</f>
        <v>11766</v>
      </c>
      <c r="AK40" s="349">
        <f>'3市町別従業者'!AL31</f>
        <v>11522</v>
      </c>
      <c r="AL40" s="349">
        <f>'3市町別従業者'!AM31</f>
        <v>11471</v>
      </c>
      <c r="AM40" s="349">
        <f>'3市町別従業者'!AN31</f>
        <v>11802</v>
      </c>
      <c r="AN40" s="349">
        <f>'3市町別従業者'!AO31</f>
        <v>14598</v>
      </c>
      <c r="AO40" s="349">
        <f>'3市町別従業者'!AP31</f>
        <v>15895</v>
      </c>
      <c r="AP40" s="349">
        <f>'3市町別従業者'!AQ31</f>
        <v>15260</v>
      </c>
      <c r="AQ40" s="349">
        <f>'3市町別従業者'!AR31</f>
        <v>14798</v>
      </c>
      <c r="AR40" s="349">
        <f>'3市町別従業者'!AS31</f>
        <v>14406</v>
      </c>
      <c r="AS40" s="349">
        <f>'3市町別従業者'!AT31</f>
        <v>14042</v>
      </c>
      <c r="AT40" s="349">
        <f>'3市町別従業者'!AU31</f>
        <v>14014</v>
      </c>
      <c r="AU40" s="349">
        <f>'3市町別従業者'!AV31</f>
        <v>14204</v>
      </c>
      <c r="AV40" s="347"/>
      <c r="AW40" s="349">
        <f>'3市町別従業者'!AX31</f>
        <v>14204</v>
      </c>
      <c r="AX40" s="349">
        <f>'3市町別従業者'!AY31</f>
        <v>14104</v>
      </c>
      <c r="AY40" s="349">
        <f>'3市町別従業者'!AZ31</f>
        <v>14132</v>
      </c>
      <c r="AZ40" s="349">
        <f>'3市町別従業者'!BA31</f>
        <v>14009</v>
      </c>
      <c r="BA40" s="349">
        <f>'3市町別従業者'!BB31</f>
        <v>13867</v>
      </c>
      <c r="BB40" s="349">
        <f>'3市町別従業者'!BC31</f>
        <v>13991</v>
      </c>
      <c r="BC40" s="349">
        <f>'3市町別従業者'!BD31</f>
        <v>15959</v>
      </c>
      <c r="BD40" s="349">
        <f>'3市町別従業者'!BE31</f>
        <v>0</v>
      </c>
    </row>
    <row r="41" spans="1:56">
      <c r="A41" s="329">
        <v>381</v>
      </c>
      <c r="B41" s="332" t="s">
        <v>85</v>
      </c>
      <c r="C41" s="349">
        <f>'3市町別従業者'!D32</f>
        <v>2918</v>
      </c>
      <c r="D41" s="349">
        <f>'3市町別従業者'!E32</f>
        <v>2969</v>
      </c>
      <c r="E41" s="349">
        <f>'3市町別従業者'!F32</f>
        <v>3277</v>
      </c>
      <c r="F41" s="349">
        <f>'3市町別従業者'!G32</f>
        <v>3568</v>
      </c>
      <c r="G41" s="349">
        <f>'3市町別従業者'!H32</f>
        <v>3490</v>
      </c>
      <c r="H41" s="349">
        <f>'3市町別従業者'!I32</f>
        <v>4510</v>
      </c>
      <c r="I41" s="349">
        <f>'3市町別従業者'!J32</f>
        <v>4538</v>
      </c>
      <c r="J41" s="349">
        <f>'3市町別従業者'!K32</f>
        <v>4470</v>
      </c>
      <c r="K41" s="349">
        <f>'3市町別従業者'!L32</f>
        <v>4442</v>
      </c>
      <c r="L41" s="349">
        <f>'3市町別従業者'!M32</f>
        <v>4725</v>
      </c>
      <c r="M41" s="349">
        <f>'3市町別従業者'!N32</f>
        <v>4816</v>
      </c>
      <c r="N41" s="349">
        <f>'3市町別従業者'!O32</f>
        <v>4805</v>
      </c>
      <c r="O41" s="349">
        <f>'3市町別従業者'!P32</f>
        <v>4700</v>
      </c>
      <c r="P41" s="349">
        <f>'3市町別従業者'!Q32</f>
        <v>4716</v>
      </c>
      <c r="Q41" s="349">
        <f>'3市町別従業者'!R32</f>
        <v>4746</v>
      </c>
      <c r="R41" s="349">
        <f>'3市町別従業者'!S32</f>
        <v>5159</v>
      </c>
      <c r="S41" s="349">
        <f>'3市町別従業者'!T32</f>
        <v>5438</v>
      </c>
      <c r="T41" s="349">
        <f>'3市町別従業者'!U32</f>
        <v>5167</v>
      </c>
      <c r="U41" s="349">
        <f>'3市町別従業者'!V32</f>
        <v>5162</v>
      </c>
      <c r="V41" s="349">
        <f>'3市町別従業者'!W32</f>
        <v>5078</v>
      </c>
      <c r="W41" s="349">
        <f>'3市町別従業者'!X32</f>
        <v>5168</v>
      </c>
      <c r="X41" s="349">
        <f>'3市町別従業者'!Y32</f>
        <v>5329</v>
      </c>
      <c r="Y41" s="349">
        <f>'3市町別従業者'!Z32</f>
        <v>5510</v>
      </c>
      <c r="Z41" s="349">
        <f>'3市町別従業者'!AA32</f>
        <v>5693</v>
      </c>
      <c r="AA41" s="349">
        <f>'3市町別従業者'!AB32</f>
        <v>5656</v>
      </c>
      <c r="AB41" s="349">
        <f>'3市町別従業者'!AC32</f>
        <v>6197</v>
      </c>
      <c r="AC41" s="349">
        <f>'3市町別従業者'!AD32</f>
        <v>6328</v>
      </c>
      <c r="AD41" s="349">
        <f>'3市町別従業者'!AE32</f>
        <v>6195</v>
      </c>
      <c r="AE41" s="349">
        <f>'3市町別従業者'!AF32</f>
        <v>6487</v>
      </c>
      <c r="AF41" s="349">
        <f>'3市町別従業者'!AG32</f>
        <v>6385</v>
      </c>
      <c r="AG41" s="349">
        <f>'3市町別従業者'!AH32</f>
        <v>6290</v>
      </c>
      <c r="AH41" s="349">
        <f>'3市町別従業者'!AI32</f>
        <v>6156</v>
      </c>
      <c r="AI41" s="349">
        <f>'3市町別従業者'!AJ32</f>
        <v>5942</v>
      </c>
      <c r="AJ41" s="349">
        <f>'3市町別従業者'!AK32</f>
        <v>5732</v>
      </c>
      <c r="AK41" s="349">
        <f>'3市町別従業者'!AL32</f>
        <v>5901</v>
      </c>
      <c r="AL41" s="349">
        <f>'3市町別従業者'!AM32</f>
        <v>5841</v>
      </c>
      <c r="AM41" s="349">
        <f>'3市町別従業者'!AN32</f>
        <v>5939</v>
      </c>
      <c r="AN41" s="349">
        <f>'3市町別従業者'!AO32</f>
        <v>6543</v>
      </c>
      <c r="AO41" s="349">
        <f>'3市町別従業者'!AP32</f>
        <v>6431</v>
      </c>
      <c r="AP41" s="349">
        <f>'3市町別従業者'!AQ32</f>
        <v>5172</v>
      </c>
      <c r="AQ41" s="349">
        <f>'3市町別従業者'!AR32</f>
        <v>5026</v>
      </c>
      <c r="AR41" s="349">
        <f>'3市町別従業者'!AS32</f>
        <v>5260</v>
      </c>
      <c r="AS41" s="349">
        <f>'3市町別従業者'!AT32</f>
        <v>5156</v>
      </c>
      <c r="AT41" s="349">
        <f>'3市町別従業者'!AU32</f>
        <v>5047</v>
      </c>
      <c r="AU41" s="349">
        <f>'3市町別従業者'!AV32</f>
        <v>5577</v>
      </c>
      <c r="AV41" s="347"/>
      <c r="AW41" s="349">
        <f>'3市町別従業者'!AX32</f>
        <v>5773</v>
      </c>
      <c r="AX41" s="349">
        <f>'3市町別従業者'!AY32</f>
        <v>5244</v>
      </c>
      <c r="AY41" s="349">
        <f>'3市町別従業者'!AZ32</f>
        <v>5796</v>
      </c>
      <c r="AZ41" s="349">
        <f>'3市町別従業者'!BA32</f>
        <v>5889</v>
      </c>
      <c r="BA41" s="349">
        <f>'3市町別従業者'!BB32</f>
        <v>5275</v>
      </c>
      <c r="BB41" s="349">
        <f>'3市町別従業者'!BC32</f>
        <v>4561</v>
      </c>
      <c r="BC41" s="349">
        <f>'3市町別従業者'!BD32</f>
        <v>5029</v>
      </c>
      <c r="BD41" s="349">
        <f>'3市町別従業者'!BE32</f>
        <v>0</v>
      </c>
    </row>
    <row r="42" spans="1:56">
      <c r="A42" s="329">
        <v>382</v>
      </c>
      <c r="B42" s="332" t="s">
        <v>86</v>
      </c>
      <c r="C42" s="349">
        <f>'3市町別従業者'!D33</f>
        <v>3057</v>
      </c>
      <c r="D42" s="349">
        <f>'3市町別従業者'!E33</f>
        <v>4224</v>
      </c>
      <c r="E42" s="349">
        <f>'3市町別従業者'!F33</f>
        <v>4356</v>
      </c>
      <c r="F42" s="349">
        <f>'3市町別従業者'!G33</f>
        <v>4671</v>
      </c>
      <c r="G42" s="349">
        <f>'3市町別従業者'!H33</f>
        <v>4873</v>
      </c>
      <c r="H42" s="349">
        <f>'3市町別従業者'!I33</f>
        <v>5423</v>
      </c>
      <c r="I42" s="349">
        <f>'3市町別従業者'!J33</f>
        <v>4705</v>
      </c>
      <c r="J42" s="349">
        <f>'3市町別従業者'!K33</f>
        <v>4570</v>
      </c>
      <c r="K42" s="349">
        <f>'3市町別従業者'!L33</f>
        <v>4553</v>
      </c>
      <c r="L42" s="349">
        <f>'3市町別従業者'!M33</f>
        <v>4271</v>
      </c>
      <c r="M42" s="349">
        <f>'3市町別従業者'!N33</f>
        <v>4666</v>
      </c>
      <c r="N42" s="349">
        <f>'3市町別従業者'!O33</f>
        <v>5645</v>
      </c>
      <c r="O42" s="349">
        <f>'3市町別従業者'!P33</f>
        <v>5839</v>
      </c>
      <c r="P42" s="349">
        <f>'3市町別従業者'!Q33</f>
        <v>5799</v>
      </c>
      <c r="Q42" s="349">
        <f>'3市町別従業者'!R33</f>
        <v>5780</v>
      </c>
      <c r="R42" s="349">
        <f>'3市町別従業者'!S33</f>
        <v>5960</v>
      </c>
      <c r="S42" s="349">
        <f>'3市町別従業者'!T33</f>
        <v>5494</v>
      </c>
      <c r="T42" s="349">
        <f>'3市町別従業者'!U33</f>
        <v>4995</v>
      </c>
      <c r="U42" s="349">
        <f>'3市町別従業者'!V33</f>
        <v>4916</v>
      </c>
      <c r="V42" s="349">
        <f>'3市町別従業者'!W33</f>
        <v>5262</v>
      </c>
      <c r="W42" s="349">
        <f>'3市町別従業者'!X33</f>
        <v>5387</v>
      </c>
      <c r="X42" s="349">
        <f>'3市町別従業者'!Y33</f>
        <v>5695</v>
      </c>
      <c r="Y42" s="349">
        <f>'3市町別従業者'!Z33</f>
        <v>5978</v>
      </c>
      <c r="Z42" s="349">
        <f>'3市町別従業者'!AA33</f>
        <v>5832</v>
      </c>
      <c r="AA42" s="349">
        <f>'3市町別従業者'!AB33</f>
        <v>5584</v>
      </c>
      <c r="AB42" s="349">
        <f>'3市町別従業者'!AC33</f>
        <v>5435</v>
      </c>
      <c r="AC42" s="349">
        <f>'3市町別従業者'!AD33</f>
        <v>5495</v>
      </c>
      <c r="AD42" s="349">
        <f>'3市町別従業者'!AE33</f>
        <v>5579</v>
      </c>
      <c r="AE42" s="349">
        <f>'3市町別従業者'!AF33</f>
        <v>5774</v>
      </c>
      <c r="AF42" s="349">
        <f>'3市町別従業者'!AG33</f>
        <v>5510</v>
      </c>
      <c r="AG42" s="349">
        <f>'3市町別従業者'!AH33</f>
        <v>5244</v>
      </c>
      <c r="AH42" s="349">
        <f>'3市町別従業者'!AI33</f>
        <v>4746</v>
      </c>
      <c r="AI42" s="349">
        <f>'3市町別従業者'!AJ33</f>
        <v>4622</v>
      </c>
      <c r="AJ42" s="349">
        <f>'3市町別従業者'!AK33</f>
        <v>4486</v>
      </c>
      <c r="AK42" s="349">
        <f>'3市町別従業者'!AL33</f>
        <v>4423</v>
      </c>
      <c r="AL42" s="349">
        <f>'3市町別従業者'!AM33</f>
        <v>4429</v>
      </c>
      <c r="AM42" s="349">
        <f>'3市町別従業者'!AN33</f>
        <v>4443</v>
      </c>
      <c r="AN42" s="349">
        <f>'3市町別従業者'!AO33</f>
        <v>4757</v>
      </c>
      <c r="AO42" s="349">
        <f>'3市町別従業者'!AP33</f>
        <v>4849</v>
      </c>
      <c r="AP42" s="349">
        <f>'3市町別従業者'!AQ33</f>
        <v>4885</v>
      </c>
      <c r="AQ42" s="349">
        <f>'3市町別従業者'!AR33</f>
        <v>4899</v>
      </c>
      <c r="AR42" s="349">
        <f>'3市町別従業者'!AS33</f>
        <v>4431</v>
      </c>
      <c r="AS42" s="349">
        <f>'3市町別従業者'!AT33</f>
        <v>4765</v>
      </c>
      <c r="AT42" s="349">
        <f>'3市町別従業者'!AU33</f>
        <v>4650</v>
      </c>
      <c r="AU42" s="349">
        <f>'3市町別従業者'!AV33</f>
        <v>4619</v>
      </c>
      <c r="AV42" s="347"/>
      <c r="AW42" s="349">
        <f>'3市町別従業者'!AX33</f>
        <v>4119</v>
      </c>
      <c r="AX42" s="349">
        <f>'3市町別従業者'!AY33</f>
        <v>4847</v>
      </c>
      <c r="AY42" s="349">
        <f>'3市町別従業者'!AZ33</f>
        <v>4705</v>
      </c>
      <c r="AZ42" s="349">
        <f>'3市町別従業者'!BA33</f>
        <v>4838</v>
      </c>
      <c r="BA42" s="349">
        <f>'3市町別従業者'!BB33</f>
        <v>4900</v>
      </c>
      <c r="BB42" s="349">
        <f>'3市町別従業者'!BC33</f>
        <v>4224</v>
      </c>
      <c r="BC42" s="349">
        <f>'3市町別従業者'!BD33</f>
        <v>4597</v>
      </c>
      <c r="BD42" s="349">
        <f>'3市町別従業者'!BE33</f>
        <v>0</v>
      </c>
    </row>
    <row r="43" spans="1:56">
      <c r="A43" s="338"/>
      <c r="B43" s="343" t="s">
        <v>39</v>
      </c>
      <c r="C43" s="348">
        <f t="shared" ref="C43:G43" si="89">SUM(C44:C49)</f>
        <v>21394</v>
      </c>
      <c r="D43" s="348">
        <f t="shared" si="89"/>
        <v>21011</v>
      </c>
      <c r="E43" s="348">
        <f t="shared" si="89"/>
        <v>20561</v>
      </c>
      <c r="F43" s="348">
        <f t="shared" si="89"/>
        <v>20853</v>
      </c>
      <c r="G43" s="348">
        <f t="shared" si="89"/>
        <v>19203</v>
      </c>
      <c r="H43" s="348">
        <f t="shared" ref="H43:L43" si="90">SUM(H44:H49)</f>
        <v>32619</v>
      </c>
      <c r="I43" s="348">
        <f t="shared" si="90"/>
        <v>33461</v>
      </c>
      <c r="J43" s="348">
        <f t="shared" si="90"/>
        <v>32667</v>
      </c>
      <c r="K43" s="348">
        <f t="shared" si="90"/>
        <v>32599</v>
      </c>
      <c r="L43" s="348">
        <f t="shared" si="90"/>
        <v>33208</v>
      </c>
      <c r="M43" s="348">
        <f>SUM(M44:M49)</f>
        <v>34031</v>
      </c>
      <c r="N43" s="348">
        <f t="shared" ref="N43:AX43" si="91">SUM(N44:N49)</f>
        <v>34440</v>
      </c>
      <c r="O43" s="348">
        <f t="shared" si="91"/>
        <v>34105</v>
      </c>
      <c r="P43" s="348">
        <f t="shared" si="91"/>
        <v>34575</v>
      </c>
      <c r="Q43" s="348">
        <f t="shared" si="91"/>
        <v>35579</v>
      </c>
      <c r="R43" s="348">
        <f t="shared" si="91"/>
        <v>36509</v>
      </c>
      <c r="S43" s="348">
        <f t="shared" si="91"/>
        <v>36577</v>
      </c>
      <c r="T43" s="348">
        <f t="shared" si="91"/>
        <v>37248</v>
      </c>
      <c r="U43" s="348">
        <f t="shared" si="91"/>
        <v>37496</v>
      </c>
      <c r="V43" s="348">
        <f t="shared" si="91"/>
        <v>37539</v>
      </c>
      <c r="W43" s="348">
        <f t="shared" si="91"/>
        <v>38519</v>
      </c>
      <c r="X43" s="348">
        <f t="shared" si="91"/>
        <v>39792</v>
      </c>
      <c r="Y43" s="348">
        <f t="shared" si="91"/>
        <v>39343</v>
      </c>
      <c r="Z43" s="348">
        <f t="shared" si="91"/>
        <v>38513</v>
      </c>
      <c r="AA43" s="348">
        <f t="shared" si="91"/>
        <v>36457</v>
      </c>
      <c r="AB43" s="348">
        <f t="shared" si="91"/>
        <v>37339</v>
      </c>
      <c r="AC43" s="348">
        <f t="shared" si="91"/>
        <v>37531</v>
      </c>
      <c r="AD43" s="348">
        <f t="shared" si="91"/>
        <v>37454</v>
      </c>
      <c r="AE43" s="348">
        <f t="shared" si="91"/>
        <v>37918</v>
      </c>
      <c r="AF43" s="348">
        <f t="shared" si="91"/>
        <v>36905</v>
      </c>
      <c r="AG43" s="348">
        <f t="shared" si="91"/>
        <v>36489</v>
      </c>
      <c r="AH43" s="348">
        <f t="shared" si="91"/>
        <v>37191</v>
      </c>
      <c r="AI43" s="348">
        <f t="shared" si="91"/>
        <v>35130</v>
      </c>
      <c r="AJ43" s="348">
        <f t="shared" si="91"/>
        <v>35234</v>
      </c>
      <c r="AK43" s="348">
        <f t="shared" si="91"/>
        <v>34597</v>
      </c>
      <c r="AL43" s="348">
        <f t="shared" si="91"/>
        <v>36010</v>
      </c>
      <c r="AM43" s="348">
        <f t="shared" si="91"/>
        <v>36801</v>
      </c>
      <c r="AN43" s="348">
        <f t="shared" si="91"/>
        <v>38318</v>
      </c>
      <c r="AO43" s="348">
        <f t="shared" si="91"/>
        <v>38066</v>
      </c>
      <c r="AP43" s="348">
        <f t="shared" si="91"/>
        <v>34818</v>
      </c>
      <c r="AQ43" s="348">
        <f t="shared" si="91"/>
        <v>36066</v>
      </c>
      <c r="AR43" s="348">
        <f t="shared" si="91"/>
        <v>36025</v>
      </c>
      <c r="AS43" s="348">
        <f t="shared" si="91"/>
        <v>33454</v>
      </c>
      <c r="AT43" s="348">
        <f t="shared" si="91"/>
        <v>35678</v>
      </c>
      <c r="AU43" s="348">
        <f t="shared" si="91"/>
        <v>36435</v>
      </c>
      <c r="AV43" s="340"/>
      <c r="AW43" s="348">
        <f t="shared" si="91"/>
        <v>36444</v>
      </c>
      <c r="AX43" s="348">
        <f t="shared" si="91"/>
        <v>37582</v>
      </c>
      <c r="AY43" s="348">
        <f t="shared" ref="AY43:BA43" si="92">SUM(AY44:AY49)</f>
        <v>38573</v>
      </c>
      <c r="AZ43" s="348">
        <f t="shared" si="92"/>
        <v>39061</v>
      </c>
      <c r="BA43" s="348">
        <f t="shared" si="92"/>
        <v>39543</v>
      </c>
      <c r="BB43" s="348">
        <f t="shared" ref="BB43:BC43" si="93">SUM(BB44:BB49)</f>
        <v>38691</v>
      </c>
      <c r="BC43" s="348">
        <f t="shared" si="93"/>
        <v>38406</v>
      </c>
      <c r="BD43" s="348">
        <f t="shared" ref="BD43" si="94">SUM(BD44:BD49)</f>
        <v>0</v>
      </c>
    </row>
    <row r="44" spans="1:56">
      <c r="A44" s="333">
        <v>213</v>
      </c>
      <c r="B44" s="334" t="s">
        <v>539</v>
      </c>
      <c r="C44" s="349">
        <f>'3市町別従業者'!D35</f>
        <v>5810</v>
      </c>
      <c r="D44" s="349">
        <f>'3市町別従業者'!E35</f>
        <v>5538</v>
      </c>
      <c r="E44" s="349">
        <f>'3市町別従業者'!F35</f>
        <v>5071</v>
      </c>
      <c r="F44" s="349">
        <f>'3市町別従業者'!G35</f>
        <v>4757</v>
      </c>
      <c r="G44" s="349">
        <f>'3市町別従業者'!H35</f>
        <v>3877</v>
      </c>
      <c r="H44" s="349">
        <f>'3市町別従業者'!I35</f>
        <v>6887</v>
      </c>
      <c r="I44" s="349">
        <f>'3市町別従業者'!J35</f>
        <v>7321</v>
      </c>
      <c r="J44" s="349">
        <f>'3市町別従業者'!K35</f>
        <v>6832</v>
      </c>
      <c r="K44" s="349">
        <f>'3市町別従業者'!L35</f>
        <v>6539</v>
      </c>
      <c r="L44" s="349">
        <f>'3市町別従業者'!M35</f>
        <v>6400</v>
      </c>
      <c r="M44" s="349">
        <f>'3市町別従業者'!N35</f>
        <v>6433</v>
      </c>
      <c r="N44" s="349">
        <f>'3市町別従業者'!O35</f>
        <v>6598</v>
      </c>
      <c r="O44" s="349">
        <f>'3市町別従業者'!P35</f>
        <v>6290</v>
      </c>
      <c r="P44" s="349">
        <f>'3市町別従業者'!Q35</f>
        <v>6366</v>
      </c>
      <c r="Q44" s="349">
        <f>'3市町別従業者'!R35</f>
        <v>6483</v>
      </c>
      <c r="R44" s="349">
        <f>'3市町別従業者'!S35</f>
        <v>6344</v>
      </c>
      <c r="S44" s="349">
        <f>'3市町別従業者'!T35</f>
        <v>5940</v>
      </c>
      <c r="T44" s="349">
        <f>'3市町別従業者'!U35</f>
        <v>5759</v>
      </c>
      <c r="U44" s="349">
        <f>'3市町別従業者'!V35</f>
        <v>5624</v>
      </c>
      <c r="V44" s="349">
        <f>'3市町別従業者'!W35</f>
        <v>5370</v>
      </c>
      <c r="W44" s="349">
        <f>'3市町別従業者'!X35</f>
        <v>5470</v>
      </c>
      <c r="X44" s="349">
        <f>'3市町別従業者'!Y35</f>
        <v>5518</v>
      </c>
      <c r="Y44" s="349">
        <f>'3市町別従業者'!Z35</f>
        <v>5123</v>
      </c>
      <c r="Z44" s="349">
        <f>'3市町別従業者'!AA35</f>
        <v>5049</v>
      </c>
      <c r="AA44" s="349">
        <f>'3市町別従業者'!AB35</f>
        <v>4452</v>
      </c>
      <c r="AB44" s="349">
        <f>'3市町別従業者'!AC35</f>
        <v>4397</v>
      </c>
      <c r="AC44" s="349">
        <f>'3市町別従業者'!AD35</f>
        <v>5004</v>
      </c>
      <c r="AD44" s="349">
        <f>'3市町別従業者'!AE35</f>
        <v>4812</v>
      </c>
      <c r="AE44" s="349">
        <f>'3市町別従業者'!AF35</f>
        <v>5040</v>
      </c>
      <c r="AF44" s="349">
        <f>'3市町別従業者'!AG35</f>
        <v>4944</v>
      </c>
      <c r="AG44" s="349">
        <f>'3市町別従業者'!AH35</f>
        <v>4800</v>
      </c>
      <c r="AH44" s="349">
        <f>'3市町別従業者'!AI35</f>
        <v>4977</v>
      </c>
      <c r="AI44" s="349">
        <f>'3市町別従業者'!AJ35</f>
        <v>4663</v>
      </c>
      <c r="AJ44" s="349">
        <f>'3市町別従業者'!AK35</f>
        <v>4727</v>
      </c>
      <c r="AK44" s="349">
        <f>'3市町別従業者'!AL35</f>
        <v>4485</v>
      </c>
      <c r="AL44" s="349">
        <f>'3市町別従業者'!AM35</f>
        <v>4798</v>
      </c>
      <c r="AM44" s="349">
        <f>'3市町別従業者'!AN35</f>
        <v>4903</v>
      </c>
      <c r="AN44" s="349">
        <f>'3市町別従業者'!AO35</f>
        <v>5167</v>
      </c>
      <c r="AO44" s="349">
        <f>'3市町別従業者'!AP35</f>
        <v>4764</v>
      </c>
      <c r="AP44" s="349">
        <f>'3市町別従業者'!AQ35</f>
        <v>4674</v>
      </c>
      <c r="AQ44" s="349">
        <f>'3市町別従業者'!AR35</f>
        <v>4525</v>
      </c>
      <c r="AR44" s="349">
        <f>'3市町別従業者'!AS35</f>
        <v>4055</v>
      </c>
      <c r="AS44" s="349">
        <f>'3市町別従業者'!AT35</f>
        <v>3126</v>
      </c>
      <c r="AT44" s="349">
        <f>'3市町別従業者'!AU35</f>
        <v>4013</v>
      </c>
      <c r="AU44" s="349">
        <f>'3市町別従業者'!AV35</f>
        <v>3150</v>
      </c>
      <c r="AV44" s="347"/>
      <c r="AW44" s="349">
        <f>'3市町別従業者'!AX35</f>
        <v>3307</v>
      </c>
      <c r="AX44" s="349">
        <f>'3市町別従業者'!AY35</f>
        <v>3258</v>
      </c>
      <c r="AY44" s="349">
        <f>'3市町別従業者'!AZ35</f>
        <v>3076</v>
      </c>
      <c r="AZ44" s="349">
        <f>'3市町別従業者'!BA35</f>
        <v>3114</v>
      </c>
      <c r="BA44" s="349">
        <f>'3市町別従業者'!BB35</f>
        <v>3086</v>
      </c>
      <c r="BB44" s="349">
        <f>'3市町別従業者'!BC35</f>
        <v>2869</v>
      </c>
      <c r="BC44" s="349">
        <f>'3市町別従業者'!BD35</f>
        <v>3104</v>
      </c>
      <c r="BD44" s="349">
        <f>'3市町別従業者'!BE35</f>
        <v>0</v>
      </c>
    </row>
    <row r="45" spans="1:56">
      <c r="A45" s="329">
        <v>215</v>
      </c>
      <c r="B45" s="332" t="s">
        <v>540</v>
      </c>
      <c r="C45" s="349">
        <f>'3市町別従業者'!D36</f>
        <v>3495</v>
      </c>
      <c r="D45" s="349">
        <f>'3市町別従業者'!E36</f>
        <v>3561</v>
      </c>
      <c r="E45" s="349">
        <f>'3市町別従業者'!F36</f>
        <v>3247</v>
      </c>
      <c r="F45" s="349">
        <f>'3市町別従業者'!G36</f>
        <v>3059</v>
      </c>
      <c r="G45" s="349">
        <f>'3市町別従業者'!H36</f>
        <v>3037</v>
      </c>
      <c r="H45" s="349">
        <f>'3市町別従業者'!I36</f>
        <v>5669</v>
      </c>
      <c r="I45" s="349">
        <f>'3市町別従業者'!J36</f>
        <v>5772</v>
      </c>
      <c r="J45" s="349">
        <f>'3市町別従業者'!K36</f>
        <v>5799</v>
      </c>
      <c r="K45" s="349">
        <f>'3市町別従業者'!L36</f>
        <v>5838</v>
      </c>
      <c r="L45" s="349">
        <f>'3市町別従業者'!M36</f>
        <v>6126</v>
      </c>
      <c r="M45" s="349">
        <f>'3市町別従業者'!N36</f>
        <v>6326</v>
      </c>
      <c r="N45" s="349">
        <f>'3市町別従業者'!O36</f>
        <v>6437</v>
      </c>
      <c r="O45" s="349">
        <f>'3市町別従業者'!P36</f>
        <v>6639</v>
      </c>
      <c r="P45" s="349">
        <f>'3市町別従業者'!Q36</f>
        <v>6590</v>
      </c>
      <c r="Q45" s="349">
        <f>'3市町別従業者'!R36</f>
        <v>6885</v>
      </c>
      <c r="R45" s="349">
        <f>'3市町別従業者'!S36</f>
        <v>6838</v>
      </c>
      <c r="S45" s="349">
        <f>'3市町別従業者'!T36</f>
        <v>6603</v>
      </c>
      <c r="T45" s="349">
        <f>'3市町別従業者'!U36</f>
        <v>6687</v>
      </c>
      <c r="U45" s="349">
        <f>'3市町別従業者'!V36</f>
        <v>6976</v>
      </c>
      <c r="V45" s="349">
        <f>'3市町別従業者'!W36</f>
        <v>7082</v>
      </c>
      <c r="W45" s="349">
        <f>'3市町別従業者'!X36</f>
        <v>7136</v>
      </c>
      <c r="X45" s="349">
        <f>'3市町別従業者'!Y36</f>
        <v>7106</v>
      </c>
      <c r="Y45" s="349">
        <f>'3市町別従業者'!Z36</f>
        <v>7086</v>
      </c>
      <c r="Z45" s="349">
        <f>'3市町別従業者'!AA36</f>
        <v>6963</v>
      </c>
      <c r="AA45" s="349">
        <f>'3市町別従業者'!AB36</f>
        <v>6265</v>
      </c>
      <c r="AB45" s="349">
        <f>'3市町別従業者'!AC36</f>
        <v>6907</v>
      </c>
      <c r="AC45" s="349">
        <f>'3市町別従業者'!AD36</f>
        <v>6628</v>
      </c>
      <c r="AD45" s="349">
        <f>'3市町別従業者'!AE36</f>
        <v>6581</v>
      </c>
      <c r="AE45" s="349">
        <f>'3市町別従業者'!AF36</f>
        <v>6665</v>
      </c>
      <c r="AF45" s="349">
        <f>'3市町別従業者'!AG36</f>
        <v>6402</v>
      </c>
      <c r="AG45" s="349">
        <f>'3市町別従業者'!AH36</f>
        <v>6363</v>
      </c>
      <c r="AH45" s="349">
        <f>'3市町別従業者'!AI36</f>
        <v>6305</v>
      </c>
      <c r="AI45" s="349">
        <f>'3市町別従業者'!AJ36</f>
        <v>6271</v>
      </c>
      <c r="AJ45" s="349">
        <f>'3市町別従業者'!AK36</f>
        <v>6234</v>
      </c>
      <c r="AK45" s="349">
        <f>'3市町別従業者'!AL36</f>
        <v>6414</v>
      </c>
      <c r="AL45" s="349">
        <f>'3市町別従業者'!AM36</f>
        <v>6929</v>
      </c>
      <c r="AM45" s="349">
        <f>'3市町別従業者'!AN36</f>
        <v>6801</v>
      </c>
      <c r="AN45" s="349">
        <f>'3市町別従業者'!AO36</f>
        <v>6751</v>
      </c>
      <c r="AO45" s="349">
        <f>'3市町別従業者'!AP36</f>
        <v>6605</v>
      </c>
      <c r="AP45" s="349">
        <f>'3市町別従業者'!AQ36</f>
        <v>5939</v>
      </c>
      <c r="AQ45" s="349">
        <f>'3市町別従業者'!AR36</f>
        <v>6572</v>
      </c>
      <c r="AR45" s="349">
        <f>'3市町別従業者'!AS36</f>
        <v>6169</v>
      </c>
      <c r="AS45" s="349">
        <f>'3市町別従業者'!AT36</f>
        <v>6179</v>
      </c>
      <c r="AT45" s="349">
        <f>'3市町別従業者'!AU36</f>
        <v>6499</v>
      </c>
      <c r="AU45" s="349">
        <f>'3市町別従業者'!AV36</f>
        <v>6874</v>
      </c>
      <c r="AV45" s="347"/>
      <c r="AW45" s="349">
        <f>'3市町別従業者'!AX36</f>
        <v>7663</v>
      </c>
      <c r="AX45" s="349">
        <f>'3市町別従業者'!AY36</f>
        <v>6819</v>
      </c>
      <c r="AY45" s="349">
        <f>'3市町別従業者'!AZ36</f>
        <v>7509</v>
      </c>
      <c r="AZ45" s="349">
        <f>'3市町別従業者'!BA36</f>
        <v>7387</v>
      </c>
      <c r="BA45" s="349">
        <f>'3市町別従業者'!BB36</f>
        <v>7215</v>
      </c>
      <c r="BB45" s="349">
        <f>'3市町別従業者'!BC36</f>
        <v>7270</v>
      </c>
      <c r="BC45" s="349">
        <f>'3市町別従業者'!BD36</f>
        <v>7841</v>
      </c>
      <c r="BD45" s="349">
        <f>'3市町別従業者'!BE36</f>
        <v>0</v>
      </c>
    </row>
    <row r="46" spans="1:56">
      <c r="A46" s="329">
        <v>218</v>
      </c>
      <c r="B46" s="332" t="s">
        <v>71</v>
      </c>
      <c r="C46" s="349">
        <f>'3市町別従業者'!D37</f>
        <v>2856</v>
      </c>
      <c r="D46" s="349">
        <f>'3市町別従業者'!E37</f>
        <v>2777</v>
      </c>
      <c r="E46" s="349">
        <f>'3市町別従業者'!F37</f>
        <v>3054</v>
      </c>
      <c r="F46" s="349">
        <f>'3市町別従業者'!G37</f>
        <v>3537</v>
      </c>
      <c r="G46" s="349">
        <f>'3市町別従業者'!H37</f>
        <v>3141</v>
      </c>
      <c r="H46" s="349">
        <f>'3市町別従業者'!I37</f>
        <v>5314</v>
      </c>
      <c r="I46" s="349">
        <f>'3市町別従業者'!J37</f>
        <v>5401</v>
      </c>
      <c r="J46" s="349">
        <f>'3市町別従業者'!K37</f>
        <v>5386</v>
      </c>
      <c r="K46" s="349">
        <f>'3市町別従業者'!L37</f>
        <v>5493</v>
      </c>
      <c r="L46" s="349">
        <f>'3市町別従業者'!M37</f>
        <v>5760</v>
      </c>
      <c r="M46" s="349">
        <f>'3市町別従業者'!N37</f>
        <v>5745</v>
      </c>
      <c r="N46" s="349">
        <f>'3市町別従業者'!O37</f>
        <v>5690</v>
      </c>
      <c r="O46" s="349">
        <f>'3市町別従業者'!P37</f>
        <v>5846</v>
      </c>
      <c r="P46" s="349">
        <f>'3市町別従業者'!Q37</f>
        <v>5732</v>
      </c>
      <c r="Q46" s="349">
        <f>'3市町別従業者'!R37</f>
        <v>6019</v>
      </c>
      <c r="R46" s="349">
        <f>'3市町別従業者'!S37</f>
        <v>6042</v>
      </c>
      <c r="S46" s="349">
        <f>'3市町別従業者'!T37</f>
        <v>6391</v>
      </c>
      <c r="T46" s="349">
        <f>'3市町別従業者'!U37</f>
        <v>6895</v>
      </c>
      <c r="U46" s="349">
        <f>'3市町別従業者'!V37</f>
        <v>6312</v>
      </c>
      <c r="V46" s="349">
        <f>'3市町別従業者'!W37</f>
        <v>6560</v>
      </c>
      <c r="W46" s="349">
        <f>'3市町別従業者'!X37</f>
        <v>6396</v>
      </c>
      <c r="X46" s="349">
        <f>'3市町別従業者'!Y37</f>
        <v>6592</v>
      </c>
      <c r="Y46" s="349">
        <f>'3市町別従業者'!Z37</f>
        <v>6643</v>
      </c>
      <c r="Z46" s="349">
        <f>'3市町別従業者'!AA37</f>
        <v>6465</v>
      </c>
      <c r="AA46" s="349">
        <f>'3市町別従業者'!AB37</f>
        <v>6088</v>
      </c>
      <c r="AB46" s="349">
        <f>'3市町別従業者'!AC37</f>
        <v>6155</v>
      </c>
      <c r="AC46" s="349">
        <f>'3市町別従業者'!AD37</f>
        <v>6424</v>
      </c>
      <c r="AD46" s="349">
        <f>'3市町別従業者'!AE37</f>
        <v>7134</v>
      </c>
      <c r="AE46" s="349">
        <f>'3市町別従業者'!AF37</f>
        <v>6970</v>
      </c>
      <c r="AF46" s="349">
        <f>'3市町別従業者'!AG37</f>
        <v>7044</v>
      </c>
      <c r="AG46" s="349">
        <f>'3市町別従業者'!AH37</f>
        <v>7177</v>
      </c>
      <c r="AH46" s="349">
        <f>'3市町別従業者'!AI37</f>
        <v>7344</v>
      </c>
      <c r="AI46" s="349">
        <f>'3市町別従業者'!AJ37</f>
        <v>7065</v>
      </c>
      <c r="AJ46" s="349">
        <f>'3市町別従業者'!AK37</f>
        <v>7583</v>
      </c>
      <c r="AK46" s="349">
        <f>'3市町別従業者'!AL37</f>
        <v>7773</v>
      </c>
      <c r="AL46" s="349">
        <f>'3市町別従業者'!AM37</f>
        <v>7931</v>
      </c>
      <c r="AM46" s="349">
        <f>'3市町別従業者'!AN37</f>
        <v>8129</v>
      </c>
      <c r="AN46" s="349">
        <f>'3市町別従業者'!AO37</f>
        <v>8683</v>
      </c>
      <c r="AO46" s="349">
        <f>'3市町別従業者'!AP37</f>
        <v>8459</v>
      </c>
      <c r="AP46" s="349">
        <f>'3市町別従業者'!AQ37</f>
        <v>7932</v>
      </c>
      <c r="AQ46" s="349">
        <f>'3市町別従業者'!AR37</f>
        <v>7915</v>
      </c>
      <c r="AR46" s="349">
        <f>'3市町別従業者'!AS37</f>
        <v>7216</v>
      </c>
      <c r="AS46" s="349">
        <f>'3市町別従業者'!AT37</f>
        <v>6801</v>
      </c>
      <c r="AT46" s="349">
        <f>'3市町別従業者'!AU37</f>
        <v>7518</v>
      </c>
      <c r="AU46" s="349">
        <f>'3市町別従業者'!AV37</f>
        <v>8416</v>
      </c>
      <c r="AV46" s="347"/>
      <c r="AW46" s="349">
        <f>'3市町別従業者'!AX37</f>
        <v>8272</v>
      </c>
      <c r="AX46" s="349">
        <f>'3市町別従業者'!AY37</f>
        <v>8816</v>
      </c>
      <c r="AY46" s="349">
        <f>'3市町別従業者'!AZ37</f>
        <v>9102</v>
      </c>
      <c r="AZ46" s="349">
        <f>'3市町別従業者'!BA37</f>
        <v>9335</v>
      </c>
      <c r="BA46" s="349">
        <f>'3市町別従業者'!BB37</f>
        <v>9581</v>
      </c>
      <c r="BB46" s="349">
        <f>'3市町別従業者'!BC37</f>
        <v>9595</v>
      </c>
      <c r="BC46" s="349">
        <f>'3市町別従業者'!BD37</f>
        <v>9324</v>
      </c>
      <c r="BD46" s="349">
        <f>'3市町別従業者'!BE37</f>
        <v>0</v>
      </c>
    </row>
    <row r="47" spans="1:56">
      <c r="A47" s="329">
        <v>220</v>
      </c>
      <c r="B47" s="332" t="s">
        <v>73</v>
      </c>
      <c r="C47" s="349">
        <f>'3市町別従業者'!D38</f>
        <v>5425</v>
      </c>
      <c r="D47" s="349">
        <f>'3市町別従業者'!E38</f>
        <v>5373</v>
      </c>
      <c r="E47" s="349">
        <f>'3市町別従業者'!F38</f>
        <v>5306</v>
      </c>
      <c r="F47" s="349">
        <f>'3市町別従業者'!G38</f>
        <v>5340</v>
      </c>
      <c r="G47" s="349">
        <f>'3市町別従業者'!H38</f>
        <v>5125</v>
      </c>
      <c r="H47" s="349">
        <f>'3市町別従業者'!I38</f>
        <v>7430</v>
      </c>
      <c r="I47" s="349">
        <f>'3市町別従業者'!J38</f>
        <v>7570</v>
      </c>
      <c r="J47" s="349">
        <f>'3市町別従業者'!K38</f>
        <v>7369</v>
      </c>
      <c r="K47" s="349">
        <f>'3市町別従業者'!L38</f>
        <v>7358</v>
      </c>
      <c r="L47" s="349">
        <f>'3市町別従業者'!M38</f>
        <v>7448</v>
      </c>
      <c r="M47" s="349">
        <f>'3市町別従業者'!N38</f>
        <v>7665</v>
      </c>
      <c r="N47" s="349">
        <f>'3市町別従業者'!O38</f>
        <v>7827</v>
      </c>
      <c r="O47" s="349">
        <f>'3市町別従業者'!P38</f>
        <v>7620</v>
      </c>
      <c r="P47" s="349">
        <f>'3市町別従業者'!Q38</f>
        <v>8110</v>
      </c>
      <c r="Q47" s="349">
        <f>'3市町別従業者'!R38</f>
        <v>8340</v>
      </c>
      <c r="R47" s="349">
        <f>'3市町別従業者'!S38</f>
        <v>8944</v>
      </c>
      <c r="S47" s="349">
        <f>'3市町別従業者'!T38</f>
        <v>9173</v>
      </c>
      <c r="T47" s="349">
        <f>'3市町別従業者'!U38</f>
        <v>8961</v>
      </c>
      <c r="U47" s="349">
        <f>'3市町別従業者'!V38</f>
        <v>9273</v>
      </c>
      <c r="V47" s="349">
        <f>'3市町別従業者'!W38</f>
        <v>9226</v>
      </c>
      <c r="W47" s="349">
        <f>'3市町別従業者'!X38</f>
        <v>9447</v>
      </c>
      <c r="X47" s="349">
        <f>'3市町別従業者'!Y38</f>
        <v>9644</v>
      </c>
      <c r="Y47" s="349">
        <f>'3市町別従業者'!Z38</f>
        <v>9607</v>
      </c>
      <c r="Z47" s="349">
        <f>'3市町別従業者'!AA38</f>
        <v>9111</v>
      </c>
      <c r="AA47" s="349">
        <f>'3市町別従業者'!AB38</f>
        <v>9037</v>
      </c>
      <c r="AB47" s="349">
        <f>'3市町別従業者'!AC38</f>
        <v>8955</v>
      </c>
      <c r="AC47" s="349">
        <f>'3市町別従業者'!AD38</f>
        <v>8922</v>
      </c>
      <c r="AD47" s="349">
        <f>'3市町別従業者'!AE38</f>
        <v>8597</v>
      </c>
      <c r="AE47" s="349">
        <f>'3市町別従業者'!AF38</f>
        <v>8891</v>
      </c>
      <c r="AF47" s="349">
        <f>'3市町別従業者'!AG38</f>
        <v>8540</v>
      </c>
      <c r="AG47" s="349">
        <f>'3市町別従業者'!AH38</f>
        <v>8246</v>
      </c>
      <c r="AH47" s="349">
        <f>'3市町別従業者'!AI38</f>
        <v>8356</v>
      </c>
      <c r="AI47" s="349">
        <f>'3市町別従業者'!AJ38</f>
        <v>7757</v>
      </c>
      <c r="AJ47" s="349">
        <f>'3市町別従業者'!AK38</f>
        <v>7708</v>
      </c>
      <c r="AK47" s="349">
        <f>'3市町別従業者'!AL38</f>
        <v>7302</v>
      </c>
      <c r="AL47" s="349">
        <f>'3市町別従業者'!AM38</f>
        <v>7710</v>
      </c>
      <c r="AM47" s="349">
        <f>'3市町別従業者'!AN38</f>
        <v>7955</v>
      </c>
      <c r="AN47" s="349">
        <f>'3市町別従業者'!AO38</f>
        <v>8354</v>
      </c>
      <c r="AO47" s="349">
        <f>'3市町別従業者'!AP38</f>
        <v>8254</v>
      </c>
      <c r="AP47" s="349">
        <f>'3市町別従業者'!AQ38</f>
        <v>7166</v>
      </c>
      <c r="AQ47" s="349">
        <f>'3市町別従業者'!AR38</f>
        <v>7639</v>
      </c>
      <c r="AR47" s="349">
        <f>'3市町別従業者'!AS38</f>
        <v>8818</v>
      </c>
      <c r="AS47" s="349">
        <f>'3市町別従業者'!AT38</f>
        <v>8625</v>
      </c>
      <c r="AT47" s="349">
        <f>'3市町別従業者'!AU38</f>
        <v>8537</v>
      </c>
      <c r="AU47" s="349">
        <f>'3市町別従業者'!AV38</f>
        <v>8605</v>
      </c>
      <c r="AV47" s="347"/>
      <c r="AW47" s="349">
        <f>'3市町別従業者'!AX38</f>
        <v>7752</v>
      </c>
      <c r="AX47" s="349">
        <f>'3市町別従業者'!AY38</f>
        <v>9181</v>
      </c>
      <c r="AY47" s="349">
        <f>'3市町別従業者'!AZ38</f>
        <v>9608</v>
      </c>
      <c r="AZ47" s="349">
        <f>'3市町別従業者'!BA38</f>
        <v>9841</v>
      </c>
      <c r="BA47" s="349">
        <f>'3市町別従業者'!BB38</f>
        <v>10005</v>
      </c>
      <c r="BB47" s="349">
        <f>'3市町別従業者'!BC38</f>
        <v>8321</v>
      </c>
      <c r="BC47" s="349">
        <f>'3市町別従業者'!BD38</f>
        <v>8730</v>
      </c>
      <c r="BD47" s="349">
        <f>'3市町別従業者'!BE38</f>
        <v>0</v>
      </c>
    </row>
    <row r="48" spans="1:56">
      <c r="A48" s="329">
        <v>228</v>
      </c>
      <c r="B48" s="332" t="s">
        <v>541</v>
      </c>
      <c r="C48" s="349">
        <f>'3市町別従業者'!D39</f>
        <v>2160</v>
      </c>
      <c r="D48" s="349">
        <f>'3市町別従業者'!E39</f>
        <v>2110</v>
      </c>
      <c r="E48" s="349">
        <f>'3市町別従業者'!F39</f>
        <v>2182</v>
      </c>
      <c r="F48" s="349">
        <f>'3市町別従業者'!G39</f>
        <v>2311</v>
      </c>
      <c r="G48" s="349">
        <f>'3市町別従業者'!H39</f>
        <v>2264</v>
      </c>
      <c r="H48" s="349">
        <f>'3市町別従業者'!I39</f>
        <v>3731</v>
      </c>
      <c r="I48" s="349">
        <f>'3市町別従業者'!J39</f>
        <v>3928</v>
      </c>
      <c r="J48" s="349">
        <f>'3市町別従業者'!K39</f>
        <v>4021</v>
      </c>
      <c r="K48" s="349">
        <f>'3市町別従業者'!L39</f>
        <v>4148</v>
      </c>
      <c r="L48" s="349">
        <f>'3市町別従業者'!M39</f>
        <v>4304</v>
      </c>
      <c r="M48" s="349">
        <f>'3市町別従業者'!N39</f>
        <v>4571</v>
      </c>
      <c r="N48" s="349">
        <f>'3市町別従業者'!O39</f>
        <v>4710</v>
      </c>
      <c r="O48" s="349">
        <f>'3市町別従業者'!P39</f>
        <v>4579</v>
      </c>
      <c r="P48" s="349">
        <f>'3市町別従業者'!Q39</f>
        <v>4511</v>
      </c>
      <c r="Q48" s="349">
        <f>'3市町別従業者'!R39</f>
        <v>4619</v>
      </c>
      <c r="R48" s="349">
        <f>'3市町別従業者'!S39</f>
        <v>4945</v>
      </c>
      <c r="S48" s="349">
        <f>'3市町別従業者'!T39</f>
        <v>5138</v>
      </c>
      <c r="T48" s="349">
        <f>'3市町別従業者'!U39</f>
        <v>5441</v>
      </c>
      <c r="U48" s="349">
        <f>'3市町別従業者'!V39</f>
        <v>5939</v>
      </c>
      <c r="V48" s="349">
        <f>'3市町別従業者'!W39</f>
        <v>6061</v>
      </c>
      <c r="W48" s="349">
        <f>'3市町別従業者'!X39</f>
        <v>6684</v>
      </c>
      <c r="X48" s="349">
        <f>'3市町別従業者'!Y39</f>
        <v>7414</v>
      </c>
      <c r="Y48" s="349">
        <f>'3市町別従業者'!Z39</f>
        <v>7594</v>
      </c>
      <c r="Z48" s="349">
        <f>'3市町別従業者'!AA39</f>
        <v>7721</v>
      </c>
      <c r="AA48" s="349">
        <f>'3市町別従業者'!AB39</f>
        <v>7510</v>
      </c>
      <c r="AB48" s="349">
        <f>'3市町別従業者'!AC39</f>
        <v>7759</v>
      </c>
      <c r="AC48" s="349">
        <f>'3市町別従業者'!AD39</f>
        <v>7647</v>
      </c>
      <c r="AD48" s="349">
        <f>'3市町別従業者'!AE39</f>
        <v>7516</v>
      </c>
      <c r="AE48" s="349">
        <f>'3市町別従業者'!AF39</f>
        <v>7309</v>
      </c>
      <c r="AF48" s="349">
        <f>'3市町別従業者'!AG39</f>
        <v>7232</v>
      </c>
      <c r="AG48" s="349">
        <f>'3市町別従業者'!AH39</f>
        <v>7115</v>
      </c>
      <c r="AH48" s="349">
        <f>'3市町別従業者'!AI39</f>
        <v>7459</v>
      </c>
      <c r="AI48" s="349">
        <f>'3市町別従業者'!AJ39</f>
        <v>6825</v>
      </c>
      <c r="AJ48" s="349">
        <f>'3市町別従業者'!AK39</f>
        <v>6342</v>
      </c>
      <c r="AK48" s="349">
        <f>'3市町別従業者'!AL39</f>
        <v>6203</v>
      </c>
      <c r="AL48" s="349">
        <f>'3市町別従業者'!AM39</f>
        <v>6144</v>
      </c>
      <c r="AM48" s="349">
        <f>'3市町別従業者'!AN39</f>
        <v>6607</v>
      </c>
      <c r="AN48" s="349">
        <f>'3市町別従業者'!AO39</f>
        <v>7037</v>
      </c>
      <c r="AO48" s="349">
        <f>'3市町別従業者'!AP39</f>
        <v>7494</v>
      </c>
      <c r="AP48" s="349">
        <f>'3市町別従業者'!AQ39</f>
        <v>6979</v>
      </c>
      <c r="AQ48" s="349">
        <f>'3市町別従業者'!AR39</f>
        <v>7465</v>
      </c>
      <c r="AR48" s="349">
        <f>'3市町別従業者'!AS39</f>
        <v>7613</v>
      </c>
      <c r="AS48" s="349">
        <f>'3市町別従業者'!AT39</f>
        <v>6412</v>
      </c>
      <c r="AT48" s="349">
        <f>'3市町別従業者'!AU39</f>
        <v>6645</v>
      </c>
      <c r="AU48" s="349">
        <f>'3市町別従業者'!AV39</f>
        <v>6965</v>
      </c>
      <c r="AV48" s="347"/>
      <c r="AW48" s="349">
        <f>'3市町別従業者'!AX39</f>
        <v>6934</v>
      </c>
      <c r="AX48" s="349">
        <f>'3市町別従業者'!AY39</f>
        <v>7227</v>
      </c>
      <c r="AY48" s="349">
        <f>'3市町別従業者'!AZ39</f>
        <v>6801</v>
      </c>
      <c r="AZ48" s="349">
        <f>'3市町別従業者'!BA39</f>
        <v>6767</v>
      </c>
      <c r="BA48" s="349">
        <f>'3市町別従業者'!BB39</f>
        <v>7212</v>
      </c>
      <c r="BB48" s="349">
        <f>'3市町別従業者'!BC39</f>
        <v>8311</v>
      </c>
      <c r="BC48" s="349">
        <f>'3市町別従業者'!BD39</f>
        <v>6819</v>
      </c>
      <c r="BD48" s="349">
        <f>'3市町別従業者'!BE39</f>
        <v>0</v>
      </c>
    </row>
    <row r="49" spans="1:56">
      <c r="A49" s="329">
        <v>365</v>
      </c>
      <c r="B49" s="332" t="s">
        <v>542</v>
      </c>
      <c r="C49" s="349">
        <f>'3市町別従業者'!D40</f>
        <v>1648</v>
      </c>
      <c r="D49" s="349">
        <f>'3市町別従業者'!E40</f>
        <v>1652</v>
      </c>
      <c r="E49" s="349">
        <f>'3市町別従業者'!F40</f>
        <v>1701</v>
      </c>
      <c r="F49" s="349">
        <f>'3市町別従業者'!G40</f>
        <v>1849</v>
      </c>
      <c r="G49" s="349">
        <f>'3市町別従業者'!H40</f>
        <v>1759</v>
      </c>
      <c r="H49" s="349">
        <f>'3市町別従業者'!I40</f>
        <v>3588</v>
      </c>
      <c r="I49" s="349">
        <f>'3市町別従業者'!J40</f>
        <v>3469</v>
      </c>
      <c r="J49" s="349">
        <f>'3市町別従業者'!K40</f>
        <v>3260</v>
      </c>
      <c r="K49" s="349">
        <f>'3市町別従業者'!L40</f>
        <v>3223</v>
      </c>
      <c r="L49" s="349">
        <f>'3市町別従業者'!M40</f>
        <v>3170</v>
      </c>
      <c r="M49" s="349">
        <f>'3市町別従業者'!N40</f>
        <v>3291</v>
      </c>
      <c r="N49" s="349">
        <f>'3市町別従業者'!O40</f>
        <v>3178</v>
      </c>
      <c r="O49" s="349">
        <f>'3市町別従業者'!P40</f>
        <v>3131</v>
      </c>
      <c r="P49" s="349">
        <f>'3市町別従業者'!Q40</f>
        <v>3266</v>
      </c>
      <c r="Q49" s="349">
        <f>'3市町別従業者'!R40</f>
        <v>3233</v>
      </c>
      <c r="R49" s="349">
        <f>'3市町別従業者'!S40</f>
        <v>3396</v>
      </c>
      <c r="S49" s="349">
        <f>'3市町別従業者'!T40</f>
        <v>3332</v>
      </c>
      <c r="T49" s="349">
        <f>'3市町別従業者'!U40</f>
        <v>3505</v>
      </c>
      <c r="U49" s="349">
        <f>'3市町別従業者'!V40</f>
        <v>3372</v>
      </c>
      <c r="V49" s="349">
        <f>'3市町別従業者'!W40</f>
        <v>3240</v>
      </c>
      <c r="W49" s="349">
        <f>'3市町別従業者'!X40</f>
        <v>3386</v>
      </c>
      <c r="X49" s="349">
        <f>'3市町別従業者'!Y40</f>
        <v>3518</v>
      </c>
      <c r="Y49" s="349">
        <f>'3市町別従業者'!Z40</f>
        <v>3290</v>
      </c>
      <c r="Z49" s="349">
        <f>'3市町別従業者'!AA40</f>
        <v>3204</v>
      </c>
      <c r="AA49" s="349">
        <f>'3市町別従業者'!AB40</f>
        <v>3105</v>
      </c>
      <c r="AB49" s="349">
        <f>'3市町別従業者'!AC40</f>
        <v>3166</v>
      </c>
      <c r="AC49" s="349">
        <f>'3市町別従業者'!AD40</f>
        <v>2906</v>
      </c>
      <c r="AD49" s="349">
        <f>'3市町別従業者'!AE40</f>
        <v>2814</v>
      </c>
      <c r="AE49" s="349">
        <f>'3市町別従業者'!AF40</f>
        <v>3043</v>
      </c>
      <c r="AF49" s="349">
        <f>'3市町別従業者'!AG40</f>
        <v>2743</v>
      </c>
      <c r="AG49" s="349">
        <f>'3市町別従業者'!AH40</f>
        <v>2788</v>
      </c>
      <c r="AH49" s="349">
        <f>'3市町別従業者'!AI40</f>
        <v>2750</v>
      </c>
      <c r="AI49" s="349">
        <f>'3市町別従業者'!AJ40</f>
        <v>2549</v>
      </c>
      <c r="AJ49" s="349">
        <f>'3市町別従業者'!AK40</f>
        <v>2640</v>
      </c>
      <c r="AK49" s="349">
        <f>'3市町別従業者'!AL40</f>
        <v>2420</v>
      </c>
      <c r="AL49" s="349">
        <f>'3市町別従業者'!AM40</f>
        <v>2498</v>
      </c>
      <c r="AM49" s="349">
        <f>'3市町別従業者'!AN40</f>
        <v>2406</v>
      </c>
      <c r="AN49" s="349">
        <f>'3市町別従業者'!AO40</f>
        <v>2326</v>
      </c>
      <c r="AO49" s="349">
        <f>'3市町別従業者'!AP40</f>
        <v>2490</v>
      </c>
      <c r="AP49" s="349">
        <f>'3市町別従業者'!AQ40</f>
        <v>2128</v>
      </c>
      <c r="AQ49" s="349">
        <f>'3市町別従業者'!AR40</f>
        <v>1950</v>
      </c>
      <c r="AR49" s="349">
        <f>'3市町別従業者'!AS40</f>
        <v>2154</v>
      </c>
      <c r="AS49" s="349">
        <f>'3市町別従業者'!AT40</f>
        <v>2311</v>
      </c>
      <c r="AT49" s="349">
        <f>'3市町別従業者'!AU40</f>
        <v>2466</v>
      </c>
      <c r="AU49" s="349">
        <f>'3市町別従業者'!AV40</f>
        <v>2425</v>
      </c>
      <c r="AV49" s="347"/>
      <c r="AW49" s="349">
        <f>'3市町別従業者'!AX40</f>
        <v>2516</v>
      </c>
      <c r="AX49" s="349">
        <f>'3市町別従業者'!AY40</f>
        <v>2281</v>
      </c>
      <c r="AY49" s="349">
        <f>'3市町別従業者'!AZ40</f>
        <v>2477</v>
      </c>
      <c r="AZ49" s="349">
        <f>'3市町別従業者'!BA40</f>
        <v>2617</v>
      </c>
      <c r="BA49" s="349">
        <f>'3市町別従業者'!BB40</f>
        <v>2444</v>
      </c>
      <c r="BB49" s="349">
        <f>'3市町別従業者'!BC40</f>
        <v>2325</v>
      </c>
      <c r="BC49" s="349">
        <f>'3市町別従業者'!BD40</f>
        <v>2588</v>
      </c>
      <c r="BD49" s="349">
        <f>'3市町別従業者'!BE40</f>
        <v>0</v>
      </c>
    </row>
    <row r="50" spans="1:56">
      <c r="A50" s="338"/>
      <c r="B50" s="343" t="s">
        <v>40</v>
      </c>
      <c r="C50" s="348">
        <f t="shared" ref="C50:G50" si="95">SUM(C51:C54)</f>
        <v>62977</v>
      </c>
      <c r="D50" s="348">
        <f t="shared" si="95"/>
        <v>60693</v>
      </c>
      <c r="E50" s="348">
        <f t="shared" si="95"/>
        <v>61040</v>
      </c>
      <c r="F50" s="348">
        <f t="shared" si="95"/>
        <v>57871</v>
      </c>
      <c r="G50" s="348">
        <f t="shared" si="95"/>
        <v>54970</v>
      </c>
      <c r="H50" s="348">
        <f t="shared" ref="H50:L50" si="96">SUM(H51:H54)</f>
        <v>69572</v>
      </c>
      <c r="I50" s="348">
        <f t="shared" si="96"/>
        <v>67183</v>
      </c>
      <c r="J50" s="348">
        <f t="shared" si="96"/>
        <v>65112</v>
      </c>
      <c r="K50" s="348">
        <f t="shared" si="96"/>
        <v>64112</v>
      </c>
      <c r="L50" s="348">
        <f t="shared" si="96"/>
        <v>62815</v>
      </c>
      <c r="M50" s="348">
        <f>SUM(M51:M54)</f>
        <v>63643</v>
      </c>
      <c r="N50" s="348">
        <f t="shared" ref="N50:AX50" si="97">SUM(N51:N54)</f>
        <v>65146</v>
      </c>
      <c r="O50" s="348">
        <f t="shared" si="97"/>
        <v>64252</v>
      </c>
      <c r="P50" s="348">
        <f t="shared" si="97"/>
        <v>64011</v>
      </c>
      <c r="Q50" s="348">
        <f t="shared" si="97"/>
        <v>64626</v>
      </c>
      <c r="R50" s="348">
        <f t="shared" si="97"/>
        <v>64702</v>
      </c>
      <c r="S50" s="348">
        <f t="shared" si="97"/>
        <v>63866</v>
      </c>
      <c r="T50" s="348">
        <f t="shared" si="97"/>
        <v>62305</v>
      </c>
      <c r="U50" s="348">
        <f t="shared" si="97"/>
        <v>62488</v>
      </c>
      <c r="V50" s="348">
        <f t="shared" si="97"/>
        <v>63450</v>
      </c>
      <c r="W50" s="348">
        <f t="shared" si="97"/>
        <v>64100</v>
      </c>
      <c r="X50" s="348">
        <f t="shared" si="97"/>
        <v>65249</v>
      </c>
      <c r="Y50" s="348">
        <f t="shared" si="97"/>
        <v>63976</v>
      </c>
      <c r="Z50" s="348">
        <f t="shared" si="97"/>
        <v>62762</v>
      </c>
      <c r="AA50" s="348">
        <f t="shared" si="97"/>
        <v>61085</v>
      </c>
      <c r="AB50" s="348">
        <f t="shared" si="97"/>
        <v>60644</v>
      </c>
      <c r="AC50" s="348">
        <f t="shared" si="97"/>
        <v>59147</v>
      </c>
      <c r="AD50" s="348">
        <f t="shared" si="97"/>
        <v>60175</v>
      </c>
      <c r="AE50" s="348">
        <f t="shared" si="97"/>
        <v>59334</v>
      </c>
      <c r="AF50" s="348">
        <f t="shared" si="97"/>
        <v>57217</v>
      </c>
      <c r="AG50" s="348">
        <f t="shared" si="97"/>
        <v>55996</v>
      </c>
      <c r="AH50" s="348">
        <f t="shared" si="97"/>
        <v>53461</v>
      </c>
      <c r="AI50" s="348">
        <f t="shared" si="97"/>
        <v>52170</v>
      </c>
      <c r="AJ50" s="348">
        <f t="shared" si="97"/>
        <v>51673</v>
      </c>
      <c r="AK50" s="348">
        <f t="shared" si="97"/>
        <v>51319</v>
      </c>
      <c r="AL50" s="348">
        <f t="shared" si="97"/>
        <v>51393</v>
      </c>
      <c r="AM50" s="348">
        <f t="shared" si="97"/>
        <v>51873</v>
      </c>
      <c r="AN50" s="348">
        <f t="shared" si="97"/>
        <v>53609</v>
      </c>
      <c r="AO50" s="348">
        <f t="shared" si="97"/>
        <v>54131</v>
      </c>
      <c r="AP50" s="348">
        <f t="shared" si="97"/>
        <v>49925</v>
      </c>
      <c r="AQ50" s="348">
        <f t="shared" si="97"/>
        <v>50895</v>
      </c>
      <c r="AR50" s="348">
        <f t="shared" si="97"/>
        <v>50398</v>
      </c>
      <c r="AS50" s="348">
        <f t="shared" si="97"/>
        <v>50440</v>
      </c>
      <c r="AT50" s="348">
        <f t="shared" si="97"/>
        <v>52185</v>
      </c>
      <c r="AU50" s="348">
        <f t="shared" si="97"/>
        <v>53027</v>
      </c>
      <c r="AV50" s="340"/>
      <c r="AW50" s="348">
        <f t="shared" si="97"/>
        <v>51329</v>
      </c>
      <c r="AX50" s="348">
        <f t="shared" si="97"/>
        <v>53294</v>
      </c>
      <c r="AY50" s="348">
        <f t="shared" ref="AY50:BA50" si="98">SUM(AY51:AY54)</f>
        <v>54760</v>
      </c>
      <c r="AZ50" s="348">
        <f t="shared" si="98"/>
        <v>55372</v>
      </c>
      <c r="BA50" s="348">
        <f t="shared" si="98"/>
        <v>56074</v>
      </c>
      <c r="BB50" s="348">
        <f t="shared" ref="BB50:BC50" si="99">SUM(BB51:BB54)</f>
        <v>53666</v>
      </c>
      <c r="BC50" s="348">
        <f t="shared" si="99"/>
        <v>54171</v>
      </c>
      <c r="BD50" s="348">
        <f t="shared" ref="BD50" si="100">SUM(BD51:BD54)</f>
        <v>0</v>
      </c>
    </row>
    <row r="51" spans="1:56">
      <c r="A51" s="333">
        <v>201</v>
      </c>
      <c r="B51" s="334" t="s">
        <v>543</v>
      </c>
      <c r="C51" s="349">
        <f>'3市町別従業者'!D42</f>
        <v>60710</v>
      </c>
      <c r="D51" s="349">
        <f>'3市町別従業者'!E42</f>
        <v>58430</v>
      </c>
      <c r="E51" s="349">
        <f>'3市町別従業者'!F42</f>
        <v>58646</v>
      </c>
      <c r="F51" s="349">
        <f>'3市町別従業者'!G42</f>
        <v>55718</v>
      </c>
      <c r="G51" s="349">
        <f>'3市町別従業者'!H42</f>
        <v>52750</v>
      </c>
      <c r="H51" s="349">
        <f>'3市町別従業者'!I42</f>
        <v>65733</v>
      </c>
      <c r="I51" s="349">
        <f>'3市町別従業者'!J42</f>
        <v>63075</v>
      </c>
      <c r="J51" s="349">
        <f>'3市町別従業者'!K42</f>
        <v>61124</v>
      </c>
      <c r="K51" s="349">
        <f>'3市町別従業者'!L42</f>
        <v>59750</v>
      </c>
      <c r="L51" s="349">
        <f>'3市町別従業者'!M42</f>
        <v>58480</v>
      </c>
      <c r="M51" s="349">
        <f>'3市町別従業者'!N42</f>
        <v>58734</v>
      </c>
      <c r="N51" s="349">
        <f>'3市町別従業者'!O42</f>
        <v>60057</v>
      </c>
      <c r="O51" s="349">
        <f>'3市町別従業者'!P42</f>
        <v>58958</v>
      </c>
      <c r="P51" s="349">
        <f>'3市町別従業者'!Q42</f>
        <v>58497</v>
      </c>
      <c r="Q51" s="349">
        <f>'3市町別従業者'!R42</f>
        <v>58741</v>
      </c>
      <c r="R51" s="349">
        <f>'3市町別従業者'!S42</f>
        <v>58436</v>
      </c>
      <c r="S51" s="349">
        <f>'3市町別従業者'!T42</f>
        <v>57601</v>
      </c>
      <c r="T51" s="349">
        <f>'3市町別従業者'!U42</f>
        <v>55906</v>
      </c>
      <c r="U51" s="349">
        <f>'3市町別従業者'!V42</f>
        <v>55703</v>
      </c>
      <c r="V51" s="349">
        <f>'3市町別従業者'!W42</f>
        <v>56697</v>
      </c>
      <c r="W51" s="349">
        <f>'3市町別従業者'!X42</f>
        <v>56909</v>
      </c>
      <c r="X51" s="349">
        <f>'3市町別従業者'!Y42</f>
        <v>57647</v>
      </c>
      <c r="Y51" s="349">
        <f>'3市町別従業者'!Z42</f>
        <v>56763</v>
      </c>
      <c r="Z51" s="349">
        <f>'3市町別従業者'!AA42</f>
        <v>55824</v>
      </c>
      <c r="AA51" s="349">
        <f>'3市町別従業者'!AB42</f>
        <v>54819</v>
      </c>
      <c r="AB51" s="349">
        <f>'3市町別従業者'!AC42</f>
        <v>53605</v>
      </c>
      <c r="AC51" s="349">
        <f>'3市町別従業者'!AD42</f>
        <v>52290</v>
      </c>
      <c r="AD51" s="349">
        <f>'3市町別従業者'!AE42</f>
        <v>53373</v>
      </c>
      <c r="AE51" s="349">
        <f>'3市町別従業者'!AF42</f>
        <v>52241</v>
      </c>
      <c r="AF51" s="349">
        <f>'3市町別従業者'!AG42</f>
        <v>50479</v>
      </c>
      <c r="AG51" s="349">
        <f>'3市町別従業者'!AH42</f>
        <v>49263</v>
      </c>
      <c r="AH51" s="349">
        <f>'3市町別従業者'!AI42</f>
        <v>46843</v>
      </c>
      <c r="AI51" s="349">
        <f>'3市町別従業者'!AJ42</f>
        <v>46021</v>
      </c>
      <c r="AJ51" s="349">
        <f>'3市町別従業者'!AK42</f>
        <v>45400</v>
      </c>
      <c r="AK51" s="349">
        <f>'3市町別従業者'!AL42</f>
        <v>44714</v>
      </c>
      <c r="AL51" s="349">
        <f>'3市町別従業者'!AM42</f>
        <v>45102</v>
      </c>
      <c r="AM51" s="349">
        <f>'3市町別従業者'!AN42</f>
        <v>45489</v>
      </c>
      <c r="AN51" s="349">
        <f>'3市町別従業者'!AO42</f>
        <v>46959</v>
      </c>
      <c r="AO51" s="349">
        <f>'3市町別従業者'!AP42</f>
        <v>47541</v>
      </c>
      <c r="AP51" s="349">
        <f>'3市町別従業者'!AQ42</f>
        <v>44168</v>
      </c>
      <c r="AQ51" s="349">
        <f>'3市町別従業者'!AR42</f>
        <v>44670</v>
      </c>
      <c r="AR51" s="349">
        <f>'3市町別従業者'!AS42</f>
        <v>43843</v>
      </c>
      <c r="AS51" s="349">
        <f>'3市町別従業者'!AT42</f>
        <v>45008</v>
      </c>
      <c r="AT51" s="349">
        <f>'3市町別従業者'!AU42</f>
        <v>45835</v>
      </c>
      <c r="AU51" s="349">
        <f>'3市町別従業者'!AV42</f>
        <v>46540</v>
      </c>
      <c r="AV51" s="347"/>
      <c r="AW51" s="349">
        <f>'3市町別従業者'!AX42</f>
        <v>44640</v>
      </c>
      <c r="AX51" s="349">
        <f>'3市町別従業者'!AY42</f>
        <v>46842</v>
      </c>
      <c r="AY51" s="349">
        <f>'3市町別従業者'!AZ42</f>
        <v>48075</v>
      </c>
      <c r="AZ51" s="349">
        <f>'3市町別従業者'!BA42</f>
        <v>48424</v>
      </c>
      <c r="BA51" s="349">
        <f>'3市町別従業者'!BB42</f>
        <v>49038</v>
      </c>
      <c r="BB51" s="349">
        <f>'3市町別従業者'!BC42</f>
        <v>46589</v>
      </c>
      <c r="BC51" s="349">
        <f>'3市町別従業者'!BD42</f>
        <v>47274</v>
      </c>
      <c r="BD51" s="349">
        <f>'3市町別従業者'!BE42</f>
        <v>0</v>
      </c>
    </row>
    <row r="52" spans="1:56">
      <c r="A52" s="329">
        <v>442</v>
      </c>
      <c r="B52" s="332" t="s">
        <v>87</v>
      </c>
      <c r="C52" s="349">
        <f>'3市町別従業者'!D43</f>
        <v>408</v>
      </c>
      <c r="D52" s="349">
        <f>'3市町別従業者'!E43</f>
        <v>391</v>
      </c>
      <c r="E52" s="349">
        <f>'3市町別従業者'!F43</f>
        <v>327</v>
      </c>
      <c r="F52" s="349">
        <f>'3市町別従業者'!G43</f>
        <v>220</v>
      </c>
      <c r="G52" s="349">
        <f>'3市町別従業者'!H43</f>
        <v>359</v>
      </c>
      <c r="H52" s="349">
        <f>'3市町別従業者'!I43</f>
        <v>985</v>
      </c>
      <c r="I52" s="349">
        <f>'3市町別従業者'!J43</f>
        <v>1188</v>
      </c>
      <c r="J52" s="349">
        <f>'3市町別従業者'!K43</f>
        <v>1054</v>
      </c>
      <c r="K52" s="349">
        <f>'3市町別従業者'!L43</f>
        <v>1193</v>
      </c>
      <c r="L52" s="349">
        <f>'3市町別従業者'!M43</f>
        <v>1014</v>
      </c>
      <c r="M52" s="349">
        <f>'3市町別従業者'!N43</f>
        <v>1273</v>
      </c>
      <c r="N52" s="349">
        <f>'3市町別従業者'!O43</f>
        <v>1297</v>
      </c>
      <c r="O52" s="349">
        <f>'3市町別従業者'!P43</f>
        <v>1294</v>
      </c>
      <c r="P52" s="349">
        <f>'3市町別従業者'!Q43</f>
        <v>1323</v>
      </c>
      <c r="Q52" s="349">
        <f>'3市町別従業者'!R43</f>
        <v>1559</v>
      </c>
      <c r="R52" s="349">
        <f>'3市町別従業者'!S43</f>
        <v>1708</v>
      </c>
      <c r="S52" s="349">
        <f>'3市町別従業者'!T43</f>
        <v>1672</v>
      </c>
      <c r="T52" s="349">
        <f>'3市町別従業者'!U43</f>
        <v>1764</v>
      </c>
      <c r="U52" s="349">
        <f>'3市町別従業者'!V43</f>
        <v>1906</v>
      </c>
      <c r="V52" s="349">
        <f>'3市町別従業者'!W43</f>
        <v>1837</v>
      </c>
      <c r="W52" s="349">
        <f>'3市町別従業者'!X43</f>
        <v>1879</v>
      </c>
      <c r="X52" s="349">
        <f>'3市町別従業者'!Y43</f>
        <v>1754</v>
      </c>
      <c r="Y52" s="349">
        <f>'3市町別従業者'!Z43</f>
        <v>1624</v>
      </c>
      <c r="Z52" s="349">
        <f>'3市町別従業者'!AA43</f>
        <v>1534</v>
      </c>
      <c r="AA52" s="349">
        <f>'3市町別従業者'!AB43</f>
        <v>1532</v>
      </c>
      <c r="AB52" s="349">
        <f>'3市町別従業者'!AC43</f>
        <v>1570</v>
      </c>
      <c r="AC52" s="349">
        <f>'3市町別従業者'!AD43</f>
        <v>1646</v>
      </c>
      <c r="AD52" s="349">
        <f>'3市町別従業者'!AE43</f>
        <v>1630</v>
      </c>
      <c r="AE52" s="349">
        <f>'3市町別従業者'!AF43</f>
        <v>1697</v>
      </c>
      <c r="AF52" s="349">
        <f>'3市町別従業者'!AG43</f>
        <v>1511</v>
      </c>
      <c r="AG52" s="349">
        <f>'3市町別従業者'!AH43</f>
        <v>1482</v>
      </c>
      <c r="AH52" s="349">
        <f>'3市町別従業者'!AI43</f>
        <v>1387</v>
      </c>
      <c r="AI52" s="349">
        <f>'3市町別従業者'!AJ43</f>
        <v>1327</v>
      </c>
      <c r="AJ52" s="349">
        <f>'3市町別従業者'!AK43</f>
        <v>1230</v>
      </c>
      <c r="AK52" s="349">
        <f>'3市町別従業者'!AL43</f>
        <v>1560</v>
      </c>
      <c r="AL52" s="349">
        <f>'3市町別従業者'!AM43</f>
        <v>1599</v>
      </c>
      <c r="AM52" s="349">
        <f>'3市町別従業者'!AN43</f>
        <v>1652</v>
      </c>
      <c r="AN52" s="349">
        <f>'3市町別従業者'!AO43</f>
        <v>1687</v>
      </c>
      <c r="AO52" s="349">
        <f>'3市町別従業者'!AP43</f>
        <v>1741</v>
      </c>
      <c r="AP52" s="349">
        <f>'3市町別従業者'!AQ43</f>
        <v>1511</v>
      </c>
      <c r="AQ52" s="349">
        <f>'3市町別従業者'!AR43</f>
        <v>1457</v>
      </c>
      <c r="AR52" s="349">
        <f>'3市町別従業者'!AS43</f>
        <v>1272</v>
      </c>
      <c r="AS52" s="349">
        <f>'3市町別従業者'!AT43</f>
        <v>1497</v>
      </c>
      <c r="AT52" s="349">
        <f>'3市町別従業者'!AU43</f>
        <v>1445</v>
      </c>
      <c r="AU52" s="349">
        <f>'3市町別従業者'!AV43</f>
        <v>1394</v>
      </c>
      <c r="AV52" s="347"/>
      <c r="AW52" s="349">
        <f>'3市町別従業者'!AX43</f>
        <v>1399</v>
      </c>
      <c r="AX52" s="349">
        <f>'3市町別従業者'!AY43</f>
        <v>1433</v>
      </c>
      <c r="AY52" s="349">
        <f>'3市町別従業者'!AZ43</f>
        <v>1508</v>
      </c>
      <c r="AZ52" s="349">
        <f>'3市町別従業者'!BA43</f>
        <v>1517</v>
      </c>
      <c r="BA52" s="349">
        <f>'3市町別従業者'!BB43</f>
        <v>1487</v>
      </c>
      <c r="BB52" s="349">
        <f>'3市町別従業者'!BC43</f>
        <v>1518</v>
      </c>
      <c r="BC52" s="349">
        <f>'3市町別従業者'!BD43</f>
        <v>1516</v>
      </c>
      <c r="BD52" s="349">
        <f>'3市町別従業者'!BE43</f>
        <v>0</v>
      </c>
    </row>
    <row r="53" spans="1:56">
      <c r="A53" s="329">
        <v>443</v>
      </c>
      <c r="B53" s="332" t="s">
        <v>88</v>
      </c>
      <c r="C53" s="349">
        <f>'3市町別従業者'!D44</f>
        <v>1053</v>
      </c>
      <c r="D53" s="349">
        <f>'3市町別従業者'!E44</f>
        <v>1064</v>
      </c>
      <c r="E53" s="349">
        <f>'3市町別従業者'!F44</f>
        <v>1209</v>
      </c>
      <c r="F53" s="349">
        <f>'3市町別従業者'!G44</f>
        <v>1072</v>
      </c>
      <c r="G53" s="349">
        <f>'3市町別従業者'!H44</f>
        <v>1142</v>
      </c>
      <c r="H53" s="349">
        <f>'3市町別従業者'!I44</f>
        <v>1656</v>
      </c>
      <c r="I53" s="349">
        <f>'3市町別従業者'!J44</f>
        <v>1764</v>
      </c>
      <c r="J53" s="349">
        <f>'3市町別従業者'!K44</f>
        <v>1803</v>
      </c>
      <c r="K53" s="349">
        <f>'3市町別従業者'!L44</f>
        <v>2016</v>
      </c>
      <c r="L53" s="349">
        <f>'3市町別従業者'!M44</f>
        <v>2122</v>
      </c>
      <c r="M53" s="349">
        <f>'3市町別従業者'!N44</f>
        <v>2463</v>
      </c>
      <c r="N53" s="349">
        <f>'3市町別従業者'!O44</f>
        <v>2569</v>
      </c>
      <c r="O53" s="349">
        <f>'3市町別従業者'!P44</f>
        <v>2780</v>
      </c>
      <c r="P53" s="349">
        <f>'3市町別従業者'!Q44</f>
        <v>3007</v>
      </c>
      <c r="Q53" s="349">
        <f>'3市町別従業者'!R44</f>
        <v>3160</v>
      </c>
      <c r="R53" s="349">
        <f>'3市町別従業者'!S44</f>
        <v>3368</v>
      </c>
      <c r="S53" s="349">
        <f>'3市町別従業者'!T44</f>
        <v>3489</v>
      </c>
      <c r="T53" s="349">
        <f>'3市町別従業者'!U44</f>
        <v>3553</v>
      </c>
      <c r="U53" s="349">
        <f>'3市町別従業者'!V44</f>
        <v>3841</v>
      </c>
      <c r="V53" s="349">
        <f>'3市町別従業者'!W44</f>
        <v>3879</v>
      </c>
      <c r="W53" s="349">
        <f>'3市町別従業者'!X44</f>
        <v>4306</v>
      </c>
      <c r="X53" s="349">
        <f>'3市町別従業者'!Y44</f>
        <v>4858</v>
      </c>
      <c r="Y53" s="349">
        <f>'3市町別従業者'!Z44</f>
        <v>4597</v>
      </c>
      <c r="Z53" s="349">
        <f>'3市町別従業者'!AA44</f>
        <v>4437</v>
      </c>
      <c r="AA53" s="349">
        <f>'3市町別従業者'!AB44</f>
        <v>3867</v>
      </c>
      <c r="AB53" s="349">
        <f>'3市町別従業者'!AC44</f>
        <v>4552</v>
      </c>
      <c r="AC53" s="349">
        <f>'3市町別従業者'!AD44</f>
        <v>4339</v>
      </c>
      <c r="AD53" s="349">
        <f>'3市町別従業者'!AE44</f>
        <v>4332</v>
      </c>
      <c r="AE53" s="349">
        <f>'3市町別従業者'!AF44</f>
        <v>4550</v>
      </c>
      <c r="AF53" s="349">
        <f>'3市町別従業者'!AG44</f>
        <v>4412</v>
      </c>
      <c r="AG53" s="349">
        <f>'3市町別従業者'!AH44</f>
        <v>4447</v>
      </c>
      <c r="AH53" s="349">
        <f>'3市町別従業者'!AI44</f>
        <v>4483</v>
      </c>
      <c r="AI53" s="349">
        <f>'3市町別従業者'!AJ44</f>
        <v>4154</v>
      </c>
      <c r="AJ53" s="349">
        <f>'3市町別従業者'!AK44</f>
        <v>4343</v>
      </c>
      <c r="AK53" s="349">
        <f>'3市町別従業者'!AL44</f>
        <v>4409</v>
      </c>
      <c r="AL53" s="349">
        <f>'3市町別従業者'!AM44</f>
        <v>4033</v>
      </c>
      <c r="AM53" s="349">
        <f>'3市町別従業者'!AN44</f>
        <v>4090</v>
      </c>
      <c r="AN53" s="349">
        <f>'3市町別従業者'!AO44</f>
        <v>4321</v>
      </c>
      <c r="AO53" s="349">
        <f>'3市町別従業者'!AP44</f>
        <v>4211</v>
      </c>
      <c r="AP53" s="349">
        <f>'3市町別従業者'!AQ44</f>
        <v>3692</v>
      </c>
      <c r="AQ53" s="349">
        <f>'3市町別従業者'!AR44</f>
        <v>4229</v>
      </c>
      <c r="AR53" s="349">
        <f>'3市町別従業者'!AS44</f>
        <v>4666</v>
      </c>
      <c r="AS53" s="349">
        <f>'3市町別従業者'!AT44</f>
        <v>3434</v>
      </c>
      <c r="AT53" s="349">
        <f>'3市町別従業者'!AU44</f>
        <v>4416</v>
      </c>
      <c r="AU53" s="349">
        <f>'3市町別従業者'!AV44</f>
        <v>4600</v>
      </c>
      <c r="AV53" s="347"/>
      <c r="AW53" s="349">
        <f>'3市町別従業者'!AX44</f>
        <v>4666</v>
      </c>
      <c r="AX53" s="349">
        <f>'3市町別従業者'!AY44</f>
        <v>4528</v>
      </c>
      <c r="AY53" s="349">
        <f>'3市町別従業者'!AZ44</f>
        <v>4670</v>
      </c>
      <c r="AZ53" s="349">
        <f>'3市町別従業者'!BA44</f>
        <v>4923</v>
      </c>
      <c r="BA53" s="349">
        <f>'3市町別従業者'!BB44</f>
        <v>4906</v>
      </c>
      <c r="BB53" s="349">
        <f>'3市町別従業者'!BC44</f>
        <v>4901</v>
      </c>
      <c r="BC53" s="349">
        <f>'3市町別従業者'!BD44</f>
        <v>4746</v>
      </c>
      <c r="BD53" s="349">
        <f>'3市町別従業者'!BE44</f>
        <v>0</v>
      </c>
    </row>
    <row r="54" spans="1:56">
      <c r="A54" s="329">
        <v>446</v>
      </c>
      <c r="B54" s="332" t="s">
        <v>544</v>
      </c>
      <c r="C54" s="349">
        <f>'3市町別従業者'!D45</f>
        <v>806</v>
      </c>
      <c r="D54" s="349">
        <f>'3市町別従業者'!E45</f>
        <v>808</v>
      </c>
      <c r="E54" s="349">
        <f>'3市町別従業者'!F45</f>
        <v>858</v>
      </c>
      <c r="F54" s="349">
        <f>'3市町別従業者'!G45</f>
        <v>861</v>
      </c>
      <c r="G54" s="349">
        <f>'3市町別従業者'!H45</f>
        <v>719</v>
      </c>
      <c r="H54" s="349">
        <f>'3市町別従業者'!I45</f>
        <v>1198</v>
      </c>
      <c r="I54" s="349">
        <f>'3市町別従業者'!J45</f>
        <v>1156</v>
      </c>
      <c r="J54" s="349">
        <f>'3市町別従業者'!K45</f>
        <v>1131</v>
      </c>
      <c r="K54" s="349">
        <f>'3市町別従業者'!L45</f>
        <v>1153</v>
      </c>
      <c r="L54" s="349">
        <f>'3市町別従業者'!M45</f>
        <v>1199</v>
      </c>
      <c r="M54" s="349">
        <f>'3市町別従業者'!N45</f>
        <v>1173</v>
      </c>
      <c r="N54" s="349">
        <f>'3市町別従業者'!O45</f>
        <v>1223</v>
      </c>
      <c r="O54" s="349">
        <f>'3市町別従業者'!P45</f>
        <v>1220</v>
      </c>
      <c r="P54" s="349">
        <f>'3市町別従業者'!Q45</f>
        <v>1184</v>
      </c>
      <c r="Q54" s="349">
        <f>'3市町別従業者'!R45</f>
        <v>1166</v>
      </c>
      <c r="R54" s="349">
        <f>'3市町別従業者'!S45</f>
        <v>1190</v>
      </c>
      <c r="S54" s="349">
        <f>'3市町別従業者'!T45</f>
        <v>1104</v>
      </c>
      <c r="T54" s="349">
        <f>'3市町別従業者'!U45</f>
        <v>1082</v>
      </c>
      <c r="U54" s="349">
        <f>'3市町別従業者'!V45</f>
        <v>1038</v>
      </c>
      <c r="V54" s="349">
        <f>'3市町別従業者'!W45</f>
        <v>1037</v>
      </c>
      <c r="W54" s="349">
        <f>'3市町別従業者'!X45</f>
        <v>1006</v>
      </c>
      <c r="X54" s="349">
        <f>'3市町別従業者'!Y45</f>
        <v>990</v>
      </c>
      <c r="Y54" s="349">
        <f>'3市町別従業者'!Z45</f>
        <v>992</v>
      </c>
      <c r="Z54" s="349">
        <f>'3市町別従業者'!AA45</f>
        <v>967</v>
      </c>
      <c r="AA54" s="349">
        <f>'3市町別従業者'!AB45</f>
        <v>867</v>
      </c>
      <c r="AB54" s="349">
        <f>'3市町別従業者'!AC45</f>
        <v>917</v>
      </c>
      <c r="AC54" s="349">
        <f>'3市町別従業者'!AD45</f>
        <v>872</v>
      </c>
      <c r="AD54" s="349">
        <f>'3市町別従業者'!AE45</f>
        <v>840</v>
      </c>
      <c r="AE54" s="349">
        <f>'3市町別従業者'!AF45</f>
        <v>846</v>
      </c>
      <c r="AF54" s="349">
        <f>'3市町別従業者'!AG45</f>
        <v>815</v>
      </c>
      <c r="AG54" s="349">
        <f>'3市町別従業者'!AH45</f>
        <v>804</v>
      </c>
      <c r="AH54" s="349">
        <f>'3市町別従業者'!AI45</f>
        <v>748</v>
      </c>
      <c r="AI54" s="349">
        <f>'3市町別従業者'!AJ45</f>
        <v>668</v>
      </c>
      <c r="AJ54" s="349">
        <f>'3市町別従業者'!AK45</f>
        <v>700</v>
      </c>
      <c r="AK54" s="349">
        <f>'3市町別従業者'!AL45</f>
        <v>636</v>
      </c>
      <c r="AL54" s="349">
        <f>'3市町別従業者'!AM45</f>
        <v>659</v>
      </c>
      <c r="AM54" s="349">
        <f>'3市町別従業者'!AN45</f>
        <v>642</v>
      </c>
      <c r="AN54" s="349">
        <f>'3市町別従業者'!AO45</f>
        <v>642</v>
      </c>
      <c r="AO54" s="349">
        <f>'3市町別従業者'!AP45</f>
        <v>638</v>
      </c>
      <c r="AP54" s="349">
        <f>'3市町別従業者'!AQ45</f>
        <v>554</v>
      </c>
      <c r="AQ54" s="349">
        <f>'3市町別従業者'!AR45</f>
        <v>539</v>
      </c>
      <c r="AR54" s="349">
        <f>'3市町別従業者'!AS45</f>
        <v>617</v>
      </c>
      <c r="AS54" s="349">
        <f>'3市町別従業者'!AT45</f>
        <v>501</v>
      </c>
      <c r="AT54" s="349">
        <f>'3市町別従業者'!AU45</f>
        <v>489</v>
      </c>
      <c r="AU54" s="349">
        <f>'3市町別従業者'!AV45</f>
        <v>493</v>
      </c>
      <c r="AV54" s="347"/>
      <c r="AW54" s="349">
        <f>'3市町別従業者'!AX45</f>
        <v>624</v>
      </c>
      <c r="AX54" s="349">
        <f>'3市町別従業者'!AY45</f>
        <v>491</v>
      </c>
      <c r="AY54" s="349">
        <f>'3市町別従業者'!AZ45</f>
        <v>507</v>
      </c>
      <c r="AZ54" s="349">
        <f>'3市町別従業者'!BA45</f>
        <v>508</v>
      </c>
      <c r="BA54" s="349">
        <f>'3市町別従業者'!BB45</f>
        <v>643</v>
      </c>
      <c r="BB54" s="349">
        <f>'3市町別従業者'!BC45</f>
        <v>658</v>
      </c>
      <c r="BC54" s="349">
        <f>'3市町別従業者'!BD45</f>
        <v>635</v>
      </c>
      <c r="BD54" s="349">
        <f>'3市町別従業者'!BE45</f>
        <v>0</v>
      </c>
    </row>
    <row r="55" spans="1:56">
      <c r="A55" s="338"/>
      <c r="B55" s="343" t="s">
        <v>41</v>
      </c>
      <c r="C55" s="348">
        <f t="shared" ref="C55:G55" si="101">SUM(C56:C62)</f>
        <v>34306</v>
      </c>
      <c r="D55" s="348">
        <f t="shared" si="101"/>
        <v>31816</v>
      </c>
      <c r="E55" s="348">
        <f t="shared" si="101"/>
        <v>32304</v>
      </c>
      <c r="F55" s="348">
        <f t="shared" si="101"/>
        <v>35458</v>
      </c>
      <c r="G55" s="348">
        <f t="shared" si="101"/>
        <v>33766</v>
      </c>
      <c r="H55" s="348">
        <f t="shared" ref="H55:L55" si="102">SUM(H56:H62)</f>
        <v>41309</v>
      </c>
      <c r="I55" s="348">
        <f t="shared" si="102"/>
        <v>41061</v>
      </c>
      <c r="J55" s="348">
        <f t="shared" si="102"/>
        <v>39143</v>
      </c>
      <c r="K55" s="348">
        <f t="shared" si="102"/>
        <v>38250</v>
      </c>
      <c r="L55" s="348">
        <f t="shared" si="102"/>
        <v>37856</v>
      </c>
      <c r="M55" s="348">
        <f>SUM(M56:M62)</f>
        <v>37429</v>
      </c>
      <c r="N55" s="348">
        <f t="shared" ref="N55:AX55" si="103">SUM(N56:N62)</f>
        <v>39765</v>
      </c>
      <c r="O55" s="348">
        <f t="shared" si="103"/>
        <v>39755</v>
      </c>
      <c r="P55" s="348">
        <f t="shared" si="103"/>
        <v>39673</v>
      </c>
      <c r="Q55" s="348">
        <f t="shared" si="103"/>
        <v>40387</v>
      </c>
      <c r="R55" s="348">
        <f t="shared" si="103"/>
        <v>40593</v>
      </c>
      <c r="S55" s="348">
        <f t="shared" si="103"/>
        <v>37610</v>
      </c>
      <c r="T55" s="348">
        <f t="shared" si="103"/>
        <v>36583</v>
      </c>
      <c r="U55" s="348">
        <f t="shared" si="103"/>
        <v>37502</v>
      </c>
      <c r="V55" s="348">
        <f t="shared" si="103"/>
        <v>37353</v>
      </c>
      <c r="W55" s="348">
        <f t="shared" si="103"/>
        <v>38352</v>
      </c>
      <c r="X55" s="348">
        <f t="shared" si="103"/>
        <v>39985</v>
      </c>
      <c r="Y55" s="348">
        <f t="shared" si="103"/>
        <v>39795</v>
      </c>
      <c r="Z55" s="348">
        <f t="shared" si="103"/>
        <v>38684</v>
      </c>
      <c r="AA55" s="348">
        <f t="shared" si="103"/>
        <v>36275</v>
      </c>
      <c r="AB55" s="348">
        <f t="shared" si="103"/>
        <v>36938</v>
      </c>
      <c r="AC55" s="348">
        <f t="shared" si="103"/>
        <v>35680</v>
      </c>
      <c r="AD55" s="348">
        <f t="shared" si="103"/>
        <v>35295</v>
      </c>
      <c r="AE55" s="348">
        <f t="shared" si="103"/>
        <v>34861</v>
      </c>
      <c r="AF55" s="348">
        <f t="shared" si="103"/>
        <v>33530</v>
      </c>
      <c r="AG55" s="348">
        <f t="shared" si="103"/>
        <v>31616</v>
      </c>
      <c r="AH55" s="348">
        <f t="shared" si="103"/>
        <v>30733</v>
      </c>
      <c r="AI55" s="348">
        <f t="shared" si="103"/>
        <v>30033</v>
      </c>
      <c r="AJ55" s="348">
        <f t="shared" si="103"/>
        <v>30208</v>
      </c>
      <c r="AK55" s="348">
        <f t="shared" si="103"/>
        <v>29108</v>
      </c>
      <c r="AL55" s="348">
        <f t="shared" si="103"/>
        <v>29208</v>
      </c>
      <c r="AM55" s="348">
        <f t="shared" si="103"/>
        <v>28845</v>
      </c>
      <c r="AN55" s="348">
        <f t="shared" si="103"/>
        <v>31010</v>
      </c>
      <c r="AO55" s="348">
        <f t="shared" si="103"/>
        <v>30609</v>
      </c>
      <c r="AP55" s="348">
        <f t="shared" si="103"/>
        <v>28663</v>
      </c>
      <c r="AQ55" s="348">
        <f t="shared" si="103"/>
        <v>27715</v>
      </c>
      <c r="AR55" s="348">
        <f t="shared" si="103"/>
        <v>27361</v>
      </c>
      <c r="AS55" s="348">
        <f t="shared" si="103"/>
        <v>27503</v>
      </c>
      <c r="AT55" s="348">
        <f t="shared" si="103"/>
        <v>26466</v>
      </c>
      <c r="AU55" s="348">
        <f t="shared" si="103"/>
        <v>26800</v>
      </c>
      <c r="AV55" s="340"/>
      <c r="AW55" s="348">
        <f t="shared" si="103"/>
        <v>26688</v>
      </c>
      <c r="AX55" s="348">
        <f t="shared" si="103"/>
        <v>25332</v>
      </c>
      <c r="AY55" s="348">
        <f t="shared" ref="AY55:BA55" si="104">SUM(AY56:AY62)</f>
        <v>26069</v>
      </c>
      <c r="AZ55" s="348">
        <f t="shared" si="104"/>
        <v>26445</v>
      </c>
      <c r="BA55" s="348">
        <f t="shared" si="104"/>
        <v>25399</v>
      </c>
      <c r="BB55" s="348">
        <f t="shared" ref="BB55:BC55" si="105">SUM(BB56:BB62)</f>
        <v>24482</v>
      </c>
      <c r="BC55" s="348">
        <f t="shared" si="105"/>
        <v>23993</v>
      </c>
      <c r="BD55" s="348">
        <f t="shared" ref="BD55" si="106">SUM(BD56:BD62)</f>
        <v>0</v>
      </c>
    </row>
    <row r="56" spans="1:56">
      <c r="A56" s="329">
        <v>208</v>
      </c>
      <c r="B56" s="332" t="s">
        <v>62</v>
      </c>
      <c r="C56" s="349">
        <f>'3市町別従業者'!D47</f>
        <v>10842</v>
      </c>
      <c r="D56" s="349">
        <f>'3市町別従業者'!E47</f>
        <v>10884</v>
      </c>
      <c r="E56" s="349">
        <f>'3市町別従業者'!F47</f>
        <v>10411</v>
      </c>
      <c r="F56" s="349">
        <f>'3市町別従業者'!G47</f>
        <v>9996</v>
      </c>
      <c r="G56" s="349">
        <f>'3市町別従業者'!H47</f>
        <v>10115</v>
      </c>
      <c r="H56" s="349">
        <f>'3市町別従業者'!I47</f>
        <v>10189</v>
      </c>
      <c r="I56" s="349">
        <f>'3市町別従業者'!J47</f>
        <v>9766</v>
      </c>
      <c r="J56" s="349">
        <f>'3市町別従業者'!K47</f>
        <v>9276</v>
      </c>
      <c r="K56" s="349">
        <f>'3市町別従業者'!L47</f>
        <v>8062</v>
      </c>
      <c r="L56" s="349">
        <f>'3市町別従業者'!M47</f>
        <v>8009</v>
      </c>
      <c r="M56" s="349">
        <f>'3市町別従業者'!N47</f>
        <v>7072</v>
      </c>
      <c r="N56" s="349">
        <f>'3市町別従業者'!O47</f>
        <v>8389</v>
      </c>
      <c r="O56" s="349">
        <f>'3市町別従業者'!P47</f>
        <v>8275</v>
      </c>
      <c r="P56" s="349">
        <f>'3市町別従業者'!Q47</f>
        <v>8085</v>
      </c>
      <c r="Q56" s="349">
        <f>'3市町別従業者'!R47</f>
        <v>7855</v>
      </c>
      <c r="R56" s="349">
        <f>'3市町別従業者'!S47</f>
        <v>7372</v>
      </c>
      <c r="S56" s="349">
        <f>'3市町別従業者'!T47</f>
        <v>4322</v>
      </c>
      <c r="T56" s="349">
        <f>'3市町別従業者'!U47</f>
        <v>3964</v>
      </c>
      <c r="U56" s="349">
        <f>'3市町別従業者'!V47</f>
        <v>4194</v>
      </c>
      <c r="V56" s="349">
        <f>'3市町別従業者'!W47</f>
        <v>3919</v>
      </c>
      <c r="W56" s="349">
        <f>'3市町別従業者'!X47</f>
        <v>4174</v>
      </c>
      <c r="X56" s="349">
        <f>'3市町別従業者'!Y47</f>
        <v>5154</v>
      </c>
      <c r="Y56" s="349">
        <f>'3市町別従業者'!Z47</f>
        <v>5080</v>
      </c>
      <c r="Z56" s="349">
        <f>'3市町別従業者'!AA47</f>
        <v>5155</v>
      </c>
      <c r="AA56" s="349">
        <f>'3市町別従業者'!AB47</f>
        <v>4875</v>
      </c>
      <c r="AB56" s="349">
        <f>'3市町別従業者'!AC47</f>
        <v>4835</v>
      </c>
      <c r="AC56" s="349">
        <f>'3市町別従業者'!AD47</f>
        <v>4699</v>
      </c>
      <c r="AD56" s="349">
        <f>'3市町別従業者'!AE47</f>
        <v>4585</v>
      </c>
      <c r="AE56" s="349">
        <f>'3市町別従業者'!AF47</f>
        <v>4475</v>
      </c>
      <c r="AF56" s="349">
        <f>'3市町別従業者'!AG47</f>
        <v>4320</v>
      </c>
      <c r="AG56" s="349">
        <f>'3市町別従業者'!AH47</f>
        <v>3071</v>
      </c>
      <c r="AH56" s="349">
        <f>'3市町別従業者'!AI47</f>
        <v>2905</v>
      </c>
      <c r="AI56" s="349">
        <f>'3市町別従業者'!AJ47</f>
        <v>2630</v>
      </c>
      <c r="AJ56" s="349">
        <f>'3市町別従業者'!AK47</f>
        <v>2636</v>
      </c>
      <c r="AK56" s="349">
        <f>'3市町別従業者'!AL47</f>
        <v>2670</v>
      </c>
      <c r="AL56" s="349">
        <f>'3市町別従業者'!AM47</f>
        <v>2695</v>
      </c>
      <c r="AM56" s="349">
        <f>'3市町別従業者'!AN47</f>
        <v>2723</v>
      </c>
      <c r="AN56" s="349">
        <f>'3市町別従業者'!AO47</f>
        <v>2874</v>
      </c>
      <c r="AO56" s="349">
        <f>'3市町別従業者'!AP47</f>
        <v>3052</v>
      </c>
      <c r="AP56" s="349">
        <f>'3市町別従業者'!AQ47</f>
        <v>3021</v>
      </c>
      <c r="AQ56" s="349">
        <f>'3市町別従業者'!AR47</f>
        <v>2984</v>
      </c>
      <c r="AR56" s="349">
        <f>'3市町別従業者'!AS47</f>
        <v>3103</v>
      </c>
      <c r="AS56" s="349">
        <f>'3市町別従業者'!AT47</f>
        <v>2740</v>
      </c>
      <c r="AT56" s="349">
        <f>'3市町別従業者'!AU47</f>
        <v>2598</v>
      </c>
      <c r="AU56" s="349">
        <f>'3市町別従業者'!AV47</f>
        <v>2560</v>
      </c>
      <c r="AV56" s="347"/>
      <c r="AW56" s="349">
        <f>'3市町別従業者'!AX47</f>
        <v>2465</v>
      </c>
      <c r="AX56" s="349">
        <f>'3市町別従業者'!AY47</f>
        <v>2581</v>
      </c>
      <c r="AY56" s="349">
        <f>'3市町別従業者'!AZ47</f>
        <v>2472</v>
      </c>
      <c r="AZ56" s="349">
        <f>'3市町別従業者'!BA47</f>
        <v>2459</v>
      </c>
      <c r="BA56" s="349">
        <f>'3市町別従業者'!BB47</f>
        <v>2338</v>
      </c>
      <c r="BB56" s="349">
        <f>'3市町別従業者'!BC47</f>
        <v>2577</v>
      </c>
      <c r="BC56" s="349">
        <f>'3市町別従業者'!BD47</f>
        <v>2351</v>
      </c>
      <c r="BD56" s="349">
        <f>'3市町別従業者'!BE47</f>
        <v>0</v>
      </c>
    </row>
    <row r="57" spans="1:56">
      <c r="A57" s="329">
        <v>212</v>
      </c>
      <c r="B57" s="332" t="s">
        <v>65</v>
      </c>
      <c r="C57" s="349">
        <f>'3市町別従業者'!D48</f>
        <v>6101</v>
      </c>
      <c r="D57" s="349">
        <f>'3市町別従業者'!E48</f>
        <v>3615</v>
      </c>
      <c r="E57" s="349">
        <f>'3市町別従業者'!F48</f>
        <v>3888</v>
      </c>
      <c r="F57" s="349">
        <f>'3市町別従業者'!G48</f>
        <v>6967</v>
      </c>
      <c r="G57" s="349">
        <f>'3市町別従業者'!H48</f>
        <v>6941</v>
      </c>
      <c r="H57" s="349">
        <f>'3市町別従業者'!I48</f>
        <v>7213</v>
      </c>
      <c r="I57" s="349">
        <f>'3市町別従業者'!J48</f>
        <v>7083</v>
      </c>
      <c r="J57" s="349">
        <f>'3市町別従業者'!K48</f>
        <v>6733</v>
      </c>
      <c r="K57" s="349">
        <f>'3市町別従業者'!L48</f>
        <v>6859</v>
      </c>
      <c r="L57" s="349">
        <f>'3市町別従業者'!M48</f>
        <v>6693</v>
      </c>
      <c r="M57" s="349">
        <f>'3市町別従業者'!N48</f>
        <v>6945</v>
      </c>
      <c r="N57" s="349">
        <f>'3市町別従業者'!O48</f>
        <v>7026</v>
      </c>
      <c r="O57" s="349">
        <f>'3市町別従業者'!P48</f>
        <v>7042</v>
      </c>
      <c r="P57" s="349">
        <f>'3市町別従業者'!Q48</f>
        <v>6750</v>
      </c>
      <c r="Q57" s="349">
        <f>'3市町別従業者'!R48</f>
        <v>6676</v>
      </c>
      <c r="R57" s="349">
        <f>'3市町別従業者'!S48</f>
        <v>6637</v>
      </c>
      <c r="S57" s="349">
        <f>'3市町別従業者'!T48</f>
        <v>6474</v>
      </c>
      <c r="T57" s="349">
        <f>'3市町別従業者'!U48</f>
        <v>6179</v>
      </c>
      <c r="U57" s="349">
        <f>'3市町別従業者'!V48</f>
        <v>6236</v>
      </c>
      <c r="V57" s="349">
        <f>'3市町別従業者'!W48</f>
        <v>6271</v>
      </c>
      <c r="W57" s="349">
        <f>'3市町別従業者'!X48</f>
        <v>6619</v>
      </c>
      <c r="X57" s="349">
        <f>'3市町別従業者'!Y48</f>
        <v>6635</v>
      </c>
      <c r="Y57" s="349">
        <f>'3市町別従業者'!Z48</f>
        <v>6609</v>
      </c>
      <c r="Z57" s="349">
        <f>'3市町別従業者'!AA48</f>
        <v>6446</v>
      </c>
      <c r="AA57" s="349">
        <f>'3市町別従業者'!AB48</f>
        <v>5538</v>
      </c>
      <c r="AB57" s="349">
        <f>'3市町別従業者'!AC48</f>
        <v>5943</v>
      </c>
      <c r="AC57" s="349">
        <f>'3市町別従業者'!AD48</f>
        <v>5774</v>
      </c>
      <c r="AD57" s="349">
        <f>'3市町別従業者'!AE48</f>
        <v>5558</v>
      </c>
      <c r="AE57" s="349">
        <f>'3市町別従業者'!AF48</f>
        <v>5726</v>
      </c>
      <c r="AF57" s="349">
        <f>'3市町別従業者'!AG48</f>
        <v>5389</v>
      </c>
      <c r="AG57" s="349">
        <f>'3市町別従業者'!AH48</f>
        <v>5245</v>
      </c>
      <c r="AH57" s="349">
        <f>'3市町別従業者'!AI48</f>
        <v>5219</v>
      </c>
      <c r="AI57" s="349">
        <f>'3市町別従業者'!AJ48</f>
        <v>4776</v>
      </c>
      <c r="AJ57" s="349">
        <f>'3市町別従業者'!AK48</f>
        <v>4888</v>
      </c>
      <c r="AK57" s="349">
        <f>'3市町別従業者'!AL48</f>
        <v>4788</v>
      </c>
      <c r="AL57" s="349">
        <f>'3市町別従業者'!AM48</f>
        <v>4628</v>
      </c>
      <c r="AM57" s="349">
        <f>'3市町別従業者'!AN48</f>
        <v>4648</v>
      </c>
      <c r="AN57" s="349">
        <f>'3市町別従業者'!AO48</f>
        <v>4560</v>
      </c>
      <c r="AO57" s="349">
        <f>'3市町別従業者'!AP48</f>
        <v>4749</v>
      </c>
      <c r="AP57" s="349">
        <f>'3市町別従業者'!AQ48</f>
        <v>4633</v>
      </c>
      <c r="AQ57" s="349">
        <f>'3市町別従業者'!AR48</f>
        <v>4406</v>
      </c>
      <c r="AR57" s="349">
        <f>'3市町別従業者'!AS48</f>
        <v>4770</v>
      </c>
      <c r="AS57" s="349">
        <f>'3市町別従業者'!AT48</f>
        <v>4380</v>
      </c>
      <c r="AT57" s="349">
        <f>'3市町別従業者'!AU48</f>
        <v>4266</v>
      </c>
      <c r="AU57" s="349">
        <f>'3市町別従業者'!AV48</f>
        <v>4526</v>
      </c>
      <c r="AV57" s="347"/>
      <c r="AW57" s="349">
        <f>'3市町別従業者'!AX48</f>
        <v>4676</v>
      </c>
      <c r="AX57" s="349">
        <f>'3市町別従業者'!AY48</f>
        <v>4464</v>
      </c>
      <c r="AY57" s="349">
        <f>'3市町別従業者'!AZ48</f>
        <v>4531</v>
      </c>
      <c r="AZ57" s="349">
        <f>'3市町別従業者'!BA48</f>
        <v>4556</v>
      </c>
      <c r="BA57" s="349">
        <f>'3市町別従業者'!BB48</f>
        <v>4516</v>
      </c>
      <c r="BB57" s="349">
        <f>'3市町別従業者'!BC48</f>
        <v>4409</v>
      </c>
      <c r="BC57" s="349">
        <f>'3市町別従業者'!BD48</f>
        <v>4349</v>
      </c>
      <c r="BD57" s="349">
        <f>'3市町別従業者'!BE48</f>
        <v>0</v>
      </c>
    </row>
    <row r="58" spans="1:56">
      <c r="A58" s="329">
        <v>227</v>
      </c>
      <c r="B58" s="332" t="s">
        <v>545</v>
      </c>
      <c r="C58" s="349">
        <f>'3市町別従業者'!D49</f>
        <v>3806</v>
      </c>
      <c r="D58" s="349">
        <f>'3市町別従業者'!E49</f>
        <v>3685</v>
      </c>
      <c r="E58" s="349">
        <f>'3市町別従業者'!F49</f>
        <v>3673</v>
      </c>
      <c r="F58" s="349">
        <f>'3市町別従業者'!G49</f>
        <v>3814</v>
      </c>
      <c r="G58" s="349">
        <f>'3市町別従業者'!H49</f>
        <v>3490</v>
      </c>
      <c r="H58" s="349">
        <f>'3市町別従業者'!I49</f>
        <v>5806</v>
      </c>
      <c r="I58" s="349">
        <f>'3市町別従業者'!J49</f>
        <v>5908</v>
      </c>
      <c r="J58" s="349">
        <f>'3市町別従業者'!K49</f>
        <v>5833</v>
      </c>
      <c r="K58" s="349">
        <f>'3市町別従業者'!L49</f>
        <v>5956</v>
      </c>
      <c r="L58" s="349">
        <f>'3市町別従業者'!M49</f>
        <v>6031</v>
      </c>
      <c r="M58" s="349">
        <f>'3市町別従業者'!N49</f>
        <v>6222</v>
      </c>
      <c r="N58" s="349">
        <f>'3市町別従業者'!O49</f>
        <v>6451</v>
      </c>
      <c r="O58" s="349">
        <f>'3市町別従業者'!P49</f>
        <v>6618</v>
      </c>
      <c r="P58" s="349">
        <f>'3市町別従業者'!Q49</f>
        <v>6541</v>
      </c>
      <c r="Q58" s="349">
        <f>'3市町別従業者'!R49</f>
        <v>6643</v>
      </c>
      <c r="R58" s="349">
        <f>'3市町別従業者'!S49</f>
        <v>6581</v>
      </c>
      <c r="S58" s="349">
        <f>'3市町別従業者'!T49</f>
        <v>6841</v>
      </c>
      <c r="T58" s="349">
        <f>'3市町別従業者'!U49</f>
        <v>6717</v>
      </c>
      <c r="U58" s="349">
        <f>'3市町別従業者'!V49</f>
        <v>6972</v>
      </c>
      <c r="V58" s="349">
        <f>'3市町別従業者'!W49</f>
        <v>6854</v>
      </c>
      <c r="W58" s="349">
        <f>'3市町別従業者'!X49</f>
        <v>6885</v>
      </c>
      <c r="X58" s="349">
        <f>'3市町別従業者'!Y49</f>
        <v>6982</v>
      </c>
      <c r="Y58" s="349">
        <f>'3市町別従業者'!Z49</f>
        <v>6784</v>
      </c>
      <c r="Z58" s="349">
        <f>'3市町別従業者'!AA49</f>
        <v>6702</v>
      </c>
      <c r="AA58" s="349">
        <f>'3市町別従業者'!AB49</f>
        <v>6398</v>
      </c>
      <c r="AB58" s="349">
        <f>'3市町別従業者'!AC49</f>
        <v>6504</v>
      </c>
      <c r="AC58" s="349">
        <f>'3市町別従業者'!AD49</f>
        <v>6172</v>
      </c>
      <c r="AD58" s="349">
        <f>'3市町別従業者'!AE49</f>
        <v>6360</v>
      </c>
      <c r="AE58" s="349">
        <f>'3市町別従業者'!AF49</f>
        <v>6206</v>
      </c>
      <c r="AF58" s="349">
        <f>'3市町別従業者'!AG49</f>
        <v>5903</v>
      </c>
      <c r="AG58" s="349">
        <f>'3市町別従業者'!AH49</f>
        <v>5887</v>
      </c>
      <c r="AH58" s="349">
        <f>'3市町別従業者'!AI49</f>
        <v>5498</v>
      </c>
      <c r="AI58" s="349">
        <f>'3市町別従業者'!AJ49</f>
        <v>5356</v>
      </c>
      <c r="AJ58" s="349">
        <f>'3市町別従業者'!AK49</f>
        <v>5311</v>
      </c>
      <c r="AK58" s="349">
        <f>'3市町別従業者'!AL49</f>
        <v>5348</v>
      </c>
      <c r="AL58" s="349">
        <f>'3市町別従業者'!AM49</f>
        <v>5341</v>
      </c>
      <c r="AM58" s="349">
        <f>'3市町別従業者'!AN49</f>
        <v>5237</v>
      </c>
      <c r="AN58" s="349">
        <f>'3市町別従業者'!AO49</f>
        <v>5345</v>
      </c>
      <c r="AO58" s="349">
        <f>'3市町別従業者'!AP49</f>
        <v>5151</v>
      </c>
      <c r="AP58" s="349">
        <f>'3市町別従業者'!AQ49</f>
        <v>4778</v>
      </c>
      <c r="AQ58" s="349">
        <f>'3市町別従業者'!AR49</f>
        <v>4701</v>
      </c>
      <c r="AR58" s="349">
        <f>'3市町別従業者'!AS49</f>
        <v>4522</v>
      </c>
      <c r="AS58" s="349">
        <f>'3市町別従業者'!AT49</f>
        <v>4714</v>
      </c>
      <c r="AT58" s="349">
        <f>'3市町別従業者'!AU49</f>
        <v>4605</v>
      </c>
      <c r="AU58" s="349">
        <f>'3市町別従業者'!AV49</f>
        <v>4358</v>
      </c>
      <c r="AV58" s="347"/>
      <c r="AW58" s="349">
        <f>'3市町別従業者'!AX49</f>
        <v>4114</v>
      </c>
      <c r="AX58" s="349">
        <f>'3市町別従業者'!AY49</f>
        <v>3333</v>
      </c>
      <c r="AY58" s="349">
        <f>'3市町別従業者'!AZ49</f>
        <v>3238</v>
      </c>
      <c r="AZ58" s="349">
        <f>'3市町別従業者'!BA49</f>
        <v>3099</v>
      </c>
      <c r="BA58" s="349">
        <f>'3市町別従業者'!BB49</f>
        <v>3049</v>
      </c>
      <c r="BB58" s="349">
        <f>'3市町別従業者'!BC49</f>
        <v>2788</v>
      </c>
      <c r="BC58" s="349">
        <f>'3市町別従業者'!BD49</f>
        <v>2800</v>
      </c>
      <c r="BD58" s="349">
        <f>'3市町別従業者'!BE49</f>
        <v>0</v>
      </c>
    </row>
    <row r="59" spans="1:56">
      <c r="A59" s="329">
        <v>229</v>
      </c>
      <c r="B59" s="332" t="s">
        <v>546</v>
      </c>
      <c r="C59" s="349">
        <f>'3市町別従業者'!D50</f>
        <v>7844</v>
      </c>
      <c r="D59" s="349">
        <f>'3市町別従業者'!E50</f>
        <v>7850</v>
      </c>
      <c r="E59" s="349">
        <f>'3市町別従業者'!F50</f>
        <v>8119</v>
      </c>
      <c r="F59" s="349">
        <f>'3市町別従業者'!G50</f>
        <v>8216</v>
      </c>
      <c r="G59" s="349">
        <f>'3市町別従業者'!H50</f>
        <v>7542</v>
      </c>
      <c r="H59" s="349">
        <f>'3市町別従業者'!I50</f>
        <v>11024</v>
      </c>
      <c r="I59" s="349">
        <f>'3市町別従業者'!J50</f>
        <v>11062</v>
      </c>
      <c r="J59" s="349">
        <f>'3市町別従業者'!K50</f>
        <v>10395</v>
      </c>
      <c r="K59" s="349">
        <f>'3市町別従業者'!L50</f>
        <v>10471</v>
      </c>
      <c r="L59" s="349">
        <f>'3市町別従業者'!M50</f>
        <v>10515</v>
      </c>
      <c r="M59" s="349">
        <f>'3市町別従業者'!N50</f>
        <v>10752</v>
      </c>
      <c r="N59" s="349">
        <f>'3市町別従業者'!O50</f>
        <v>11139</v>
      </c>
      <c r="O59" s="349">
        <f>'3市町別従業者'!P50</f>
        <v>11101</v>
      </c>
      <c r="P59" s="349">
        <f>'3市町別従業者'!Q50</f>
        <v>11139</v>
      </c>
      <c r="Q59" s="349">
        <f>'3市町別従業者'!R50</f>
        <v>11591</v>
      </c>
      <c r="R59" s="349">
        <f>'3市町別従業者'!S50</f>
        <v>11935</v>
      </c>
      <c r="S59" s="349">
        <f>'3市町別従業者'!T50</f>
        <v>11779</v>
      </c>
      <c r="T59" s="349">
        <f>'3市町別従業者'!U50</f>
        <v>11623</v>
      </c>
      <c r="U59" s="349">
        <f>'3市町別従業者'!V50</f>
        <v>11632</v>
      </c>
      <c r="V59" s="349">
        <f>'3市町別従業者'!W50</f>
        <v>11835</v>
      </c>
      <c r="W59" s="349">
        <f>'3市町別従業者'!X50</f>
        <v>11916</v>
      </c>
      <c r="X59" s="349">
        <f>'3市町別従業者'!Y50</f>
        <v>12323</v>
      </c>
      <c r="Y59" s="349">
        <f>'3市町別従業者'!Z50</f>
        <v>12535</v>
      </c>
      <c r="Z59" s="349">
        <f>'3市町別従業者'!AA50</f>
        <v>11949</v>
      </c>
      <c r="AA59" s="349">
        <f>'3市町別従業者'!AB50</f>
        <v>11504</v>
      </c>
      <c r="AB59" s="349">
        <f>'3市町別従業者'!AC50</f>
        <v>11635</v>
      </c>
      <c r="AC59" s="349">
        <f>'3市町別従業者'!AD50</f>
        <v>11350</v>
      </c>
      <c r="AD59" s="349">
        <f>'3市町別従業者'!AE50</f>
        <v>11240</v>
      </c>
      <c r="AE59" s="349">
        <f>'3市町別従業者'!AF50</f>
        <v>11168</v>
      </c>
      <c r="AF59" s="349">
        <f>'3市町別従業者'!AG50</f>
        <v>10924</v>
      </c>
      <c r="AG59" s="349">
        <f>'3市町別従業者'!AH50</f>
        <v>10632</v>
      </c>
      <c r="AH59" s="349">
        <f>'3市町別従業者'!AI50</f>
        <v>10741</v>
      </c>
      <c r="AI59" s="349">
        <f>'3市町別従業者'!AJ50</f>
        <v>11189</v>
      </c>
      <c r="AJ59" s="349">
        <f>'3市町別従業者'!AK50</f>
        <v>11273</v>
      </c>
      <c r="AK59" s="349">
        <f>'3市町別従業者'!AL50</f>
        <v>11107</v>
      </c>
      <c r="AL59" s="349">
        <f>'3市町別従業者'!AM50</f>
        <v>11234</v>
      </c>
      <c r="AM59" s="349">
        <f>'3市町別従業者'!AN50</f>
        <v>11163</v>
      </c>
      <c r="AN59" s="349">
        <f>'3市町別従業者'!AO50</f>
        <v>12997</v>
      </c>
      <c r="AO59" s="349">
        <f>'3市町別従業者'!AP50</f>
        <v>12551</v>
      </c>
      <c r="AP59" s="349">
        <f>'3市町別従業者'!AQ50</f>
        <v>11467</v>
      </c>
      <c r="AQ59" s="349">
        <f>'3市町別従業者'!AR50</f>
        <v>10997</v>
      </c>
      <c r="AR59" s="349">
        <f>'3市町別従業者'!AS50</f>
        <v>10677</v>
      </c>
      <c r="AS59" s="349">
        <f>'3市町別従業者'!AT50</f>
        <v>10516</v>
      </c>
      <c r="AT59" s="349">
        <f>'3市町別従業者'!AU50</f>
        <v>10452</v>
      </c>
      <c r="AU59" s="349">
        <f>'3市町別従業者'!AV50</f>
        <v>10970</v>
      </c>
      <c r="AV59" s="347"/>
      <c r="AW59" s="349">
        <f>'3市町別従業者'!AX50</f>
        <v>11531</v>
      </c>
      <c r="AX59" s="349">
        <f>'3市町別従業者'!AY50</f>
        <v>10739</v>
      </c>
      <c r="AY59" s="349">
        <f>'3市町別従業者'!AZ50</f>
        <v>11059</v>
      </c>
      <c r="AZ59" s="349">
        <f>'3市町別従業者'!BA50</f>
        <v>11312</v>
      </c>
      <c r="BA59" s="349">
        <f>'3市町別従業者'!BB50</f>
        <v>10656</v>
      </c>
      <c r="BB59" s="349">
        <f>'3市町別従業者'!BC50</f>
        <v>10346</v>
      </c>
      <c r="BC59" s="349">
        <f>'3市町別従業者'!BD50</f>
        <v>10300</v>
      </c>
      <c r="BD59" s="349">
        <f>'3市町別従業者'!BE50</f>
        <v>0</v>
      </c>
    </row>
    <row r="60" spans="1:56">
      <c r="A60" s="329">
        <v>464</v>
      </c>
      <c r="B60" s="332" t="s">
        <v>90</v>
      </c>
      <c r="C60" s="349">
        <f>'3市町別従業者'!D51</f>
        <v>3543</v>
      </c>
      <c r="D60" s="349">
        <f>'3市町別従業者'!E51</f>
        <v>3437</v>
      </c>
      <c r="E60" s="349">
        <f>'3市町別従業者'!F51</f>
        <v>3799</v>
      </c>
      <c r="F60" s="349">
        <f>'3市町別従業者'!G51</f>
        <v>3952</v>
      </c>
      <c r="G60" s="349">
        <f>'3市町別従業者'!H51</f>
        <v>3453</v>
      </c>
      <c r="H60" s="349">
        <f>'3市町別従業者'!I51</f>
        <v>4125</v>
      </c>
      <c r="I60" s="349">
        <f>'3市町別従業者'!J51</f>
        <v>4164</v>
      </c>
      <c r="J60" s="349">
        <f>'3市町別従業者'!K51</f>
        <v>3803</v>
      </c>
      <c r="K60" s="349">
        <f>'3市町別従業者'!L51</f>
        <v>3697</v>
      </c>
      <c r="L60" s="349">
        <f>'3市町別従業者'!M51</f>
        <v>3507</v>
      </c>
      <c r="M60" s="349">
        <f>'3市町別従業者'!N51</f>
        <v>3293</v>
      </c>
      <c r="N60" s="349">
        <f>'3市町別従業者'!O51</f>
        <v>3442</v>
      </c>
      <c r="O60" s="349">
        <f>'3市町別従業者'!P51</f>
        <v>3391</v>
      </c>
      <c r="P60" s="349">
        <f>'3市町別従業者'!Q51</f>
        <v>3810</v>
      </c>
      <c r="Q60" s="349">
        <f>'3市町別従業者'!R51</f>
        <v>4076</v>
      </c>
      <c r="R60" s="349">
        <f>'3市町別従業者'!S51</f>
        <v>4523</v>
      </c>
      <c r="S60" s="349">
        <f>'3市町別従業者'!T51</f>
        <v>4780</v>
      </c>
      <c r="T60" s="349">
        <f>'3市町別従業者'!U51</f>
        <v>4733</v>
      </c>
      <c r="U60" s="349">
        <f>'3市町別従業者'!V51</f>
        <v>5027</v>
      </c>
      <c r="V60" s="349">
        <f>'3市町別従業者'!W51</f>
        <v>5014</v>
      </c>
      <c r="W60" s="349">
        <f>'3市町別従業者'!X51</f>
        <v>5167</v>
      </c>
      <c r="X60" s="349">
        <f>'3市町別従業者'!Y51</f>
        <v>5354</v>
      </c>
      <c r="Y60" s="349">
        <f>'3市町別従業者'!Z51</f>
        <v>5284</v>
      </c>
      <c r="Z60" s="349">
        <f>'3市町別従業者'!AA51</f>
        <v>5119</v>
      </c>
      <c r="AA60" s="349">
        <f>'3市町別従業者'!AB51</f>
        <v>4718</v>
      </c>
      <c r="AB60" s="349">
        <f>'3市町別従業者'!AC51</f>
        <v>4850</v>
      </c>
      <c r="AC60" s="349">
        <f>'3市町別従業者'!AD51</f>
        <v>4578</v>
      </c>
      <c r="AD60" s="349">
        <f>'3市町別従業者'!AE51</f>
        <v>4497</v>
      </c>
      <c r="AE60" s="349">
        <f>'3市町別従業者'!AF51</f>
        <v>4295</v>
      </c>
      <c r="AF60" s="349">
        <f>'3市町別従業者'!AG51</f>
        <v>4217</v>
      </c>
      <c r="AG60" s="349">
        <f>'3市町別従業者'!AH51</f>
        <v>3962</v>
      </c>
      <c r="AH60" s="349">
        <f>'3市町別従業者'!AI51</f>
        <v>3667</v>
      </c>
      <c r="AI60" s="349">
        <f>'3市町別従業者'!AJ51</f>
        <v>3468</v>
      </c>
      <c r="AJ60" s="349">
        <f>'3市町別従業者'!AK51</f>
        <v>3365</v>
      </c>
      <c r="AK60" s="349">
        <f>'3市町別従業者'!AL51</f>
        <v>2543</v>
      </c>
      <c r="AL60" s="349">
        <f>'3市町別従業者'!AM51</f>
        <v>2929</v>
      </c>
      <c r="AM60" s="349">
        <f>'3市町別従業者'!AN51</f>
        <v>2702</v>
      </c>
      <c r="AN60" s="349">
        <f>'3市町別従業者'!AO51</f>
        <v>2891</v>
      </c>
      <c r="AO60" s="349">
        <f>'3市町別従業者'!AP51</f>
        <v>2728</v>
      </c>
      <c r="AP60" s="349">
        <f>'3市町別従業者'!AQ51</f>
        <v>2595</v>
      </c>
      <c r="AQ60" s="349">
        <f>'3市町別従業者'!AR51</f>
        <v>2513</v>
      </c>
      <c r="AR60" s="349">
        <f>'3市町別従業者'!AS51</f>
        <v>2472</v>
      </c>
      <c r="AS60" s="349">
        <f>'3市町別従業者'!AT51</f>
        <v>3161</v>
      </c>
      <c r="AT60" s="349">
        <f>'3市町別従業者'!AU51</f>
        <v>2696</v>
      </c>
      <c r="AU60" s="349">
        <f>'3市町別従業者'!AV51</f>
        <v>2460</v>
      </c>
      <c r="AV60" s="347"/>
      <c r="AW60" s="349">
        <f>'3市町別従業者'!AX51</f>
        <v>1917</v>
      </c>
      <c r="AX60" s="349">
        <f>'3市町別従業者'!AY51</f>
        <v>2124</v>
      </c>
      <c r="AY60" s="349">
        <f>'3市町別従業者'!AZ51</f>
        <v>2549</v>
      </c>
      <c r="AZ60" s="349">
        <f>'3市町別従業者'!BA51</f>
        <v>2751</v>
      </c>
      <c r="BA60" s="349">
        <f>'3市町別従業者'!BB51</f>
        <v>2630</v>
      </c>
      <c r="BB60" s="349">
        <f>'3市町別従業者'!BC51</f>
        <v>2392</v>
      </c>
      <c r="BC60" s="349">
        <f>'3市町別従業者'!BD51</f>
        <v>2228</v>
      </c>
      <c r="BD60" s="349">
        <f>'3市町別従業者'!BE51</f>
        <v>0</v>
      </c>
    </row>
    <row r="61" spans="1:56">
      <c r="A61" s="329">
        <v>481</v>
      </c>
      <c r="B61" s="332" t="s">
        <v>91</v>
      </c>
      <c r="C61" s="349">
        <f>'3市町別従業者'!D52</f>
        <v>1134</v>
      </c>
      <c r="D61" s="349">
        <f>'3市町別従業者'!E52</f>
        <v>1049</v>
      </c>
      <c r="E61" s="349">
        <f>'3市町別従業者'!F52</f>
        <v>949</v>
      </c>
      <c r="F61" s="349">
        <f>'3市町別従業者'!G52</f>
        <v>1091</v>
      </c>
      <c r="G61" s="349">
        <f>'3市町別従業者'!H52</f>
        <v>968</v>
      </c>
      <c r="H61" s="349">
        <f>'3市町別従業者'!I52</f>
        <v>1248</v>
      </c>
      <c r="I61" s="349">
        <f>'3市町別従業者'!J52</f>
        <v>1222</v>
      </c>
      <c r="J61" s="349">
        <f>'3市町別従業者'!K52</f>
        <v>1282</v>
      </c>
      <c r="K61" s="349">
        <f>'3市町別従業者'!L52</f>
        <v>1270</v>
      </c>
      <c r="L61" s="349">
        <f>'3市町別従業者'!M52</f>
        <v>1231</v>
      </c>
      <c r="M61" s="349">
        <f>'3市町別従業者'!N52</f>
        <v>1238</v>
      </c>
      <c r="N61" s="349">
        <f>'3市町別従業者'!O52</f>
        <v>1267</v>
      </c>
      <c r="O61" s="349">
        <f>'3市町別従業者'!P52</f>
        <v>1270</v>
      </c>
      <c r="P61" s="349">
        <f>'3市町別従業者'!Q52</f>
        <v>1264</v>
      </c>
      <c r="Q61" s="349">
        <f>'3市町別従業者'!R52</f>
        <v>1344</v>
      </c>
      <c r="R61" s="349">
        <f>'3市町別従業者'!S52</f>
        <v>1313</v>
      </c>
      <c r="S61" s="349">
        <f>'3市町別従業者'!T52</f>
        <v>1249</v>
      </c>
      <c r="T61" s="349">
        <f>'3市町別従業者'!U52</f>
        <v>1265</v>
      </c>
      <c r="U61" s="349">
        <f>'3市町別従業者'!V52</f>
        <v>1294</v>
      </c>
      <c r="V61" s="349">
        <f>'3市町別従業者'!W52</f>
        <v>1364</v>
      </c>
      <c r="W61" s="349">
        <f>'3市町別従業者'!X52</f>
        <v>1408</v>
      </c>
      <c r="X61" s="349">
        <f>'3市町別従業者'!Y52</f>
        <v>1423</v>
      </c>
      <c r="Y61" s="349">
        <f>'3市町別従業者'!Z52</f>
        <v>1409</v>
      </c>
      <c r="Z61" s="349">
        <f>'3市町別従業者'!AA52</f>
        <v>1344</v>
      </c>
      <c r="AA61" s="349">
        <f>'3市町別従業者'!AB52</f>
        <v>1339</v>
      </c>
      <c r="AB61" s="349">
        <f>'3市町別従業者'!AC52</f>
        <v>1276</v>
      </c>
      <c r="AC61" s="349">
        <f>'3市町別従業者'!AD52</f>
        <v>1257</v>
      </c>
      <c r="AD61" s="349">
        <f>'3市町別従業者'!AE52</f>
        <v>1186</v>
      </c>
      <c r="AE61" s="349">
        <f>'3市町別従業者'!AF52</f>
        <v>1163</v>
      </c>
      <c r="AF61" s="349">
        <f>'3市町別従業者'!AG52</f>
        <v>1091</v>
      </c>
      <c r="AG61" s="349">
        <f>'3市町別従業者'!AH52</f>
        <v>1085</v>
      </c>
      <c r="AH61" s="349">
        <f>'3市町別従業者'!AI52</f>
        <v>1089</v>
      </c>
      <c r="AI61" s="349">
        <f>'3市町別従業者'!AJ52</f>
        <v>1106</v>
      </c>
      <c r="AJ61" s="349">
        <f>'3市町別従業者'!AK52</f>
        <v>1109</v>
      </c>
      <c r="AK61" s="349">
        <f>'3市町別従業者'!AL52</f>
        <v>1061</v>
      </c>
      <c r="AL61" s="349">
        <f>'3市町別従業者'!AM52</f>
        <v>1012</v>
      </c>
      <c r="AM61" s="349">
        <f>'3市町別従業者'!AN52</f>
        <v>976</v>
      </c>
      <c r="AN61" s="349">
        <f>'3市町別従業者'!AO52</f>
        <v>964</v>
      </c>
      <c r="AO61" s="349">
        <f>'3市町別従業者'!AP52</f>
        <v>1060</v>
      </c>
      <c r="AP61" s="349">
        <f>'3市町別従業者'!AQ52</f>
        <v>950</v>
      </c>
      <c r="AQ61" s="349">
        <f>'3市町別従業者'!AR52</f>
        <v>911</v>
      </c>
      <c r="AR61" s="349">
        <f>'3市町別従業者'!AS52</f>
        <v>737</v>
      </c>
      <c r="AS61" s="349">
        <f>'3市町別従業者'!AT52</f>
        <v>818</v>
      </c>
      <c r="AT61" s="349">
        <f>'3市町別従業者'!AU52</f>
        <v>729</v>
      </c>
      <c r="AU61" s="349">
        <f>'3市町別従業者'!AV52</f>
        <v>776</v>
      </c>
      <c r="AV61" s="347"/>
      <c r="AW61" s="349">
        <f>'3市町別従業者'!AX52</f>
        <v>877</v>
      </c>
      <c r="AX61" s="349">
        <f>'3市町別従業者'!AY52</f>
        <v>907</v>
      </c>
      <c r="AY61" s="349">
        <f>'3市町別従業者'!AZ52</f>
        <v>998</v>
      </c>
      <c r="AZ61" s="349">
        <f>'3市町別従業者'!BA52</f>
        <v>1050</v>
      </c>
      <c r="BA61" s="349">
        <f>'3市町別従業者'!BB52</f>
        <v>1005</v>
      </c>
      <c r="BB61" s="349">
        <f>'3市町別従業者'!BC52</f>
        <v>973</v>
      </c>
      <c r="BC61" s="349">
        <f>'3市町別従業者'!BD52</f>
        <v>1002</v>
      </c>
      <c r="BD61" s="349">
        <f>'3市町別従業者'!BE52</f>
        <v>0</v>
      </c>
    </row>
    <row r="62" spans="1:56">
      <c r="A62" s="329">
        <v>501</v>
      </c>
      <c r="B62" s="332" t="s">
        <v>547</v>
      </c>
      <c r="C62" s="349">
        <f>'3市町別従業者'!D53</f>
        <v>1036</v>
      </c>
      <c r="D62" s="349">
        <f>'3市町別従業者'!E53</f>
        <v>1296</v>
      </c>
      <c r="E62" s="349">
        <f>'3市町別従業者'!F53</f>
        <v>1465</v>
      </c>
      <c r="F62" s="349">
        <f>'3市町別従業者'!G53</f>
        <v>1422</v>
      </c>
      <c r="G62" s="349">
        <f>'3市町別従業者'!H53</f>
        <v>1257</v>
      </c>
      <c r="H62" s="349">
        <f>'3市町別従業者'!I53</f>
        <v>1704</v>
      </c>
      <c r="I62" s="349">
        <f>'3市町別従業者'!J53</f>
        <v>1856</v>
      </c>
      <c r="J62" s="349">
        <f>'3市町別従業者'!K53</f>
        <v>1821</v>
      </c>
      <c r="K62" s="349">
        <f>'3市町別従業者'!L53</f>
        <v>1935</v>
      </c>
      <c r="L62" s="349">
        <f>'3市町別従業者'!M53</f>
        <v>1870</v>
      </c>
      <c r="M62" s="349">
        <f>'3市町別従業者'!N53</f>
        <v>1907</v>
      </c>
      <c r="N62" s="349">
        <f>'3市町別従業者'!O53</f>
        <v>2051</v>
      </c>
      <c r="O62" s="349">
        <f>'3市町別従業者'!P53</f>
        <v>2058</v>
      </c>
      <c r="P62" s="349">
        <f>'3市町別従業者'!Q53</f>
        <v>2084</v>
      </c>
      <c r="Q62" s="349">
        <f>'3市町別従業者'!R53</f>
        <v>2202</v>
      </c>
      <c r="R62" s="349">
        <f>'3市町別従業者'!S53</f>
        <v>2232</v>
      </c>
      <c r="S62" s="349">
        <f>'3市町別従業者'!T53</f>
        <v>2165</v>
      </c>
      <c r="T62" s="349">
        <f>'3市町別従業者'!U53</f>
        <v>2102</v>
      </c>
      <c r="U62" s="349">
        <f>'3市町別従業者'!V53</f>
        <v>2147</v>
      </c>
      <c r="V62" s="349">
        <f>'3市町別従業者'!W53</f>
        <v>2096</v>
      </c>
      <c r="W62" s="349">
        <f>'3市町別従業者'!X53</f>
        <v>2183</v>
      </c>
      <c r="X62" s="349">
        <f>'3市町別従業者'!Y53</f>
        <v>2114</v>
      </c>
      <c r="Y62" s="349">
        <f>'3市町別従業者'!Z53</f>
        <v>2094</v>
      </c>
      <c r="Z62" s="349">
        <f>'3市町別従業者'!AA53</f>
        <v>1969</v>
      </c>
      <c r="AA62" s="349">
        <f>'3市町別従業者'!AB53</f>
        <v>1903</v>
      </c>
      <c r="AB62" s="349">
        <f>'3市町別従業者'!AC53</f>
        <v>1895</v>
      </c>
      <c r="AC62" s="349">
        <f>'3市町別従業者'!AD53</f>
        <v>1850</v>
      </c>
      <c r="AD62" s="349">
        <f>'3市町別従業者'!AE53</f>
        <v>1869</v>
      </c>
      <c r="AE62" s="349">
        <f>'3市町別従業者'!AF53</f>
        <v>1828</v>
      </c>
      <c r="AF62" s="349">
        <f>'3市町別従業者'!AG53</f>
        <v>1686</v>
      </c>
      <c r="AG62" s="349">
        <f>'3市町別従業者'!AH53</f>
        <v>1734</v>
      </c>
      <c r="AH62" s="349">
        <f>'3市町別従業者'!AI53</f>
        <v>1614</v>
      </c>
      <c r="AI62" s="349">
        <f>'3市町別従業者'!AJ53</f>
        <v>1508</v>
      </c>
      <c r="AJ62" s="349">
        <f>'3市町別従業者'!AK53</f>
        <v>1626</v>
      </c>
      <c r="AK62" s="349">
        <f>'3市町別従業者'!AL53</f>
        <v>1591</v>
      </c>
      <c r="AL62" s="349">
        <f>'3市町別従業者'!AM53</f>
        <v>1369</v>
      </c>
      <c r="AM62" s="349">
        <f>'3市町別従業者'!AN53</f>
        <v>1396</v>
      </c>
      <c r="AN62" s="349">
        <f>'3市町別従業者'!AO53</f>
        <v>1379</v>
      </c>
      <c r="AO62" s="349">
        <f>'3市町別従業者'!AP53</f>
        <v>1318</v>
      </c>
      <c r="AP62" s="349">
        <f>'3市町別従業者'!AQ53</f>
        <v>1219</v>
      </c>
      <c r="AQ62" s="349">
        <f>'3市町別従業者'!AR53</f>
        <v>1203</v>
      </c>
      <c r="AR62" s="349">
        <f>'3市町別従業者'!AS53</f>
        <v>1080</v>
      </c>
      <c r="AS62" s="349">
        <f>'3市町別従業者'!AT53</f>
        <v>1174</v>
      </c>
      <c r="AT62" s="349">
        <f>'3市町別従業者'!AU53</f>
        <v>1120</v>
      </c>
      <c r="AU62" s="349">
        <f>'3市町別従業者'!AV53</f>
        <v>1150</v>
      </c>
      <c r="AV62" s="347"/>
      <c r="AW62" s="349">
        <f>'3市町別従業者'!AX53</f>
        <v>1108</v>
      </c>
      <c r="AX62" s="349">
        <f>'3市町別従業者'!AY53</f>
        <v>1184</v>
      </c>
      <c r="AY62" s="349">
        <f>'3市町別従業者'!AZ53</f>
        <v>1222</v>
      </c>
      <c r="AZ62" s="349">
        <f>'3市町別従業者'!BA53</f>
        <v>1218</v>
      </c>
      <c r="BA62" s="349">
        <f>'3市町別従業者'!BB53</f>
        <v>1205</v>
      </c>
      <c r="BB62" s="349">
        <f>'3市町別従業者'!BC53</f>
        <v>997</v>
      </c>
      <c r="BC62" s="349">
        <f>'3市町別従業者'!BD53</f>
        <v>963</v>
      </c>
      <c r="BD62" s="349">
        <f>'3市町別従業者'!BE53</f>
        <v>0</v>
      </c>
    </row>
    <row r="63" spans="1:56">
      <c r="A63" s="338"/>
      <c r="B63" s="344" t="s">
        <v>42</v>
      </c>
      <c r="C63" s="348">
        <f t="shared" ref="C63:G63" si="107">SUM(C64:C68)</f>
        <v>12266</v>
      </c>
      <c r="D63" s="348">
        <f t="shared" si="107"/>
        <v>12634</v>
      </c>
      <c r="E63" s="348">
        <f t="shared" si="107"/>
        <v>12638</v>
      </c>
      <c r="F63" s="348">
        <f t="shared" si="107"/>
        <v>13485</v>
      </c>
      <c r="G63" s="348">
        <f t="shared" si="107"/>
        <v>13091</v>
      </c>
      <c r="H63" s="348">
        <f t="shared" ref="H63:L63" si="108">SUM(H64:H68)</f>
        <v>20721</v>
      </c>
      <c r="I63" s="348">
        <f t="shared" si="108"/>
        <v>20932</v>
      </c>
      <c r="J63" s="348">
        <f t="shared" si="108"/>
        <v>20417</v>
      </c>
      <c r="K63" s="348">
        <f t="shared" si="108"/>
        <v>20657</v>
      </c>
      <c r="L63" s="348">
        <f t="shared" si="108"/>
        <v>20335</v>
      </c>
      <c r="M63" s="348">
        <f>SUM(M64:M68)</f>
        <v>20568</v>
      </c>
      <c r="N63" s="348">
        <f t="shared" ref="N63:AX63" si="109">SUM(N64:N68)</f>
        <v>20884</v>
      </c>
      <c r="O63" s="348">
        <f t="shared" si="109"/>
        <v>20207</v>
      </c>
      <c r="P63" s="348">
        <f t="shared" si="109"/>
        <v>20106</v>
      </c>
      <c r="Q63" s="348">
        <f t="shared" si="109"/>
        <v>20511</v>
      </c>
      <c r="R63" s="348">
        <f t="shared" si="109"/>
        <v>20592</v>
      </c>
      <c r="S63" s="348">
        <f t="shared" si="109"/>
        <v>20953</v>
      </c>
      <c r="T63" s="348">
        <f t="shared" si="109"/>
        <v>20946</v>
      </c>
      <c r="U63" s="348">
        <f t="shared" si="109"/>
        <v>21660</v>
      </c>
      <c r="V63" s="348">
        <f t="shared" si="109"/>
        <v>21846</v>
      </c>
      <c r="W63" s="348">
        <f t="shared" si="109"/>
        <v>22270</v>
      </c>
      <c r="X63" s="348">
        <f t="shared" si="109"/>
        <v>22650</v>
      </c>
      <c r="Y63" s="348">
        <f t="shared" si="109"/>
        <v>22106</v>
      </c>
      <c r="Z63" s="348">
        <f t="shared" si="109"/>
        <v>21646</v>
      </c>
      <c r="AA63" s="348">
        <f t="shared" si="109"/>
        <v>20379</v>
      </c>
      <c r="AB63" s="348">
        <f t="shared" si="109"/>
        <v>20216</v>
      </c>
      <c r="AC63" s="348">
        <f t="shared" si="109"/>
        <v>19619</v>
      </c>
      <c r="AD63" s="348">
        <f t="shared" si="109"/>
        <v>19229</v>
      </c>
      <c r="AE63" s="348">
        <f t="shared" si="109"/>
        <v>18495</v>
      </c>
      <c r="AF63" s="348">
        <f t="shared" si="109"/>
        <v>17540</v>
      </c>
      <c r="AG63" s="348">
        <f t="shared" si="109"/>
        <v>17028</v>
      </c>
      <c r="AH63" s="348">
        <f t="shared" si="109"/>
        <v>16205</v>
      </c>
      <c r="AI63" s="348">
        <f t="shared" si="109"/>
        <v>15553</v>
      </c>
      <c r="AJ63" s="348">
        <f t="shared" si="109"/>
        <v>15263</v>
      </c>
      <c r="AK63" s="348">
        <f t="shared" si="109"/>
        <v>14528</v>
      </c>
      <c r="AL63" s="348">
        <f t="shared" si="109"/>
        <v>14434</v>
      </c>
      <c r="AM63" s="348">
        <f t="shared" si="109"/>
        <v>14493</v>
      </c>
      <c r="AN63" s="348">
        <f t="shared" si="109"/>
        <v>14477</v>
      </c>
      <c r="AO63" s="348">
        <f t="shared" si="109"/>
        <v>14330</v>
      </c>
      <c r="AP63" s="348">
        <f t="shared" si="109"/>
        <v>13869</v>
      </c>
      <c r="AQ63" s="348">
        <f t="shared" si="109"/>
        <v>13686</v>
      </c>
      <c r="AR63" s="348">
        <f t="shared" si="109"/>
        <v>12356</v>
      </c>
      <c r="AS63" s="348">
        <f t="shared" si="109"/>
        <v>13949</v>
      </c>
      <c r="AT63" s="348">
        <f t="shared" si="109"/>
        <v>12621</v>
      </c>
      <c r="AU63" s="348">
        <f t="shared" si="109"/>
        <v>12782</v>
      </c>
      <c r="AV63" s="340"/>
      <c r="AW63" s="348">
        <f t="shared" si="109"/>
        <v>12153</v>
      </c>
      <c r="AX63" s="348">
        <f t="shared" si="109"/>
        <v>12940</v>
      </c>
      <c r="AY63" s="348">
        <f t="shared" ref="AY63:BA63" si="110">SUM(AY64:AY68)</f>
        <v>13291</v>
      </c>
      <c r="AZ63" s="348">
        <f t="shared" si="110"/>
        <v>13252</v>
      </c>
      <c r="BA63" s="348">
        <f t="shared" si="110"/>
        <v>12770</v>
      </c>
      <c r="BB63" s="348">
        <f t="shared" ref="BB63:BC63" si="111">SUM(BB64:BB68)</f>
        <v>11725</v>
      </c>
      <c r="BC63" s="348">
        <f t="shared" si="111"/>
        <v>12110</v>
      </c>
      <c r="BD63" s="348">
        <f t="shared" ref="BD63" si="112">SUM(BD64:BD68)</f>
        <v>0</v>
      </c>
    </row>
    <row r="64" spans="1:56">
      <c r="A64" s="333">
        <v>209</v>
      </c>
      <c r="B64" s="335" t="s">
        <v>548</v>
      </c>
      <c r="C64" s="349">
        <f>'3市町別従業者'!D55</f>
        <v>4130</v>
      </c>
      <c r="D64" s="349">
        <f>'3市町別従業者'!E55</f>
        <v>4467</v>
      </c>
      <c r="E64" s="349">
        <f>'3市町別従業者'!F55</f>
        <v>4493</v>
      </c>
      <c r="F64" s="349">
        <f>'3市町別従業者'!G55</f>
        <v>4673</v>
      </c>
      <c r="G64" s="349">
        <f>'3市町別従業者'!H55</f>
        <v>4642</v>
      </c>
      <c r="H64" s="349">
        <f>'3市町別従業者'!I55</f>
        <v>8237</v>
      </c>
      <c r="I64" s="349">
        <f>'3市町別従業者'!J55</f>
        <v>8209</v>
      </c>
      <c r="J64" s="349">
        <f>'3市町別従業者'!K55</f>
        <v>8076</v>
      </c>
      <c r="K64" s="349">
        <f>'3市町別従業者'!L55</f>
        <v>7967</v>
      </c>
      <c r="L64" s="349">
        <f>'3市町別従業者'!M55</f>
        <v>8017</v>
      </c>
      <c r="M64" s="349">
        <f>'3市町別従業者'!N55</f>
        <v>8129</v>
      </c>
      <c r="N64" s="349">
        <f>'3市町別従業者'!O55</f>
        <v>8412</v>
      </c>
      <c r="O64" s="349">
        <f>'3市町別従業者'!P55</f>
        <v>8118</v>
      </c>
      <c r="P64" s="349">
        <f>'3市町別従業者'!Q55</f>
        <v>8144</v>
      </c>
      <c r="Q64" s="349">
        <f>'3市町別従業者'!R55</f>
        <v>8211</v>
      </c>
      <c r="R64" s="349">
        <f>'3市町別従業者'!S55</f>
        <v>8408</v>
      </c>
      <c r="S64" s="349">
        <f>'3市町別従業者'!T55</f>
        <v>8465</v>
      </c>
      <c r="T64" s="349">
        <f>'3市町別従業者'!U55</f>
        <v>8424</v>
      </c>
      <c r="U64" s="349">
        <f>'3市町別従業者'!V55</f>
        <v>8760</v>
      </c>
      <c r="V64" s="349">
        <f>'3市町別従業者'!W55</f>
        <v>9011</v>
      </c>
      <c r="W64" s="349">
        <f>'3市町別従業者'!X55</f>
        <v>8967</v>
      </c>
      <c r="X64" s="349">
        <f>'3市町別従業者'!Y55</f>
        <v>9315</v>
      </c>
      <c r="Y64" s="349">
        <f>'3市町別従業者'!Z55</f>
        <v>9165</v>
      </c>
      <c r="Z64" s="349">
        <f>'3市町別従業者'!AA55</f>
        <v>9114</v>
      </c>
      <c r="AA64" s="349">
        <f>'3市町別従業者'!AB55</f>
        <v>8561</v>
      </c>
      <c r="AB64" s="349">
        <f>'3市町別従業者'!AC55</f>
        <v>8482</v>
      </c>
      <c r="AC64" s="349">
        <f>'3市町別従業者'!AD55</f>
        <v>8236</v>
      </c>
      <c r="AD64" s="349">
        <f>'3市町別従業者'!AE55</f>
        <v>7985</v>
      </c>
      <c r="AE64" s="349">
        <f>'3市町別従業者'!AF55</f>
        <v>7536</v>
      </c>
      <c r="AF64" s="349">
        <f>'3市町別従業者'!AG55</f>
        <v>7162</v>
      </c>
      <c r="AG64" s="349">
        <f>'3市町別従業者'!AH55</f>
        <v>6981</v>
      </c>
      <c r="AH64" s="349">
        <f>'3市町別従業者'!AI55</f>
        <v>6719</v>
      </c>
      <c r="AI64" s="349">
        <f>'3市町別従業者'!AJ55</f>
        <v>6509</v>
      </c>
      <c r="AJ64" s="349">
        <f>'3市町別従業者'!AK55</f>
        <v>6287</v>
      </c>
      <c r="AK64" s="349">
        <f>'3市町別従業者'!AL55</f>
        <v>6028</v>
      </c>
      <c r="AL64" s="349">
        <f>'3市町別従業者'!AM55</f>
        <v>5977</v>
      </c>
      <c r="AM64" s="349">
        <f>'3市町別従業者'!AN55</f>
        <v>6095</v>
      </c>
      <c r="AN64" s="349">
        <f>'3市町別従業者'!AO55</f>
        <v>6159</v>
      </c>
      <c r="AO64" s="349">
        <f>'3市町別従業者'!AP55</f>
        <v>6173</v>
      </c>
      <c r="AP64" s="349">
        <f>'3市町別従業者'!AQ55</f>
        <v>5985</v>
      </c>
      <c r="AQ64" s="349">
        <f>'3市町別従業者'!AR55</f>
        <v>6244</v>
      </c>
      <c r="AR64" s="349">
        <f>'3市町別従業者'!AS55</f>
        <v>5716</v>
      </c>
      <c r="AS64" s="349">
        <f>'3市町別従業者'!AT55</f>
        <v>6183</v>
      </c>
      <c r="AT64" s="349">
        <f>'3市町別従業者'!AU55</f>
        <v>5920</v>
      </c>
      <c r="AU64" s="349">
        <f>'3市町別従業者'!AV55</f>
        <v>6033</v>
      </c>
      <c r="AV64" s="347"/>
      <c r="AW64" s="349">
        <f>'3市町別従業者'!AX55</f>
        <v>5852</v>
      </c>
      <c r="AX64" s="349">
        <f>'3市町別従業者'!AY55</f>
        <v>6359</v>
      </c>
      <c r="AY64" s="349">
        <f>'3市町別従業者'!AZ55</f>
        <v>6408</v>
      </c>
      <c r="AZ64" s="349">
        <f>'3市町別従業者'!BA55</f>
        <v>6422</v>
      </c>
      <c r="BA64" s="349">
        <f>'3市町別従業者'!BB55</f>
        <v>6127</v>
      </c>
      <c r="BB64" s="349">
        <f>'3市町別従業者'!BC55</f>
        <v>5461</v>
      </c>
      <c r="BC64" s="349">
        <f>'3市町別従業者'!BD55</f>
        <v>5740</v>
      </c>
      <c r="BD64" s="349">
        <f>'3市町別従業者'!BE55</f>
        <v>0</v>
      </c>
    </row>
    <row r="65" spans="1:56">
      <c r="A65" s="329">
        <v>222</v>
      </c>
      <c r="B65" s="332" t="s">
        <v>549</v>
      </c>
      <c r="C65" s="349">
        <f>'3市町別従業者'!D56</f>
        <v>2331</v>
      </c>
      <c r="D65" s="349">
        <f>'3市町別従業者'!E56</f>
        <v>2227</v>
      </c>
      <c r="E65" s="349">
        <f>'3市町別従業者'!F56</f>
        <v>2201</v>
      </c>
      <c r="F65" s="349">
        <f>'3市町別従業者'!G56</f>
        <v>2426</v>
      </c>
      <c r="G65" s="349">
        <f>'3市町別従業者'!H56</f>
        <v>2385</v>
      </c>
      <c r="H65" s="349">
        <f>'3市町別従業者'!I56</f>
        <v>3470</v>
      </c>
      <c r="I65" s="349">
        <f>'3市町別従業者'!J56</f>
        <v>3586</v>
      </c>
      <c r="J65" s="349">
        <f>'3市町別従業者'!K56</f>
        <v>3608</v>
      </c>
      <c r="K65" s="349">
        <f>'3市町別従業者'!L56</f>
        <v>4069</v>
      </c>
      <c r="L65" s="349">
        <f>'3市町別従業者'!M56</f>
        <v>3605</v>
      </c>
      <c r="M65" s="349">
        <f>'3市町別従業者'!N56</f>
        <v>3622</v>
      </c>
      <c r="N65" s="349">
        <f>'3市町別従業者'!O56</f>
        <v>3472</v>
      </c>
      <c r="O65" s="349">
        <f>'3市町別従業者'!P56</f>
        <v>3351</v>
      </c>
      <c r="P65" s="349">
        <f>'3市町別従業者'!Q56</f>
        <v>3276</v>
      </c>
      <c r="Q65" s="349">
        <f>'3市町別従業者'!R56</f>
        <v>3410</v>
      </c>
      <c r="R65" s="349">
        <f>'3市町別従業者'!S56</f>
        <v>3458</v>
      </c>
      <c r="S65" s="349">
        <f>'3市町別従業者'!T56</f>
        <v>3527</v>
      </c>
      <c r="T65" s="349">
        <f>'3市町別従業者'!U56</f>
        <v>3531</v>
      </c>
      <c r="U65" s="349">
        <f>'3市町別従業者'!V56</f>
        <v>3637</v>
      </c>
      <c r="V65" s="349">
        <f>'3市町別従業者'!W56</f>
        <v>3650</v>
      </c>
      <c r="W65" s="349">
        <f>'3市町別従業者'!X56</f>
        <v>3699</v>
      </c>
      <c r="X65" s="349">
        <f>'3市町別従業者'!Y56</f>
        <v>3840</v>
      </c>
      <c r="Y65" s="349">
        <f>'3市町別従業者'!Z56</f>
        <v>3702</v>
      </c>
      <c r="Z65" s="349">
        <f>'3市町別従業者'!AA56</f>
        <v>3423</v>
      </c>
      <c r="AA65" s="349">
        <f>'3市町別従業者'!AB56</f>
        <v>3188</v>
      </c>
      <c r="AB65" s="349">
        <f>'3市町別従業者'!AC56</f>
        <v>3203</v>
      </c>
      <c r="AC65" s="349">
        <f>'3市町別従業者'!AD56</f>
        <v>3058</v>
      </c>
      <c r="AD65" s="349">
        <f>'3市町別従業者'!AE56</f>
        <v>2993</v>
      </c>
      <c r="AE65" s="349">
        <f>'3市町別従業者'!AF56</f>
        <v>2833</v>
      </c>
      <c r="AF65" s="349">
        <f>'3市町別従業者'!AG56</f>
        <v>2744</v>
      </c>
      <c r="AG65" s="349">
        <f>'3市町別従業者'!AH56</f>
        <v>2650</v>
      </c>
      <c r="AH65" s="349">
        <f>'3市町別従業者'!AI56</f>
        <v>2429</v>
      </c>
      <c r="AI65" s="349">
        <f>'3市町別従業者'!AJ56</f>
        <v>2368</v>
      </c>
      <c r="AJ65" s="349">
        <f>'3市町別従業者'!AK56</f>
        <v>2279</v>
      </c>
      <c r="AK65" s="349">
        <f>'3市町別従業者'!AL56</f>
        <v>2099</v>
      </c>
      <c r="AL65" s="349">
        <f>'3市町別従業者'!AM56</f>
        <v>2141</v>
      </c>
      <c r="AM65" s="349">
        <f>'3市町別従業者'!AN56</f>
        <v>2060</v>
      </c>
      <c r="AN65" s="349">
        <f>'3市町別従業者'!AO56</f>
        <v>2115</v>
      </c>
      <c r="AO65" s="349">
        <f>'3市町別従業者'!AP56</f>
        <v>2090</v>
      </c>
      <c r="AP65" s="349">
        <f>'3市町別従業者'!AQ56</f>
        <v>1771</v>
      </c>
      <c r="AQ65" s="349">
        <f>'3市町別従業者'!AR56</f>
        <v>1674</v>
      </c>
      <c r="AR65" s="349">
        <f>'3市町別従業者'!AS56</f>
        <v>1646</v>
      </c>
      <c r="AS65" s="349">
        <f>'3市町別従業者'!AT56</f>
        <v>1724</v>
      </c>
      <c r="AT65" s="349">
        <f>'3市町別従業者'!AU56</f>
        <v>1703</v>
      </c>
      <c r="AU65" s="349">
        <f>'3市町別従業者'!AV56</f>
        <v>1693</v>
      </c>
      <c r="AV65" s="347"/>
      <c r="AW65" s="349">
        <f>'3市町別従業者'!AX56</f>
        <v>1722</v>
      </c>
      <c r="AX65" s="349">
        <f>'3市町別従業者'!AY56</f>
        <v>1745</v>
      </c>
      <c r="AY65" s="349">
        <f>'3市町別従業者'!AZ56</f>
        <v>1810</v>
      </c>
      <c r="AZ65" s="349">
        <f>'3市町別従業者'!BA56</f>
        <v>1750</v>
      </c>
      <c r="BA65" s="349">
        <f>'3市町別従業者'!BB56</f>
        <v>1668</v>
      </c>
      <c r="BB65" s="349">
        <f>'3市町別従業者'!BC56</f>
        <v>1553</v>
      </c>
      <c r="BC65" s="349">
        <f>'3市町別従業者'!BD56</f>
        <v>1489</v>
      </c>
      <c r="BD65" s="349">
        <f>'3市町別従業者'!BE56</f>
        <v>0</v>
      </c>
    </row>
    <row r="66" spans="1:56">
      <c r="A66" s="329">
        <v>225</v>
      </c>
      <c r="B66" s="332" t="s">
        <v>550</v>
      </c>
      <c r="C66" s="349">
        <f>'3市町別従業者'!D57</f>
        <v>4075</v>
      </c>
      <c r="D66" s="349">
        <f>'3市町別従業者'!E57</f>
        <v>4045</v>
      </c>
      <c r="E66" s="349">
        <f>'3市町別従業者'!F57</f>
        <v>3908</v>
      </c>
      <c r="F66" s="349">
        <f>'3市町別従業者'!G57</f>
        <v>4043</v>
      </c>
      <c r="G66" s="349">
        <f>'3市町別従業者'!H57</f>
        <v>3835</v>
      </c>
      <c r="H66" s="349">
        <f>'3市町別従業者'!I57</f>
        <v>4722</v>
      </c>
      <c r="I66" s="349">
        <f>'3市町別従業者'!J57</f>
        <v>4820</v>
      </c>
      <c r="J66" s="349">
        <f>'3市町別従業者'!K57</f>
        <v>4478</v>
      </c>
      <c r="K66" s="349">
        <f>'3市町別従業者'!L57</f>
        <v>4278</v>
      </c>
      <c r="L66" s="349">
        <f>'3市町別従業者'!M57</f>
        <v>4320</v>
      </c>
      <c r="M66" s="349">
        <f>'3市町別従業者'!N57</f>
        <v>4375</v>
      </c>
      <c r="N66" s="349">
        <f>'3市町別従業者'!O57</f>
        <v>4319</v>
      </c>
      <c r="O66" s="349">
        <f>'3市町別従業者'!P57</f>
        <v>4169</v>
      </c>
      <c r="P66" s="349">
        <f>'3市町別従業者'!Q57</f>
        <v>4045</v>
      </c>
      <c r="Q66" s="349">
        <f>'3市町別従業者'!R57</f>
        <v>4101</v>
      </c>
      <c r="R66" s="349">
        <f>'3市町別従業者'!S57</f>
        <v>4079</v>
      </c>
      <c r="S66" s="349">
        <f>'3市町別従業者'!T57</f>
        <v>4285</v>
      </c>
      <c r="T66" s="349">
        <f>'3市町別従業者'!U57</f>
        <v>4341</v>
      </c>
      <c r="U66" s="349">
        <f>'3市町別従業者'!V57</f>
        <v>4657</v>
      </c>
      <c r="V66" s="349">
        <f>'3市町別従業者'!W57</f>
        <v>4635</v>
      </c>
      <c r="W66" s="349">
        <f>'3市町別従業者'!X57</f>
        <v>5008</v>
      </c>
      <c r="X66" s="349">
        <f>'3市町別従業者'!Y57</f>
        <v>4888</v>
      </c>
      <c r="Y66" s="349">
        <f>'3市町別従業者'!Z57</f>
        <v>4739</v>
      </c>
      <c r="Z66" s="349">
        <f>'3市町別従業者'!AA57</f>
        <v>4709</v>
      </c>
      <c r="AA66" s="349">
        <f>'3市町別従業者'!AB57</f>
        <v>4454</v>
      </c>
      <c r="AB66" s="349">
        <f>'3市町別従業者'!AC57</f>
        <v>4494</v>
      </c>
      <c r="AC66" s="349">
        <f>'3市町別従業者'!AD57</f>
        <v>4399</v>
      </c>
      <c r="AD66" s="349">
        <f>'3市町別従業者'!AE57</f>
        <v>4468</v>
      </c>
      <c r="AE66" s="349">
        <f>'3市町別従業者'!AF57</f>
        <v>4339</v>
      </c>
      <c r="AF66" s="349">
        <f>'3市町別従業者'!AG57</f>
        <v>4169</v>
      </c>
      <c r="AG66" s="349">
        <f>'3市町別従業者'!AH57</f>
        <v>4174</v>
      </c>
      <c r="AH66" s="349">
        <f>'3市町別従業者'!AI57</f>
        <v>3916</v>
      </c>
      <c r="AI66" s="349">
        <f>'3市町別従業者'!AJ57</f>
        <v>3603</v>
      </c>
      <c r="AJ66" s="349">
        <f>'3市町別従業者'!AK57</f>
        <v>3684</v>
      </c>
      <c r="AK66" s="349">
        <f>'3市町別従業者'!AL57</f>
        <v>3584</v>
      </c>
      <c r="AL66" s="349">
        <f>'3市町別従業者'!AM57</f>
        <v>3598</v>
      </c>
      <c r="AM66" s="349">
        <f>'3市町別従業者'!AN57</f>
        <v>3624</v>
      </c>
      <c r="AN66" s="349">
        <f>'3市町別従業者'!AO57</f>
        <v>3687</v>
      </c>
      <c r="AO66" s="349">
        <f>'3市町別従業者'!AP57</f>
        <v>3629</v>
      </c>
      <c r="AP66" s="349">
        <f>'3市町別従業者'!AQ57</f>
        <v>3652</v>
      </c>
      <c r="AQ66" s="349">
        <f>'3市町別従業者'!AR57</f>
        <v>3428</v>
      </c>
      <c r="AR66" s="349">
        <f>'3市町別従業者'!AS57</f>
        <v>3052</v>
      </c>
      <c r="AS66" s="349">
        <f>'3市町別従業者'!AT57</f>
        <v>3898</v>
      </c>
      <c r="AT66" s="349">
        <f>'3市町別従業者'!AU57</f>
        <v>2994</v>
      </c>
      <c r="AU66" s="349">
        <f>'3市町別従業者'!AV57</f>
        <v>3008</v>
      </c>
      <c r="AV66" s="347"/>
      <c r="AW66" s="349">
        <f>'3市町別従業者'!AX57</f>
        <v>2757</v>
      </c>
      <c r="AX66" s="349">
        <f>'3市町別従業者'!AY57</f>
        <v>3074</v>
      </c>
      <c r="AY66" s="349">
        <f>'3市町別従業者'!AZ57</f>
        <v>3144</v>
      </c>
      <c r="AZ66" s="349">
        <f>'3市町別従業者'!BA57</f>
        <v>3120</v>
      </c>
      <c r="BA66" s="349">
        <f>'3市町別従業者'!BB57</f>
        <v>3085</v>
      </c>
      <c r="BB66" s="349">
        <f>'3市町別従業者'!BC57</f>
        <v>3184</v>
      </c>
      <c r="BC66" s="349">
        <f>'3市町別従業者'!BD57</f>
        <v>3349</v>
      </c>
      <c r="BD66" s="349">
        <f>'3市町別従業者'!BE57</f>
        <v>0</v>
      </c>
    </row>
    <row r="67" spans="1:56">
      <c r="A67" s="329">
        <v>585</v>
      </c>
      <c r="B67" s="332" t="s">
        <v>551</v>
      </c>
      <c r="C67" s="349">
        <f>'3市町別従業者'!D58</f>
        <v>1014</v>
      </c>
      <c r="D67" s="349">
        <f>'3市町別従業者'!E58</f>
        <v>1281</v>
      </c>
      <c r="E67" s="349">
        <f>'3市町別従業者'!F58</f>
        <v>1339</v>
      </c>
      <c r="F67" s="349">
        <f>'3市町別従業者'!G58</f>
        <v>1523</v>
      </c>
      <c r="G67" s="349">
        <f>'3市町別従業者'!H58</f>
        <v>1432</v>
      </c>
      <c r="H67" s="349">
        <f>'3市町別従業者'!I58</f>
        <v>2873</v>
      </c>
      <c r="I67" s="349">
        <f>'3市町別従業者'!J58</f>
        <v>2838</v>
      </c>
      <c r="J67" s="349">
        <f>'3市町別従業者'!K58</f>
        <v>2790</v>
      </c>
      <c r="K67" s="349">
        <f>'3市町別従業者'!L58</f>
        <v>2843</v>
      </c>
      <c r="L67" s="349">
        <f>'3市町別従業者'!M58</f>
        <v>2874</v>
      </c>
      <c r="M67" s="349">
        <f>'3市町別従業者'!N58</f>
        <v>2910</v>
      </c>
      <c r="N67" s="349">
        <f>'3市町別従業者'!O58</f>
        <v>3090</v>
      </c>
      <c r="O67" s="349">
        <f>'3市町別従業者'!P58</f>
        <v>3046</v>
      </c>
      <c r="P67" s="349">
        <f>'3市町別従業者'!Q58</f>
        <v>2998</v>
      </c>
      <c r="Q67" s="349">
        <f>'3市町別従業者'!R58</f>
        <v>3134</v>
      </c>
      <c r="R67" s="349">
        <f>'3市町別従業者'!S58</f>
        <v>2976</v>
      </c>
      <c r="S67" s="349">
        <f>'3市町別従業者'!T58</f>
        <v>2960</v>
      </c>
      <c r="T67" s="349">
        <f>'3市町別従業者'!U58</f>
        <v>2996</v>
      </c>
      <c r="U67" s="349">
        <f>'3市町別従業者'!V58</f>
        <v>2950</v>
      </c>
      <c r="V67" s="349">
        <f>'3市町別従業者'!W58</f>
        <v>2950</v>
      </c>
      <c r="W67" s="349">
        <f>'3市町別従業者'!X58</f>
        <v>2947</v>
      </c>
      <c r="X67" s="349">
        <f>'3市町別従業者'!Y58</f>
        <v>2993</v>
      </c>
      <c r="Y67" s="349">
        <f>'3市町別従業者'!Z58</f>
        <v>2893</v>
      </c>
      <c r="Z67" s="349">
        <f>'3市町別従業者'!AA58</f>
        <v>2852</v>
      </c>
      <c r="AA67" s="349">
        <f>'3市町別従業者'!AB58</f>
        <v>2763</v>
      </c>
      <c r="AB67" s="349">
        <f>'3市町別従業者'!AC58</f>
        <v>2697</v>
      </c>
      <c r="AC67" s="349">
        <f>'3市町別従業者'!AD58</f>
        <v>2461</v>
      </c>
      <c r="AD67" s="349">
        <f>'3市町別従業者'!AE58</f>
        <v>2411</v>
      </c>
      <c r="AE67" s="349">
        <f>'3市町別従業者'!AF58</f>
        <v>2340</v>
      </c>
      <c r="AF67" s="349">
        <f>'3市町別従業者'!AG58</f>
        <v>2151</v>
      </c>
      <c r="AG67" s="349">
        <f>'3市町別従業者'!AH58</f>
        <v>2013</v>
      </c>
      <c r="AH67" s="349">
        <f>'3市町別従業者'!AI58</f>
        <v>1959</v>
      </c>
      <c r="AI67" s="349">
        <f>'3市町別従業者'!AJ58</f>
        <v>1948</v>
      </c>
      <c r="AJ67" s="349">
        <f>'3市町別従業者'!AK58</f>
        <v>1912</v>
      </c>
      <c r="AK67" s="349">
        <f>'3市町別従業者'!AL58</f>
        <v>1794</v>
      </c>
      <c r="AL67" s="349">
        <f>'3市町別従業者'!AM58</f>
        <v>1715</v>
      </c>
      <c r="AM67" s="349">
        <f>'3市町別従業者'!AN58</f>
        <v>1705</v>
      </c>
      <c r="AN67" s="349">
        <f>'3市町別従業者'!AO58</f>
        <v>1675</v>
      </c>
      <c r="AO67" s="349">
        <f>'3市町別従業者'!AP58</f>
        <v>1630</v>
      </c>
      <c r="AP67" s="349">
        <f>'3市町別従業者'!AQ58</f>
        <v>1658</v>
      </c>
      <c r="AQ67" s="349">
        <f>'3市町別従業者'!AR58</f>
        <v>1541</v>
      </c>
      <c r="AR67" s="349">
        <f>'3市町別従業者'!AS58</f>
        <v>1316</v>
      </c>
      <c r="AS67" s="349">
        <f>'3市町別従業者'!AT58</f>
        <v>1492</v>
      </c>
      <c r="AT67" s="349">
        <f>'3市町別従業者'!AU58</f>
        <v>1375</v>
      </c>
      <c r="AU67" s="349">
        <f>'3市町別従業者'!AV58</f>
        <v>1457</v>
      </c>
      <c r="AV67" s="347"/>
      <c r="AW67" s="349">
        <f>'3市町別従業者'!AX58</f>
        <v>1282</v>
      </c>
      <c r="AX67" s="349">
        <f>'3市町別従業者'!AY58</f>
        <v>1304</v>
      </c>
      <c r="AY67" s="349">
        <f>'3市町別従業者'!AZ58</f>
        <v>1324</v>
      </c>
      <c r="AZ67" s="349">
        <f>'3市町別従業者'!BA58</f>
        <v>1376</v>
      </c>
      <c r="BA67" s="349">
        <f>'3市町別従業者'!BB58</f>
        <v>1315</v>
      </c>
      <c r="BB67" s="349">
        <f>'3市町別従業者'!BC58</f>
        <v>1066</v>
      </c>
      <c r="BC67" s="349">
        <f>'3市町別従業者'!BD58</f>
        <v>1080</v>
      </c>
      <c r="BD67" s="349">
        <f>'3市町別従業者'!BE58</f>
        <v>0</v>
      </c>
    </row>
    <row r="68" spans="1:56">
      <c r="A68" s="329">
        <v>586</v>
      </c>
      <c r="B68" s="332" t="s">
        <v>552</v>
      </c>
      <c r="C68" s="349">
        <f>'3市町別従業者'!D59</f>
        <v>716</v>
      </c>
      <c r="D68" s="349">
        <f>'3市町別従業者'!E59</f>
        <v>614</v>
      </c>
      <c r="E68" s="349">
        <f>'3市町別従業者'!F59</f>
        <v>697</v>
      </c>
      <c r="F68" s="349">
        <f>'3市町別従業者'!G59</f>
        <v>820</v>
      </c>
      <c r="G68" s="349">
        <f>'3市町別従業者'!H59</f>
        <v>797</v>
      </c>
      <c r="H68" s="349">
        <f>'3市町別従業者'!I59</f>
        <v>1419</v>
      </c>
      <c r="I68" s="349">
        <f>'3市町別従業者'!J59</f>
        <v>1479</v>
      </c>
      <c r="J68" s="349">
        <f>'3市町別従業者'!K59</f>
        <v>1465</v>
      </c>
      <c r="K68" s="349">
        <f>'3市町別従業者'!L59</f>
        <v>1500</v>
      </c>
      <c r="L68" s="349">
        <f>'3市町別従業者'!M59</f>
        <v>1519</v>
      </c>
      <c r="M68" s="349">
        <f>'3市町別従業者'!N59</f>
        <v>1532</v>
      </c>
      <c r="N68" s="349">
        <f>'3市町別従業者'!O59</f>
        <v>1591</v>
      </c>
      <c r="O68" s="349">
        <f>'3市町別従業者'!P59</f>
        <v>1523</v>
      </c>
      <c r="P68" s="349">
        <f>'3市町別従業者'!Q59</f>
        <v>1643</v>
      </c>
      <c r="Q68" s="349">
        <f>'3市町別従業者'!R59</f>
        <v>1655</v>
      </c>
      <c r="R68" s="349">
        <f>'3市町別従業者'!S59</f>
        <v>1671</v>
      </c>
      <c r="S68" s="349">
        <f>'3市町別従業者'!T59</f>
        <v>1716</v>
      </c>
      <c r="T68" s="349">
        <f>'3市町別従業者'!U59</f>
        <v>1654</v>
      </c>
      <c r="U68" s="349">
        <f>'3市町別従業者'!V59</f>
        <v>1656</v>
      </c>
      <c r="V68" s="349">
        <f>'3市町別従業者'!W59</f>
        <v>1600</v>
      </c>
      <c r="W68" s="349">
        <f>'3市町別従業者'!X59</f>
        <v>1649</v>
      </c>
      <c r="X68" s="349">
        <f>'3市町別従業者'!Y59</f>
        <v>1614</v>
      </c>
      <c r="Y68" s="349">
        <f>'3市町別従業者'!Z59</f>
        <v>1607</v>
      </c>
      <c r="Z68" s="349">
        <f>'3市町別従業者'!AA59</f>
        <v>1548</v>
      </c>
      <c r="AA68" s="349">
        <f>'3市町別従業者'!AB59</f>
        <v>1413</v>
      </c>
      <c r="AB68" s="349">
        <f>'3市町別従業者'!AC59</f>
        <v>1340</v>
      </c>
      <c r="AC68" s="349">
        <f>'3市町別従業者'!AD59</f>
        <v>1465</v>
      </c>
      <c r="AD68" s="349">
        <f>'3市町別従業者'!AE59</f>
        <v>1372</v>
      </c>
      <c r="AE68" s="349">
        <f>'3市町別従業者'!AF59</f>
        <v>1447</v>
      </c>
      <c r="AF68" s="349">
        <f>'3市町別従業者'!AG59</f>
        <v>1314</v>
      </c>
      <c r="AG68" s="349">
        <f>'3市町別従業者'!AH59</f>
        <v>1210</v>
      </c>
      <c r="AH68" s="349">
        <f>'3市町別従業者'!AI59</f>
        <v>1182</v>
      </c>
      <c r="AI68" s="349">
        <f>'3市町別従業者'!AJ59</f>
        <v>1125</v>
      </c>
      <c r="AJ68" s="349">
        <f>'3市町別従業者'!AK59</f>
        <v>1101</v>
      </c>
      <c r="AK68" s="349">
        <f>'3市町別従業者'!AL59</f>
        <v>1023</v>
      </c>
      <c r="AL68" s="349">
        <f>'3市町別従業者'!AM59</f>
        <v>1003</v>
      </c>
      <c r="AM68" s="349">
        <f>'3市町別従業者'!AN59</f>
        <v>1009</v>
      </c>
      <c r="AN68" s="349">
        <f>'3市町別従業者'!AO59</f>
        <v>841</v>
      </c>
      <c r="AO68" s="349">
        <f>'3市町別従業者'!AP59</f>
        <v>808</v>
      </c>
      <c r="AP68" s="349">
        <f>'3市町別従業者'!AQ59</f>
        <v>803</v>
      </c>
      <c r="AQ68" s="349">
        <f>'3市町別従業者'!AR59</f>
        <v>799</v>
      </c>
      <c r="AR68" s="349">
        <f>'3市町別従業者'!AS59</f>
        <v>626</v>
      </c>
      <c r="AS68" s="349">
        <f>'3市町別従業者'!AT59</f>
        <v>652</v>
      </c>
      <c r="AT68" s="349">
        <f>'3市町別従業者'!AU59</f>
        <v>629</v>
      </c>
      <c r="AU68" s="349">
        <f>'3市町別従業者'!AV59</f>
        <v>591</v>
      </c>
      <c r="AV68" s="347"/>
      <c r="AW68" s="349">
        <f>'3市町別従業者'!AX59</f>
        <v>540</v>
      </c>
      <c r="AX68" s="349">
        <f>'3市町別従業者'!AY59</f>
        <v>458</v>
      </c>
      <c r="AY68" s="349">
        <f>'3市町別従業者'!AZ59</f>
        <v>605</v>
      </c>
      <c r="AZ68" s="349">
        <f>'3市町別従業者'!BA59</f>
        <v>584</v>
      </c>
      <c r="BA68" s="349">
        <f>'3市町別従業者'!BB59</f>
        <v>575</v>
      </c>
      <c r="BB68" s="349">
        <f>'3市町別従業者'!BC59</f>
        <v>461</v>
      </c>
      <c r="BC68" s="349">
        <f>'3市町別従業者'!BD59</f>
        <v>452</v>
      </c>
      <c r="BD68" s="349">
        <f>'3市町別従業者'!BE59</f>
        <v>0</v>
      </c>
    </row>
    <row r="69" spans="1:56">
      <c r="A69" s="338"/>
      <c r="B69" s="345" t="s">
        <v>43</v>
      </c>
      <c r="C69" s="348">
        <f t="shared" ref="C69:G69" si="113">SUM(C70:C71)</f>
        <v>5913</v>
      </c>
      <c r="D69" s="348">
        <f t="shared" si="113"/>
        <v>5958</v>
      </c>
      <c r="E69" s="348">
        <f t="shared" si="113"/>
        <v>5938</v>
      </c>
      <c r="F69" s="348">
        <f t="shared" si="113"/>
        <v>6361</v>
      </c>
      <c r="G69" s="348">
        <f t="shared" si="113"/>
        <v>6766</v>
      </c>
      <c r="H69" s="348">
        <f t="shared" ref="H69:L69" si="114">SUM(H70:H71)</f>
        <v>11616</v>
      </c>
      <c r="I69" s="348">
        <f t="shared" si="114"/>
        <v>11821</v>
      </c>
      <c r="J69" s="348">
        <f t="shared" si="114"/>
        <v>12069</v>
      </c>
      <c r="K69" s="348">
        <f t="shared" si="114"/>
        <v>12400</v>
      </c>
      <c r="L69" s="348">
        <f t="shared" si="114"/>
        <v>12677</v>
      </c>
      <c r="M69" s="348">
        <f>SUM(M70:M71)</f>
        <v>13238</v>
      </c>
      <c r="N69" s="348">
        <f t="shared" ref="N69:AX69" si="115">SUM(N70:N71)</f>
        <v>13468</v>
      </c>
      <c r="O69" s="348">
        <f t="shared" si="115"/>
        <v>13370</v>
      </c>
      <c r="P69" s="348">
        <f t="shared" si="115"/>
        <v>13564</v>
      </c>
      <c r="Q69" s="348">
        <f t="shared" si="115"/>
        <v>13317</v>
      </c>
      <c r="R69" s="348">
        <f t="shared" si="115"/>
        <v>13430</v>
      </c>
      <c r="S69" s="348">
        <f t="shared" si="115"/>
        <v>13499</v>
      </c>
      <c r="T69" s="348">
        <f t="shared" si="115"/>
        <v>13835</v>
      </c>
      <c r="U69" s="348">
        <f t="shared" si="115"/>
        <v>13988</v>
      </c>
      <c r="V69" s="348">
        <f t="shared" si="115"/>
        <v>13975</v>
      </c>
      <c r="W69" s="348">
        <f t="shared" si="115"/>
        <v>14445</v>
      </c>
      <c r="X69" s="348">
        <f t="shared" si="115"/>
        <v>14620</v>
      </c>
      <c r="Y69" s="348">
        <f t="shared" si="115"/>
        <v>14763</v>
      </c>
      <c r="Z69" s="348">
        <f t="shared" si="115"/>
        <v>14620</v>
      </c>
      <c r="AA69" s="348">
        <f t="shared" si="115"/>
        <v>14010</v>
      </c>
      <c r="AB69" s="348">
        <f t="shared" si="115"/>
        <v>14403</v>
      </c>
      <c r="AC69" s="348">
        <f t="shared" si="115"/>
        <v>14374</v>
      </c>
      <c r="AD69" s="348">
        <f t="shared" si="115"/>
        <v>14202</v>
      </c>
      <c r="AE69" s="348">
        <f t="shared" si="115"/>
        <v>14111</v>
      </c>
      <c r="AF69" s="348">
        <f t="shared" si="115"/>
        <v>13658</v>
      </c>
      <c r="AG69" s="348">
        <f t="shared" si="115"/>
        <v>13663</v>
      </c>
      <c r="AH69" s="348">
        <f t="shared" si="115"/>
        <v>13278</v>
      </c>
      <c r="AI69" s="348">
        <f t="shared" si="115"/>
        <v>12887</v>
      </c>
      <c r="AJ69" s="348">
        <f t="shared" si="115"/>
        <v>12954</v>
      </c>
      <c r="AK69" s="348">
        <f t="shared" si="115"/>
        <v>13079</v>
      </c>
      <c r="AL69" s="348">
        <f t="shared" si="115"/>
        <v>13213</v>
      </c>
      <c r="AM69" s="348">
        <f t="shared" si="115"/>
        <v>12796</v>
      </c>
      <c r="AN69" s="348">
        <f t="shared" si="115"/>
        <v>13114</v>
      </c>
      <c r="AO69" s="348">
        <f t="shared" si="115"/>
        <v>12656</v>
      </c>
      <c r="AP69" s="348">
        <f t="shared" si="115"/>
        <v>12135</v>
      </c>
      <c r="AQ69" s="348">
        <f t="shared" si="115"/>
        <v>12105</v>
      </c>
      <c r="AR69" s="348">
        <f t="shared" si="115"/>
        <v>11879</v>
      </c>
      <c r="AS69" s="348">
        <f t="shared" si="115"/>
        <v>11890</v>
      </c>
      <c r="AT69" s="348">
        <f t="shared" si="115"/>
        <v>11676</v>
      </c>
      <c r="AU69" s="348">
        <f t="shared" si="115"/>
        <v>11579</v>
      </c>
      <c r="AV69" s="340"/>
      <c r="AW69" s="348">
        <f t="shared" si="115"/>
        <v>11353</v>
      </c>
      <c r="AX69" s="348">
        <f t="shared" si="115"/>
        <v>11907</v>
      </c>
      <c r="AY69" s="348">
        <f t="shared" ref="AY69:BA69" si="116">SUM(AY70:AY71)</f>
        <v>11956</v>
      </c>
      <c r="AZ69" s="348">
        <f t="shared" si="116"/>
        <v>12125</v>
      </c>
      <c r="BA69" s="348">
        <f t="shared" si="116"/>
        <v>12205</v>
      </c>
      <c r="BB69" s="348">
        <f t="shared" ref="BB69:BC69" si="117">SUM(BB70:BB71)</f>
        <v>11497</v>
      </c>
      <c r="BC69" s="348">
        <f t="shared" si="117"/>
        <v>11858</v>
      </c>
      <c r="BD69" s="348">
        <f t="shared" ref="BD69" si="118">SUM(BD70:BD71)</f>
        <v>0</v>
      </c>
    </row>
    <row r="70" spans="1:56">
      <c r="A70" s="329">
        <v>221</v>
      </c>
      <c r="B70" s="332" t="s">
        <v>553</v>
      </c>
      <c r="C70" s="349">
        <f>'3市町別従業者'!D61</f>
        <v>1580</v>
      </c>
      <c r="D70" s="349">
        <f>'3市町別従業者'!E61</f>
        <v>1457</v>
      </c>
      <c r="E70" s="349">
        <f>'3市町別従業者'!F61</f>
        <v>1434</v>
      </c>
      <c r="F70" s="349">
        <f>'3市町別従業者'!G61</f>
        <v>1109</v>
      </c>
      <c r="G70" s="349">
        <f>'3市町別従業者'!H61</f>
        <v>1461</v>
      </c>
      <c r="H70" s="349">
        <f>'3市町別従業者'!I61</f>
        <v>2901</v>
      </c>
      <c r="I70" s="349">
        <f>'3市町別従業者'!J61</f>
        <v>3140</v>
      </c>
      <c r="J70" s="349">
        <f>'3市町別従業者'!K61</f>
        <v>3280</v>
      </c>
      <c r="K70" s="349">
        <f>'3市町別従業者'!L61</f>
        <v>3684</v>
      </c>
      <c r="L70" s="349">
        <f>'3市町別従業者'!M61</f>
        <v>3724</v>
      </c>
      <c r="M70" s="349">
        <f>'3市町別従業者'!N61</f>
        <v>3878</v>
      </c>
      <c r="N70" s="349">
        <f>'3市町別従業者'!O61</f>
        <v>3918</v>
      </c>
      <c r="O70" s="349">
        <f>'3市町別従業者'!P61</f>
        <v>3975</v>
      </c>
      <c r="P70" s="349">
        <f>'3市町別従業者'!Q61</f>
        <v>3986</v>
      </c>
      <c r="Q70" s="349">
        <f>'3市町別従業者'!R61</f>
        <v>3975</v>
      </c>
      <c r="R70" s="349">
        <f>'3市町別従業者'!S61</f>
        <v>3994</v>
      </c>
      <c r="S70" s="349">
        <f>'3市町別従業者'!T61</f>
        <v>3940</v>
      </c>
      <c r="T70" s="349">
        <f>'3市町別従業者'!U61</f>
        <v>4012</v>
      </c>
      <c r="U70" s="349">
        <f>'3市町別従業者'!V61</f>
        <v>4046</v>
      </c>
      <c r="V70" s="349">
        <f>'3市町別従業者'!W61</f>
        <v>4109</v>
      </c>
      <c r="W70" s="349">
        <f>'3市町別従業者'!X61</f>
        <v>4310</v>
      </c>
      <c r="X70" s="349">
        <f>'3市町別従業者'!Y61</f>
        <v>4426</v>
      </c>
      <c r="Y70" s="349">
        <f>'3市町別従業者'!Z61</f>
        <v>4521</v>
      </c>
      <c r="Z70" s="349">
        <f>'3市町別従業者'!AA61</f>
        <v>4433</v>
      </c>
      <c r="AA70" s="349">
        <f>'3市町別従業者'!AB61</f>
        <v>4317</v>
      </c>
      <c r="AB70" s="349">
        <f>'3市町別従業者'!AC61</f>
        <v>4556</v>
      </c>
      <c r="AC70" s="349">
        <f>'3市町別従業者'!AD61</f>
        <v>4427</v>
      </c>
      <c r="AD70" s="349">
        <f>'3市町別従業者'!AE61</f>
        <v>4499</v>
      </c>
      <c r="AE70" s="349">
        <f>'3市町別従業者'!AF61</f>
        <v>4607</v>
      </c>
      <c r="AF70" s="349">
        <f>'3市町別従業者'!AG61</f>
        <v>4471</v>
      </c>
      <c r="AG70" s="349">
        <f>'3市町別従業者'!AH61</f>
        <v>4578</v>
      </c>
      <c r="AH70" s="349">
        <f>'3市町別従業者'!AI61</f>
        <v>4495</v>
      </c>
      <c r="AI70" s="349">
        <f>'3市町別従業者'!AJ61</f>
        <v>4456</v>
      </c>
      <c r="AJ70" s="349">
        <f>'3市町別従業者'!AK61</f>
        <v>4414</v>
      </c>
      <c r="AK70" s="349">
        <f>'3市町別従業者'!AL61</f>
        <v>4485</v>
      </c>
      <c r="AL70" s="349">
        <f>'3市町別従業者'!AM61</f>
        <v>4547</v>
      </c>
      <c r="AM70" s="349">
        <f>'3市町別従業者'!AN61</f>
        <v>4425</v>
      </c>
      <c r="AN70" s="349">
        <f>'3市町別従業者'!AO61</f>
        <v>4538</v>
      </c>
      <c r="AO70" s="349">
        <f>'3市町別従業者'!AP61</f>
        <v>4159</v>
      </c>
      <c r="AP70" s="349">
        <f>'3市町別従業者'!AQ61</f>
        <v>3799</v>
      </c>
      <c r="AQ70" s="349">
        <f>'3市町別従業者'!AR61</f>
        <v>3612</v>
      </c>
      <c r="AR70" s="349">
        <f>'3市町別従業者'!AS61</f>
        <v>3674</v>
      </c>
      <c r="AS70" s="349">
        <f>'3市町別従業者'!AT61</f>
        <v>3419</v>
      </c>
      <c r="AT70" s="349">
        <f>'3市町別従業者'!AU61</f>
        <v>3576</v>
      </c>
      <c r="AU70" s="349">
        <f>'3市町別従業者'!AV61</f>
        <v>3592</v>
      </c>
      <c r="AV70" s="347"/>
      <c r="AW70" s="349">
        <f>'3市町別従業者'!AX61</f>
        <v>3442</v>
      </c>
      <c r="AX70" s="349">
        <f>'3市町別従業者'!AY61</f>
        <v>3633</v>
      </c>
      <c r="AY70" s="349">
        <f>'3市町別従業者'!AZ61</f>
        <v>3659</v>
      </c>
      <c r="AZ70" s="349">
        <f>'3市町別従業者'!BA61</f>
        <v>3848</v>
      </c>
      <c r="BA70" s="349">
        <f>'3市町別従業者'!BB61</f>
        <v>3878</v>
      </c>
      <c r="BB70" s="349">
        <f>'3市町別従業者'!BC61</f>
        <v>3694</v>
      </c>
      <c r="BC70" s="349">
        <f>'3市町別従業者'!BD61</f>
        <v>3875</v>
      </c>
      <c r="BD70" s="349">
        <f>'3市町別従業者'!BE61</f>
        <v>0</v>
      </c>
    </row>
    <row r="71" spans="1:56">
      <c r="A71" s="329">
        <v>223</v>
      </c>
      <c r="B71" s="332" t="s">
        <v>554</v>
      </c>
      <c r="C71" s="349">
        <f>'3市町別従業者'!D62</f>
        <v>4333</v>
      </c>
      <c r="D71" s="349">
        <f>'3市町別従業者'!E62</f>
        <v>4501</v>
      </c>
      <c r="E71" s="349">
        <f>'3市町別従業者'!F62</f>
        <v>4504</v>
      </c>
      <c r="F71" s="349">
        <f>'3市町別従業者'!G62</f>
        <v>5252</v>
      </c>
      <c r="G71" s="349">
        <f>'3市町別従業者'!H62</f>
        <v>5305</v>
      </c>
      <c r="H71" s="349">
        <f>'3市町別従業者'!I62</f>
        <v>8715</v>
      </c>
      <c r="I71" s="349">
        <f>'3市町別従業者'!J62</f>
        <v>8681</v>
      </c>
      <c r="J71" s="349">
        <f>'3市町別従業者'!K62</f>
        <v>8789</v>
      </c>
      <c r="K71" s="349">
        <f>'3市町別従業者'!L62</f>
        <v>8716</v>
      </c>
      <c r="L71" s="349">
        <f>'3市町別従業者'!M62</f>
        <v>8953</v>
      </c>
      <c r="M71" s="349">
        <f>'3市町別従業者'!N62</f>
        <v>9360</v>
      </c>
      <c r="N71" s="349">
        <f>'3市町別従業者'!O62</f>
        <v>9550</v>
      </c>
      <c r="O71" s="349">
        <f>'3市町別従業者'!P62</f>
        <v>9395</v>
      </c>
      <c r="P71" s="349">
        <f>'3市町別従業者'!Q62</f>
        <v>9578</v>
      </c>
      <c r="Q71" s="349">
        <f>'3市町別従業者'!R62</f>
        <v>9342</v>
      </c>
      <c r="R71" s="349">
        <f>'3市町別従業者'!S62</f>
        <v>9436</v>
      </c>
      <c r="S71" s="349">
        <f>'3市町別従業者'!T62</f>
        <v>9559</v>
      </c>
      <c r="T71" s="349">
        <f>'3市町別従業者'!U62</f>
        <v>9823</v>
      </c>
      <c r="U71" s="349">
        <f>'3市町別従業者'!V62</f>
        <v>9942</v>
      </c>
      <c r="V71" s="349">
        <f>'3市町別従業者'!W62</f>
        <v>9866</v>
      </c>
      <c r="W71" s="349">
        <f>'3市町別従業者'!X62</f>
        <v>10135</v>
      </c>
      <c r="X71" s="349">
        <f>'3市町別従業者'!Y62</f>
        <v>10194</v>
      </c>
      <c r="Y71" s="349">
        <f>'3市町別従業者'!Z62</f>
        <v>10242</v>
      </c>
      <c r="Z71" s="349">
        <f>'3市町別従業者'!AA62</f>
        <v>10187</v>
      </c>
      <c r="AA71" s="349">
        <f>'3市町別従業者'!AB62</f>
        <v>9693</v>
      </c>
      <c r="AB71" s="349">
        <f>'3市町別従業者'!AC62</f>
        <v>9847</v>
      </c>
      <c r="AC71" s="349">
        <f>'3市町別従業者'!AD62</f>
        <v>9947</v>
      </c>
      <c r="AD71" s="349">
        <f>'3市町別従業者'!AE62</f>
        <v>9703</v>
      </c>
      <c r="AE71" s="349">
        <f>'3市町別従業者'!AF62</f>
        <v>9504</v>
      </c>
      <c r="AF71" s="349">
        <f>'3市町別従業者'!AG62</f>
        <v>9187</v>
      </c>
      <c r="AG71" s="349">
        <f>'3市町別従業者'!AH62</f>
        <v>9085</v>
      </c>
      <c r="AH71" s="349">
        <f>'3市町別従業者'!AI62</f>
        <v>8783</v>
      </c>
      <c r="AI71" s="349">
        <f>'3市町別従業者'!AJ62</f>
        <v>8431</v>
      </c>
      <c r="AJ71" s="349">
        <f>'3市町別従業者'!AK62</f>
        <v>8540</v>
      </c>
      <c r="AK71" s="349">
        <f>'3市町別従業者'!AL62</f>
        <v>8594</v>
      </c>
      <c r="AL71" s="349">
        <f>'3市町別従業者'!AM62</f>
        <v>8666</v>
      </c>
      <c r="AM71" s="349">
        <f>'3市町別従業者'!AN62</f>
        <v>8371</v>
      </c>
      <c r="AN71" s="349">
        <f>'3市町別従業者'!AO62</f>
        <v>8576</v>
      </c>
      <c r="AO71" s="349">
        <f>'3市町別従業者'!AP62</f>
        <v>8497</v>
      </c>
      <c r="AP71" s="349">
        <f>'3市町別従業者'!AQ62</f>
        <v>8336</v>
      </c>
      <c r="AQ71" s="349">
        <f>'3市町別従業者'!AR62</f>
        <v>8493</v>
      </c>
      <c r="AR71" s="349">
        <f>'3市町別従業者'!AS62</f>
        <v>8205</v>
      </c>
      <c r="AS71" s="349">
        <f>'3市町別従業者'!AT62</f>
        <v>8471</v>
      </c>
      <c r="AT71" s="349">
        <f>'3市町別従業者'!AU62</f>
        <v>8100</v>
      </c>
      <c r="AU71" s="349">
        <f>'3市町別従業者'!AV62</f>
        <v>7987</v>
      </c>
      <c r="AV71" s="347"/>
      <c r="AW71" s="349">
        <f>'3市町別従業者'!AX62</f>
        <v>7911</v>
      </c>
      <c r="AX71" s="349">
        <f>'3市町別従業者'!AY62</f>
        <v>8274</v>
      </c>
      <c r="AY71" s="349">
        <f>'3市町別従業者'!AZ62</f>
        <v>8297</v>
      </c>
      <c r="AZ71" s="349">
        <f>'3市町別従業者'!BA62</f>
        <v>8277</v>
      </c>
      <c r="BA71" s="349">
        <f>'3市町別従業者'!BB62</f>
        <v>8327</v>
      </c>
      <c r="BB71" s="349">
        <f>'3市町別従業者'!BC62</f>
        <v>7803</v>
      </c>
      <c r="BC71" s="349">
        <f>'3市町別従業者'!BD62</f>
        <v>7983</v>
      </c>
      <c r="BD71" s="349">
        <f>'3市町別従業者'!BE62</f>
        <v>0</v>
      </c>
    </row>
    <row r="72" spans="1:56">
      <c r="A72" s="338"/>
      <c r="B72" s="346" t="s">
        <v>44</v>
      </c>
      <c r="C72" s="348">
        <f t="shared" ref="C72:G72" si="119">SUM(C73:C75)</f>
        <v>11899</v>
      </c>
      <c r="D72" s="348">
        <f t="shared" si="119"/>
        <v>11484</v>
      </c>
      <c r="E72" s="348">
        <f t="shared" si="119"/>
        <v>10747</v>
      </c>
      <c r="F72" s="348">
        <f t="shared" si="119"/>
        <v>10959</v>
      </c>
      <c r="G72" s="348">
        <f t="shared" si="119"/>
        <v>10317</v>
      </c>
      <c r="H72" s="348">
        <f t="shared" ref="H72:L72" si="120">SUM(H73:H75)</f>
        <v>16824</v>
      </c>
      <c r="I72" s="348">
        <f t="shared" si="120"/>
        <v>17520</v>
      </c>
      <c r="J72" s="348">
        <f t="shared" si="120"/>
        <v>17052</v>
      </c>
      <c r="K72" s="348">
        <f t="shared" si="120"/>
        <v>17898</v>
      </c>
      <c r="L72" s="348">
        <f t="shared" si="120"/>
        <v>17016</v>
      </c>
      <c r="M72" s="348">
        <f>SUM(M73:M75)</f>
        <v>17056</v>
      </c>
      <c r="N72" s="348">
        <f t="shared" ref="N72:AX72" si="121">SUM(N73:N75)</f>
        <v>17036</v>
      </c>
      <c r="O72" s="348">
        <f t="shared" si="121"/>
        <v>16890</v>
      </c>
      <c r="P72" s="348">
        <f t="shared" si="121"/>
        <v>16712</v>
      </c>
      <c r="Q72" s="348">
        <f t="shared" si="121"/>
        <v>16819</v>
      </c>
      <c r="R72" s="348">
        <f t="shared" si="121"/>
        <v>16572</v>
      </c>
      <c r="S72" s="348">
        <f t="shared" si="121"/>
        <v>17088</v>
      </c>
      <c r="T72" s="348">
        <f t="shared" si="121"/>
        <v>17130</v>
      </c>
      <c r="U72" s="348">
        <f t="shared" si="121"/>
        <v>17234</v>
      </c>
      <c r="V72" s="348">
        <f t="shared" si="121"/>
        <v>17199</v>
      </c>
      <c r="W72" s="348">
        <f t="shared" si="121"/>
        <v>17090</v>
      </c>
      <c r="X72" s="348">
        <f t="shared" si="121"/>
        <v>17226</v>
      </c>
      <c r="Y72" s="348">
        <f t="shared" si="121"/>
        <v>16936</v>
      </c>
      <c r="Z72" s="348">
        <f t="shared" si="121"/>
        <v>16704</v>
      </c>
      <c r="AA72" s="348">
        <f t="shared" si="121"/>
        <v>16038</v>
      </c>
      <c r="AB72" s="348">
        <f t="shared" si="121"/>
        <v>16110</v>
      </c>
      <c r="AC72" s="348">
        <f t="shared" si="121"/>
        <v>15639</v>
      </c>
      <c r="AD72" s="348">
        <f t="shared" si="121"/>
        <v>15163</v>
      </c>
      <c r="AE72" s="348">
        <f t="shared" si="121"/>
        <v>15322</v>
      </c>
      <c r="AF72" s="348">
        <f t="shared" si="121"/>
        <v>15112</v>
      </c>
      <c r="AG72" s="348">
        <f t="shared" si="121"/>
        <v>14883</v>
      </c>
      <c r="AH72" s="348">
        <f t="shared" si="121"/>
        <v>14478</v>
      </c>
      <c r="AI72" s="348">
        <f t="shared" si="121"/>
        <v>13664</v>
      </c>
      <c r="AJ72" s="348">
        <f t="shared" si="121"/>
        <v>12540</v>
      </c>
      <c r="AK72" s="348">
        <f t="shared" si="121"/>
        <v>11960</v>
      </c>
      <c r="AL72" s="348">
        <f t="shared" si="121"/>
        <v>11547</v>
      </c>
      <c r="AM72" s="348">
        <f t="shared" si="121"/>
        <v>10820</v>
      </c>
      <c r="AN72" s="348">
        <f t="shared" si="121"/>
        <v>10475</v>
      </c>
      <c r="AO72" s="348">
        <f t="shared" si="121"/>
        <v>10592</v>
      </c>
      <c r="AP72" s="348">
        <f t="shared" si="121"/>
        <v>10166</v>
      </c>
      <c r="AQ72" s="348">
        <f t="shared" si="121"/>
        <v>10131</v>
      </c>
      <c r="AR72" s="348">
        <f t="shared" si="121"/>
        <v>9264</v>
      </c>
      <c r="AS72" s="348">
        <f t="shared" si="121"/>
        <v>9146</v>
      </c>
      <c r="AT72" s="348">
        <f t="shared" si="121"/>
        <v>8917</v>
      </c>
      <c r="AU72" s="348">
        <f t="shared" si="121"/>
        <v>8294</v>
      </c>
      <c r="AV72" s="340"/>
      <c r="AW72" s="348">
        <f t="shared" si="121"/>
        <v>12471</v>
      </c>
      <c r="AX72" s="348">
        <f t="shared" si="121"/>
        <v>8573</v>
      </c>
      <c r="AY72" s="348">
        <f t="shared" ref="AY72:BA72" si="122">SUM(AY73:AY75)</f>
        <v>8510</v>
      </c>
      <c r="AZ72" s="348">
        <f t="shared" si="122"/>
        <v>8191</v>
      </c>
      <c r="BA72" s="348">
        <f t="shared" si="122"/>
        <v>8238</v>
      </c>
      <c r="BB72" s="348">
        <f t="shared" ref="BB72:BC72" si="123">SUM(BB73:BB75)</f>
        <v>6628</v>
      </c>
      <c r="BC72" s="348">
        <f t="shared" si="123"/>
        <v>8132</v>
      </c>
      <c r="BD72" s="348">
        <f t="shared" ref="BD72" si="124">SUM(BD73:BD75)</f>
        <v>0</v>
      </c>
    </row>
    <row r="73" spans="1:56">
      <c r="A73" s="333">
        <v>205</v>
      </c>
      <c r="B73" s="336" t="s">
        <v>555</v>
      </c>
      <c r="C73" s="349">
        <f>'3市町別従業者'!D64</f>
        <v>3941</v>
      </c>
      <c r="D73" s="349">
        <f>'3市町別従業者'!E64</f>
        <v>3802</v>
      </c>
      <c r="E73" s="349">
        <f>'3市町別従業者'!F64</f>
        <v>3394</v>
      </c>
      <c r="F73" s="349">
        <f>'3市町別従業者'!G64</f>
        <v>3355</v>
      </c>
      <c r="G73" s="349">
        <f>'3市町別従業者'!H64</f>
        <v>3265</v>
      </c>
      <c r="H73" s="349">
        <f>'3市町別従業者'!I64</f>
        <v>4600</v>
      </c>
      <c r="I73" s="349">
        <f>'3市町別従業者'!J64</f>
        <v>4714</v>
      </c>
      <c r="J73" s="349">
        <f>'3市町別従業者'!K64</f>
        <v>4463</v>
      </c>
      <c r="K73" s="349">
        <f>'3市町別従業者'!L64</f>
        <v>4610</v>
      </c>
      <c r="L73" s="349">
        <f>'3市町別従業者'!M64</f>
        <v>4465</v>
      </c>
      <c r="M73" s="349">
        <f>'3市町別従業者'!N64</f>
        <v>4570</v>
      </c>
      <c r="N73" s="349">
        <f>'3市町別従業者'!O64</f>
        <v>4566</v>
      </c>
      <c r="O73" s="349">
        <f>'3市町別従業者'!P64</f>
        <v>4557</v>
      </c>
      <c r="P73" s="349">
        <f>'3市町別従業者'!Q64</f>
        <v>4623</v>
      </c>
      <c r="Q73" s="349">
        <f>'3市町別従業者'!R64</f>
        <v>4655</v>
      </c>
      <c r="R73" s="349">
        <f>'3市町別従業者'!S64</f>
        <v>4844</v>
      </c>
      <c r="S73" s="349">
        <f>'3市町別従業者'!T64</f>
        <v>4991</v>
      </c>
      <c r="T73" s="349">
        <f>'3市町別従業者'!U64</f>
        <v>5122</v>
      </c>
      <c r="U73" s="349">
        <f>'3市町別従業者'!V64</f>
        <v>5296</v>
      </c>
      <c r="V73" s="349">
        <f>'3市町別従業者'!W64</f>
        <v>5383</v>
      </c>
      <c r="W73" s="349">
        <f>'3市町別従業者'!X64</f>
        <v>5447</v>
      </c>
      <c r="X73" s="349">
        <f>'3市町別従業者'!Y64</f>
        <v>5725</v>
      </c>
      <c r="Y73" s="349">
        <f>'3市町別従業者'!Z64</f>
        <v>5816</v>
      </c>
      <c r="Z73" s="349">
        <f>'3市町別従業者'!AA64</f>
        <v>5860</v>
      </c>
      <c r="AA73" s="349">
        <f>'3市町別従業者'!AB64</f>
        <v>5782</v>
      </c>
      <c r="AB73" s="349">
        <f>'3市町別従業者'!AC64</f>
        <v>5919</v>
      </c>
      <c r="AC73" s="349">
        <f>'3市町別従業者'!AD64</f>
        <v>5689</v>
      </c>
      <c r="AD73" s="349">
        <f>'3市町別従業者'!AE64</f>
        <v>5330</v>
      </c>
      <c r="AE73" s="349">
        <f>'3市町別従業者'!AF64</f>
        <v>5531</v>
      </c>
      <c r="AF73" s="349">
        <f>'3市町別従業者'!AG64</f>
        <v>5596</v>
      </c>
      <c r="AG73" s="349">
        <f>'3市町別従業者'!AH64</f>
        <v>5626</v>
      </c>
      <c r="AH73" s="349">
        <f>'3市町別従業者'!AI64</f>
        <v>5553</v>
      </c>
      <c r="AI73" s="349">
        <f>'3市町別従業者'!AJ64</f>
        <v>5298</v>
      </c>
      <c r="AJ73" s="349">
        <f>'3市町別従業者'!AK64</f>
        <v>4095</v>
      </c>
      <c r="AK73" s="349">
        <f>'3市町別従業者'!AL64</f>
        <v>3809</v>
      </c>
      <c r="AL73" s="349">
        <f>'3市町別従業者'!AM64</f>
        <v>3710</v>
      </c>
      <c r="AM73" s="349">
        <f>'3市町別従業者'!AN64</f>
        <v>3496</v>
      </c>
      <c r="AN73" s="349">
        <f>'3市町別従業者'!AO64</f>
        <v>3622</v>
      </c>
      <c r="AO73" s="349">
        <f>'3市町別従業者'!AP64</f>
        <v>3616</v>
      </c>
      <c r="AP73" s="349">
        <f>'3市町別従業者'!AQ64</f>
        <v>3744</v>
      </c>
      <c r="AQ73" s="349">
        <f>'3市町別従業者'!AR64</f>
        <v>3669</v>
      </c>
      <c r="AR73" s="349">
        <f>'3市町別従業者'!AS64</f>
        <v>3333</v>
      </c>
      <c r="AS73" s="349">
        <f>'3市町別従業者'!AT64</f>
        <v>3164</v>
      </c>
      <c r="AT73" s="349">
        <f>'3市町別従業者'!AU64</f>
        <v>3056</v>
      </c>
      <c r="AU73" s="349">
        <f>'3市町別従業者'!AV64</f>
        <v>2639</v>
      </c>
      <c r="AV73" s="347"/>
      <c r="AW73" s="349">
        <f>'3市町別従業者'!AX64</f>
        <v>6695</v>
      </c>
      <c r="AX73" s="349">
        <f>'3市町別従業者'!AY64</f>
        <v>2775</v>
      </c>
      <c r="AY73" s="349">
        <f>'3市町別従業者'!AZ64</f>
        <v>2862</v>
      </c>
      <c r="AZ73" s="349">
        <f>'3市町別従業者'!BA64</f>
        <v>2681</v>
      </c>
      <c r="BA73" s="349">
        <f>'3市町別従業者'!BB64</f>
        <v>2502</v>
      </c>
      <c r="BB73" s="349">
        <f>'3市町別従業者'!BC64</f>
        <v>1649</v>
      </c>
      <c r="BC73" s="349">
        <f>'3市町別従業者'!BD64</f>
        <v>2547</v>
      </c>
      <c r="BD73" s="349">
        <f>'3市町別従業者'!BE64</f>
        <v>0</v>
      </c>
    </row>
    <row r="74" spans="1:56">
      <c r="A74" s="329">
        <v>224</v>
      </c>
      <c r="B74" s="332" t="s">
        <v>556</v>
      </c>
      <c r="C74" s="349">
        <f>'3市町別従業者'!D65</f>
        <v>4635</v>
      </c>
      <c r="D74" s="349">
        <f>'3市町別従業者'!E65</f>
        <v>4372</v>
      </c>
      <c r="E74" s="349">
        <f>'3市町別従業者'!F65</f>
        <v>4104</v>
      </c>
      <c r="F74" s="349">
        <f>'3市町別従業者'!G65</f>
        <v>4761</v>
      </c>
      <c r="G74" s="349">
        <f>'3市町別従業者'!H65</f>
        <v>4100</v>
      </c>
      <c r="H74" s="349">
        <f>'3市町別従業者'!I65</f>
        <v>5832</v>
      </c>
      <c r="I74" s="349">
        <f>'3市町別従業者'!J65</f>
        <v>6175</v>
      </c>
      <c r="J74" s="349">
        <f>'3市町別従業者'!K65</f>
        <v>6030</v>
      </c>
      <c r="K74" s="349">
        <f>'3市町別従業者'!L65</f>
        <v>6740</v>
      </c>
      <c r="L74" s="349">
        <f>'3市町別従業者'!M65</f>
        <v>5869</v>
      </c>
      <c r="M74" s="349">
        <f>'3市町別従業者'!N65</f>
        <v>5832</v>
      </c>
      <c r="N74" s="349">
        <f>'3市町別従業者'!O65</f>
        <v>5841</v>
      </c>
      <c r="O74" s="349">
        <f>'3市町別従業者'!P65</f>
        <v>5864</v>
      </c>
      <c r="P74" s="349">
        <f>'3市町別従業者'!Q65</f>
        <v>5669</v>
      </c>
      <c r="Q74" s="349">
        <f>'3市町別従業者'!R65</f>
        <v>5863</v>
      </c>
      <c r="R74" s="349">
        <f>'3市町別従業者'!S65</f>
        <v>5529</v>
      </c>
      <c r="S74" s="349">
        <f>'3市町別従業者'!T65</f>
        <v>5903</v>
      </c>
      <c r="T74" s="349">
        <f>'3市町別従業者'!U65</f>
        <v>5892</v>
      </c>
      <c r="U74" s="349">
        <f>'3市町別従業者'!V65</f>
        <v>5919</v>
      </c>
      <c r="V74" s="349">
        <f>'3市町別従業者'!W65</f>
        <v>5824</v>
      </c>
      <c r="W74" s="349">
        <f>'3市町別従業者'!X65</f>
        <v>5768</v>
      </c>
      <c r="X74" s="349">
        <f>'3市町別従業者'!Y65</f>
        <v>5814</v>
      </c>
      <c r="Y74" s="349">
        <f>'3市町別従業者'!Z65</f>
        <v>5681</v>
      </c>
      <c r="Z74" s="349">
        <f>'3市町別従業者'!AA65</f>
        <v>5639</v>
      </c>
      <c r="AA74" s="349">
        <f>'3市町別従業者'!AB65</f>
        <v>5444</v>
      </c>
      <c r="AB74" s="349">
        <f>'3市町別従業者'!AC65</f>
        <v>5263</v>
      </c>
      <c r="AC74" s="349">
        <f>'3市町別従業者'!AD65</f>
        <v>5111</v>
      </c>
      <c r="AD74" s="349">
        <f>'3市町別従業者'!AE65</f>
        <v>5083</v>
      </c>
      <c r="AE74" s="349">
        <f>'3市町別従業者'!AF65</f>
        <v>5017</v>
      </c>
      <c r="AF74" s="349">
        <f>'3市町別従業者'!AG65</f>
        <v>4907</v>
      </c>
      <c r="AG74" s="349">
        <f>'3市町別従業者'!AH65</f>
        <v>4751</v>
      </c>
      <c r="AH74" s="349">
        <f>'3市町別従業者'!AI65</f>
        <v>4524</v>
      </c>
      <c r="AI74" s="349">
        <f>'3市町別従業者'!AJ65</f>
        <v>4309</v>
      </c>
      <c r="AJ74" s="349">
        <f>'3市町別従業者'!AK65</f>
        <v>4298</v>
      </c>
      <c r="AK74" s="349">
        <f>'3市町別従業者'!AL65</f>
        <v>4125</v>
      </c>
      <c r="AL74" s="349">
        <f>'3市町別従業者'!AM65</f>
        <v>4070</v>
      </c>
      <c r="AM74" s="349">
        <f>'3市町別従業者'!AN65</f>
        <v>3663</v>
      </c>
      <c r="AN74" s="349">
        <f>'3市町別従業者'!AO65</f>
        <v>3490</v>
      </c>
      <c r="AO74" s="349">
        <f>'3市町別従業者'!AP65</f>
        <v>3766</v>
      </c>
      <c r="AP74" s="349">
        <f>'3市町別従業者'!AQ65</f>
        <v>3275</v>
      </c>
      <c r="AQ74" s="349">
        <f>'3市町別従業者'!AR65</f>
        <v>3327</v>
      </c>
      <c r="AR74" s="349">
        <f>'3市町別従業者'!AS65</f>
        <v>3217</v>
      </c>
      <c r="AS74" s="349">
        <f>'3市町別従業者'!AT65</f>
        <v>2968</v>
      </c>
      <c r="AT74" s="349">
        <f>'3市町別従業者'!AU65</f>
        <v>2939</v>
      </c>
      <c r="AU74" s="349">
        <f>'3市町別従業者'!AV65</f>
        <v>2783</v>
      </c>
      <c r="AV74" s="347"/>
      <c r="AW74" s="349">
        <f>'3市町別従業者'!AX65</f>
        <v>3123</v>
      </c>
      <c r="AX74" s="349">
        <f>'3市町別従業者'!AY65</f>
        <v>3068</v>
      </c>
      <c r="AY74" s="349">
        <f>'3市町別従業者'!AZ65</f>
        <v>2914</v>
      </c>
      <c r="AZ74" s="349">
        <f>'3市町別従業者'!BA65</f>
        <v>2880</v>
      </c>
      <c r="BA74" s="349">
        <f>'3市町別従業者'!BB65</f>
        <v>2891</v>
      </c>
      <c r="BB74" s="349">
        <f>'3市町別従業者'!BC65</f>
        <v>2633</v>
      </c>
      <c r="BC74" s="349">
        <f>'3市町別従業者'!BD65</f>
        <v>2840</v>
      </c>
      <c r="BD74" s="349">
        <f>'3市町別従業者'!BE65</f>
        <v>0</v>
      </c>
    </row>
    <row r="75" spans="1:56">
      <c r="A75" s="329">
        <v>226</v>
      </c>
      <c r="B75" s="332" t="s">
        <v>557</v>
      </c>
      <c r="C75" s="349">
        <f>'3市町別従業者'!D66</f>
        <v>3323</v>
      </c>
      <c r="D75" s="349">
        <f>'3市町別従業者'!E66</f>
        <v>3310</v>
      </c>
      <c r="E75" s="349">
        <f>'3市町別従業者'!F66</f>
        <v>3249</v>
      </c>
      <c r="F75" s="349">
        <f>'3市町別従業者'!G66</f>
        <v>2843</v>
      </c>
      <c r="G75" s="349">
        <f>'3市町別従業者'!H66</f>
        <v>2952</v>
      </c>
      <c r="H75" s="349">
        <f>'3市町別従業者'!I66</f>
        <v>6392</v>
      </c>
      <c r="I75" s="349">
        <f>'3市町別従業者'!J66</f>
        <v>6631</v>
      </c>
      <c r="J75" s="349">
        <f>'3市町別従業者'!K66</f>
        <v>6559</v>
      </c>
      <c r="K75" s="349">
        <f>'3市町別従業者'!L66</f>
        <v>6548</v>
      </c>
      <c r="L75" s="349">
        <f>'3市町別従業者'!M66</f>
        <v>6682</v>
      </c>
      <c r="M75" s="349">
        <f>'3市町別従業者'!N66</f>
        <v>6654</v>
      </c>
      <c r="N75" s="349">
        <f>'3市町別従業者'!O66</f>
        <v>6629</v>
      </c>
      <c r="O75" s="349">
        <f>'3市町別従業者'!P66</f>
        <v>6469</v>
      </c>
      <c r="P75" s="349">
        <f>'3市町別従業者'!Q66</f>
        <v>6420</v>
      </c>
      <c r="Q75" s="349">
        <f>'3市町別従業者'!R66</f>
        <v>6301</v>
      </c>
      <c r="R75" s="349">
        <f>'3市町別従業者'!S66</f>
        <v>6199</v>
      </c>
      <c r="S75" s="349">
        <f>'3市町別従業者'!T66</f>
        <v>6194</v>
      </c>
      <c r="T75" s="349">
        <f>'3市町別従業者'!U66</f>
        <v>6116</v>
      </c>
      <c r="U75" s="349">
        <f>'3市町別従業者'!V66</f>
        <v>6019</v>
      </c>
      <c r="V75" s="349">
        <f>'3市町別従業者'!W66</f>
        <v>5992</v>
      </c>
      <c r="W75" s="349">
        <f>'3市町別従業者'!X66</f>
        <v>5875</v>
      </c>
      <c r="X75" s="349">
        <f>'3市町別従業者'!Y66</f>
        <v>5687</v>
      </c>
      <c r="Y75" s="349">
        <f>'3市町別従業者'!Z66</f>
        <v>5439</v>
      </c>
      <c r="Z75" s="349">
        <f>'3市町別従業者'!AA66</f>
        <v>5205</v>
      </c>
      <c r="AA75" s="349">
        <f>'3市町別従業者'!AB66</f>
        <v>4812</v>
      </c>
      <c r="AB75" s="349">
        <f>'3市町別従業者'!AC66</f>
        <v>4928</v>
      </c>
      <c r="AC75" s="349">
        <f>'3市町別従業者'!AD66</f>
        <v>4839</v>
      </c>
      <c r="AD75" s="349">
        <f>'3市町別従業者'!AE66</f>
        <v>4750</v>
      </c>
      <c r="AE75" s="349">
        <f>'3市町別従業者'!AF66</f>
        <v>4774</v>
      </c>
      <c r="AF75" s="349">
        <f>'3市町別従業者'!AG66</f>
        <v>4609</v>
      </c>
      <c r="AG75" s="349">
        <f>'3市町別従業者'!AH66</f>
        <v>4506</v>
      </c>
      <c r="AH75" s="349">
        <f>'3市町別従業者'!AI66</f>
        <v>4401</v>
      </c>
      <c r="AI75" s="349">
        <f>'3市町別従業者'!AJ66</f>
        <v>4057</v>
      </c>
      <c r="AJ75" s="349">
        <f>'3市町別従業者'!AK66</f>
        <v>4147</v>
      </c>
      <c r="AK75" s="349">
        <f>'3市町別従業者'!AL66</f>
        <v>4026</v>
      </c>
      <c r="AL75" s="349">
        <f>'3市町別従業者'!AM66</f>
        <v>3767</v>
      </c>
      <c r="AM75" s="349">
        <f>'3市町別従業者'!AN66</f>
        <v>3661</v>
      </c>
      <c r="AN75" s="349">
        <f>'3市町別従業者'!AO66</f>
        <v>3363</v>
      </c>
      <c r="AO75" s="349">
        <f>'3市町別従業者'!AP66</f>
        <v>3210</v>
      </c>
      <c r="AP75" s="349">
        <f>'3市町別従業者'!AQ66</f>
        <v>3147</v>
      </c>
      <c r="AQ75" s="349">
        <f>'3市町別従業者'!AR66</f>
        <v>3135</v>
      </c>
      <c r="AR75" s="349">
        <f>'3市町別従業者'!AS66</f>
        <v>2714</v>
      </c>
      <c r="AS75" s="349">
        <f>'3市町別従業者'!AT66</f>
        <v>3014</v>
      </c>
      <c r="AT75" s="349">
        <f>'3市町別従業者'!AU66</f>
        <v>2922</v>
      </c>
      <c r="AU75" s="349">
        <f>'3市町別従業者'!AV66</f>
        <v>2872</v>
      </c>
      <c r="AV75" s="347"/>
      <c r="AW75" s="349">
        <f>'3市町別従業者'!AX66</f>
        <v>2653</v>
      </c>
      <c r="AX75" s="349">
        <f>'3市町別従業者'!AY66</f>
        <v>2730</v>
      </c>
      <c r="AY75" s="349">
        <f>'3市町別従業者'!AZ66</f>
        <v>2734</v>
      </c>
      <c r="AZ75" s="349">
        <f>'3市町別従業者'!BA66</f>
        <v>2630</v>
      </c>
      <c r="BA75" s="349">
        <f>'3市町別従業者'!BB66</f>
        <v>2845</v>
      </c>
      <c r="BB75" s="349">
        <f>'3市町別従業者'!BC66</f>
        <v>2346</v>
      </c>
      <c r="BC75" s="349">
        <f>'3市町別従業者'!BD66</f>
        <v>2745</v>
      </c>
      <c r="BD75" s="349">
        <f>'3市町別従業者'!BE66</f>
        <v>0</v>
      </c>
    </row>
    <row r="76" spans="1:56">
      <c r="BB76" s="4"/>
    </row>
    <row r="77" spans="1:56">
      <c r="BB77" s="4"/>
    </row>
    <row r="78" spans="1:56">
      <c r="BB78" s="4"/>
    </row>
    <row r="79" spans="1:56">
      <c r="BB79" s="4"/>
    </row>
    <row r="80" spans="1:56">
      <c r="BB80" s="4"/>
    </row>
    <row r="81" spans="54:54">
      <c r="BB81" s="4"/>
    </row>
    <row r="82" spans="54:54">
      <c r="BB82" s="4"/>
    </row>
    <row r="83" spans="54:54">
      <c r="BB83" s="4"/>
    </row>
    <row r="84" spans="54:54">
      <c r="BB84" s="4"/>
    </row>
    <row r="85" spans="54:54">
      <c r="BB85" s="4"/>
    </row>
    <row r="86" spans="54:54">
      <c r="BB86" s="4"/>
    </row>
    <row r="87" spans="54:54">
      <c r="BB87" s="4"/>
    </row>
    <row r="88" spans="54:54">
      <c r="BB88" s="4"/>
    </row>
    <row r="89" spans="54:54">
      <c r="BB89" s="4"/>
    </row>
    <row r="90" spans="54:54">
      <c r="BB90" s="4"/>
    </row>
    <row r="91" spans="54:54">
      <c r="BB91" s="4"/>
    </row>
    <row r="92" spans="54:54">
      <c r="BB92" s="4"/>
    </row>
    <row r="93" spans="54:54">
      <c r="BB93" s="4"/>
    </row>
    <row r="94" spans="54:54">
      <c r="BB94" s="4"/>
    </row>
    <row r="95" spans="54:54">
      <c r="BB95" s="4"/>
    </row>
    <row r="96" spans="54:54">
      <c r="BB96" s="4"/>
    </row>
    <row r="97" spans="54:54">
      <c r="BB97" s="4"/>
    </row>
    <row r="98" spans="54:54">
      <c r="BB98" s="4"/>
    </row>
    <row r="99" spans="54:54">
      <c r="BB99" s="4"/>
    </row>
    <row r="100" spans="54:54">
      <c r="BB100" s="4"/>
    </row>
    <row r="101" spans="54:54">
      <c r="BB101" s="4"/>
    </row>
    <row r="102" spans="54:54">
      <c r="BB102" s="4"/>
    </row>
    <row r="103" spans="54:54">
      <c r="BB103" s="4"/>
    </row>
    <row r="104" spans="54:54">
      <c r="BB104" s="4"/>
    </row>
    <row r="105" spans="54:54">
      <c r="BB105" s="4"/>
    </row>
    <row r="106" spans="54:54">
      <c r="BB106" s="4"/>
    </row>
    <row r="107" spans="54:54">
      <c r="BB107" s="4"/>
    </row>
    <row r="108" spans="54:54">
      <c r="BB108" s="4"/>
    </row>
    <row r="109" spans="54:54">
      <c r="BB109" s="4"/>
    </row>
    <row r="110" spans="54:54">
      <c r="BB110" s="4"/>
    </row>
    <row r="111" spans="54:54">
      <c r="BB111" s="4"/>
    </row>
    <row r="112" spans="54:54">
      <c r="BB112"/>
    </row>
    <row r="113" spans="54:54">
      <c r="BB113" s="4"/>
    </row>
    <row r="114" spans="54:54">
      <c r="BB114" s="4"/>
    </row>
    <row r="115" spans="54:54">
      <c r="BB115" s="4"/>
    </row>
    <row r="116" spans="54:54">
      <c r="BB116" s="4"/>
    </row>
    <row r="117" spans="54:54">
      <c r="BB117" s="4"/>
    </row>
    <row r="118" spans="54:54">
      <c r="BB118" s="4"/>
    </row>
    <row r="119" spans="54:54">
      <c r="BB119" s="4"/>
    </row>
    <row r="120" spans="54:54">
      <c r="BB120" s="4"/>
    </row>
    <row r="121" spans="54:54">
      <c r="BB121" s="4"/>
    </row>
    <row r="122" spans="54:54">
      <c r="BB122" s="4"/>
    </row>
    <row r="123" spans="54:54">
      <c r="BB123" s="4"/>
    </row>
    <row r="124" spans="54:54">
      <c r="BB124" s="4"/>
    </row>
    <row r="125" spans="54:54">
      <c r="BB125" s="4"/>
    </row>
    <row r="126" spans="54:54">
      <c r="BB126" s="4"/>
    </row>
    <row r="127" spans="54:54">
      <c r="BB127" s="4"/>
    </row>
    <row r="128" spans="54:54">
      <c r="BB128" s="4"/>
    </row>
    <row r="129" spans="54:54">
      <c r="BB129" s="4"/>
    </row>
    <row r="130" spans="54:54">
      <c r="BB130" s="4"/>
    </row>
    <row r="131" spans="54:54">
      <c r="BB131" s="4"/>
    </row>
    <row r="132" spans="54:54">
      <c r="BB132" s="4"/>
    </row>
    <row r="133" spans="54:54">
      <c r="BB133" s="4"/>
    </row>
    <row r="134" spans="54:54">
      <c r="BB134" s="4"/>
    </row>
    <row r="135" spans="54:54">
      <c r="BB135" s="4"/>
    </row>
    <row r="136" spans="54:54">
      <c r="BB136" s="4"/>
    </row>
    <row r="137" spans="54:54">
      <c r="BB137" s="4"/>
    </row>
    <row r="138" spans="54:54">
      <c r="BB138" s="4"/>
    </row>
    <row r="139" spans="54:54">
      <c r="BB139" s="4"/>
    </row>
    <row r="140" spans="54:54">
      <c r="BB140" s="4"/>
    </row>
    <row r="141" spans="54:54">
      <c r="BB141" s="4"/>
    </row>
    <row r="142" spans="54:54">
      <c r="BB142" s="4"/>
    </row>
    <row r="143" spans="54:54">
      <c r="BB143" s="4"/>
    </row>
    <row r="144" spans="54:54">
      <c r="BB144" s="4"/>
    </row>
    <row r="145" spans="54:54">
      <c r="BB145" s="4"/>
    </row>
    <row r="146" spans="54:54">
      <c r="BB146" s="4"/>
    </row>
    <row r="147" spans="54:54">
      <c r="BB147" s="4"/>
    </row>
    <row r="148" spans="54:54">
      <c r="BB148" s="4"/>
    </row>
    <row r="149" spans="54:54">
      <c r="BB149" s="4"/>
    </row>
    <row r="150" spans="54:54">
      <c r="BB150" s="4"/>
    </row>
    <row r="151" spans="54:54">
      <c r="BB151" s="4"/>
    </row>
    <row r="152" spans="54:54">
      <c r="BB152" s="4"/>
    </row>
    <row r="153" spans="54:54">
      <c r="BB153" s="4"/>
    </row>
    <row r="154" spans="54:54">
      <c r="BB154" s="4"/>
    </row>
    <row r="155" spans="54:54">
      <c r="BB155" s="4"/>
    </row>
    <row r="156" spans="54:54">
      <c r="BB156" s="4"/>
    </row>
    <row r="157" spans="54:54">
      <c r="BB157" s="4"/>
    </row>
    <row r="158" spans="54:54">
      <c r="BB158" s="4"/>
    </row>
    <row r="159" spans="54:54">
      <c r="BB159" s="4"/>
    </row>
    <row r="160" spans="54:54">
      <c r="BB160" s="4"/>
    </row>
    <row r="161" spans="54:54">
      <c r="BB161" s="4"/>
    </row>
    <row r="162" spans="54:54">
      <c r="BB162" s="4"/>
    </row>
    <row r="163" spans="54:54">
      <c r="BB163" s="4"/>
    </row>
    <row r="164" spans="54:54">
      <c r="BB164" s="4"/>
    </row>
    <row r="165" spans="54:54">
      <c r="BB165" s="4"/>
    </row>
    <row r="166" spans="54:54">
      <c r="BB166" s="4"/>
    </row>
    <row r="167" spans="54:54">
      <c r="BB167" s="4"/>
    </row>
    <row r="168" spans="54:54">
      <c r="BB168" s="4"/>
    </row>
    <row r="169" spans="54:54">
      <c r="BB169" s="4"/>
    </row>
    <row r="170" spans="54:54">
      <c r="BB170" s="4"/>
    </row>
    <row r="171" spans="54:54">
      <c r="BB171" s="4"/>
    </row>
    <row r="172" spans="54:54">
      <c r="BB172" s="4"/>
    </row>
    <row r="178" spans="54:54">
      <c r="BB178" s="4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1721-6745-4CE0-9442-A1FB93978A0B}">
  <sheetPr>
    <tabColor theme="9" tint="0.79998168889431442"/>
  </sheetPr>
  <dimension ref="A1:CI263"/>
  <sheetViews>
    <sheetView zoomScaleNormal="100" workbookViewId="0">
      <pane xSplit="3" ySplit="4" topLeftCell="AQ5" activePane="bottomRight" state="frozen"/>
      <selection pane="topRight" activeCell="D1" sqref="D1"/>
      <selection pane="bottomLeft" activeCell="A5" sqref="A5"/>
      <selection pane="bottomRight" activeCell="BD1" sqref="BD1"/>
    </sheetView>
  </sheetViews>
  <sheetFormatPr defaultColWidth="9" defaultRowHeight="12.75"/>
  <cols>
    <col min="1" max="1" width="2.375" style="150" customWidth="1"/>
    <col min="2" max="2" width="4" style="150" customWidth="1"/>
    <col min="3" max="13" width="11.125" style="150" customWidth="1"/>
    <col min="14" max="23" width="10.625" style="150" customWidth="1"/>
    <col min="24" max="28" width="11.125" style="150" customWidth="1"/>
    <col min="29" max="46" width="11.375" style="150" customWidth="1"/>
    <col min="47" max="47" width="11.375" style="133" customWidth="1"/>
    <col min="48" max="48" width="11.375" style="150" customWidth="1"/>
    <col min="49" max="49" width="4.125" style="361" hidden="1" customWidth="1"/>
    <col min="50" max="51" width="11.375" style="150" customWidth="1"/>
    <col min="52" max="53" width="10.625" style="150" customWidth="1"/>
    <col min="54" max="54" width="11.125" style="150" customWidth="1"/>
    <col min="55" max="55" width="12.125" style="131" customWidth="1"/>
    <col min="56" max="56" width="12.125" style="150" customWidth="1"/>
    <col min="57" max="57" width="12.125" style="131" customWidth="1"/>
    <col min="58" max="16384" width="9" style="150"/>
  </cols>
  <sheetData>
    <row r="1" spans="1:87">
      <c r="A1" s="132" t="s">
        <v>615</v>
      </c>
      <c r="B1" s="132"/>
      <c r="O1" s="151">
        <v>29951</v>
      </c>
      <c r="P1" s="151">
        <v>30316</v>
      </c>
      <c r="Q1" s="151">
        <v>30681</v>
      </c>
      <c r="R1" s="151">
        <v>31047</v>
      </c>
      <c r="S1" s="151">
        <v>31412</v>
      </c>
      <c r="T1" s="151">
        <v>31777</v>
      </c>
      <c r="U1" s="151">
        <v>32142</v>
      </c>
      <c r="V1" s="151">
        <v>32508</v>
      </c>
      <c r="W1" s="151">
        <v>32873</v>
      </c>
      <c r="X1" s="151">
        <v>33238</v>
      </c>
      <c r="Y1" s="151">
        <v>33603</v>
      </c>
      <c r="Z1" s="151">
        <v>33969</v>
      </c>
      <c r="AA1" s="151">
        <v>34334</v>
      </c>
      <c r="AB1" s="151">
        <v>34699</v>
      </c>
      <c r="AC1" s="151">
        <v>35064</v>
      </c>
      <c r="AD1" s="151">
        <v>35430</v>
      </c>
      <c r="AE1" s="151">
        <v>35795</v>
      </c>
      <c r="AF1" s="151">
        <v>36130</v>
      </c>
      <c r="AG1" s="151">
        <v>36525</v>
      </c>
      <c r="AH1" s="151">
        <v>36891</v>
      </c>
      <c r="AI1" s="151">
        <v>37256</v>
      </c>
      <c r="AJ1" s="151">
        <v>37621</v>
      </c>
      <c r="AK1" s="151">
        <v>37986</v>
      </c>
      <c r="AL1" s="151">
        <v>38352</v>
      </c>
      <c r="AM1" s="151">
        <v>38717</v>
      </c>
      <c r="AN1" s="151">
        <v>39082</v>
      </c>
      <c r="AO1" s="151">
        <v>39447</v>
      </c>
      <c r="AP1" s="151">
        <v>39813</v>
      </c>
      <c r="AQ1" s="151">
        <v>40178</v>
      </c>
      <c r="AR1" s="151">
        <v>40543</v>
      </c>
      <c r="AS1" s="151">
        <v>40940</v>
      </c>
      <c r="AT1" s="151">
        <v>41274</v>
      </c>
      <c r="AU1" s="151">
        <v>41639</v>
      </c>
      <c r="AV1" s="151">
        <v>42004</v>
      </c>
      <c r="AX1" s="151">
        <v>42522</v>
      </c>
      <c r="AY1" s="151">
        <v>42887</v>
      </c>
      <c r="AZ1" s="151">
        <v>43252</v>
      </c>
      <c r="BA1" s="362" t="s">
        <v>575</v>
      </c>
      <c r="BB1" s="362" t="s">
        <v>591</v>
      </c>
      <c r="BC1" s="618">
        <v>44348</v>
      </c>
      <c r="BD1" s="618">
        <v>44713</v>
      </c>
      <c r="BE1" s="618">
        <v>45078</v>
      </c>
    </row>
    <row r="2" spans="1:87" ht="12.75" customHeight="1">
      <c r="A2" s="152"/>
      <c r="B2" s="642" t="s">
        <v>440</v>
      </c>
      <c r="C2" s="642"/>
      <c r="D2" s="609" t="s">
        <v>596</v>
      </c>
      <c r="E2" s="609" t="s">
        <v>597</v>
      </c>
      <c r="F2" s="609" t="s">
        <v>598</v>
      </c>
      <c r="G2" s="609" t="s">
        <v>599</v>
      </c>
      <c r="H2" s="609" t="s">
        <v>600</v>
      </c>
      <c r="I2" s="615" t="s">
        <v>561</v>
      </c>
      <c r="J2" s="615" t="s">
        <v>562</v>
      </c>
      <c r="K2" s="615" t="s">
        <v>563</v>
      </c>
      <c r="L2" s="615" t="s">
        <v>564</v>
      </c>
      <c r="M2" s="615" t="s">
        <v>565</v>
      </c>
      <c r="N2" s="363" t="s">
        <v>576</v>
      </c>
      <c r="O2" s="363" t="s">
        <v>577</v>
      </c>
      <c r="P2" s="363" t="s">
        <v>578</v>
      </c>
      <c r="Q2" s="363" t="s">
        <v>579</v>
      </c>
      <c r="R2" s="363" t="s">
        <v>580</v>
      </c>
      <c r="S2" s="363" t="s">
        <v>581</v>
      </c>
      <c r="T2" s="363" t="s">
        <v>582</v>
      </c>
      <c r="U2" s="363" t="s">
        <v>583</v>
      </c>
      <c r="V2" s="363" t="s">
        <v>584</v>
      </c>
      <c r="W2" s="363" t="s">
        <v>585</v>
      </c>
      <c r="X2" s="174" t="s">
        <v>16</v>
      </c>
      <c r="Y2" s="174" t="s">
        <v>17</v>
      </c>
      <c r="Z2" s="174" t="s">
        <v>18</v>
      </c>
      <c r="AA2" s="174" t="s">
        <v>19</v>
      </c>
      <c r="AB2" s="281" t="s">
        <v>20</v>
      </c>
      <c r="AC2" s="174" t="s">
        <v>394</v>
      </c>
      <c r="AD2" s="174" t="s">
        <v>395</v>
      </c>
      <c r="AE2" s="174" t="s">
        <v>396</v>
      </c>
      <c r="AF2" s="174" t="s">
        <v>397</v>
      </c>
      <c r="AG2" s="174" t="s">
        <v>398</v>
      </c>
      <c r="AH2" s="175" t="s">
        <v>399</v>
      </c>
      <c r="AI2" s="175" t="s">
        <v>441</v>
      </c>
      <c r="AJ2" s="175" t="s">
        <v>400</v>
      </c>
      <c r="AK2" s="175" t="s">
        <v>442</v>
      </c>
      <c r="AL2" s="175" t="s">
        <v>443</v>
      </c>
      <c r="AM2" s="175" t="s">
        <v>401</v>
      </c>
      <c r="AN2" s="175" t="s">
        <v>402</v>
      </c>
      <c r="AO2" s="175" t="s">
        <v>444</v>
      </c>
      <c r="AP2" s="175" t="s">
        <v>445</v>
      </c>
      <c r="AQ2" s="175" t="s">
        <v>446</v>
      </c>
      <c r="AR2" s="175" t="s">
        <v>403</v>
      </c>
      <c r="AS2" s="175" t="s">
        <v>404</v>
      </c>
      <c r="AT2" s="175" t="s">
        <v>405</v>
      </c>
      <c r="AU2" s="175" t="s">
        <v>406</v>
      </c>
      <c r="AV2" s="175" t="s">
        <v>416</v>
      </c>
      <c r="AW2" s="364"/>
      <c r="AX2" s="175" t="s">
        <v>417</v>
      </c>
      <c r="AY2" s="175" t="s">
        <v>451</v>
      </c>
      <c r="AZ2" s="175" t="s">
        <v>528</v>
      </c>
      <c r="BA2" s="663" t="s">
        <v>574</v>
      </c>
      <c r="BB2" s="663" t="s">
        <v>592</v>
      </c>
      <c r="BC2" s="5" t="s">
        <v>617</v>
      </c>
      <c r="BD2" s="663" t="s">
        <v>620</v>
      </c>
      <c r="BE2" s="663" t="s">
        <v>622</v>
      </c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</row>
    <row r="3" spans="1:87">
      <c r="B3" s="124"/>
      <c r="C3" s="124"/>
      <c r="D3" s="613">
        <v>1970</v>
      </c>
      <c r="E3" s="613">
        <v>1971</v>
      </c>
      <c r="F3" s="613">
        <v>1972</v>
      </c>
      <c r="G3" s="613">
        <v>1973</v>
      </c>
      <c r="H3" s="613">
        <v>1974</v>
      </c>
      <c r="I3" s="616">
        <v>1975</v>
      </c>
      <c r="J3" s="616">
        <v>1976</v>
      </c>
      <c r="K3" s="616">
        <v>1977</v>
      </c>
      <c r="L3" s="616">
        <v>1978</v>
      </c>
      <c r="M3" s="616">
        <v>1979</v>
      </c>
      <c r="N3" s="125">
        <v>1980</v>
      </c>
      <c r="O3" s="125">
        <v>1981</v>
      </c>
      <c r="P3" s="125">
        <v>1982</v>
      </c>
      <c r="Q3" s="125">
        <v>1983</v>
      </c>
      <c r="R3" s="125">
        <v>1984</v>
      </c>
      <c r="S3" s="125">
        <v>1985</v>
      </c>
      <c r="T3" s="125">
        <v>1986</v>
      </c>
      <c r="U3" s="125">
        <v>1987</v>
      </c>
      <c r="V3" s="125">
        <v>1988</v>
      </c>
      <c r="W3" s="125">
        <v>1989</v>
      </c>
      <c r="X3" s="125">
        <v>1990</v>
      </c>
      <c r="Y3" s="125">
        <v>1991</v>
      </c>
      <c r="Z3" s="125">
        <v>1992</v>
      </c>
      <c r="AA3" s="125">
        <v>1993</v>
      </c>
      <c r="AB3" s="282">
        <v>1994</v>
      </c>
      <c r="AC3" s="125">
        <v>1995</v>
      </c>
      <c r="AD3" s="125">
        <v>1996</v>
      </c>
      <c r="AE3" s="125">
        <v>1997</v>
      </c>
      <c r="AF3" s="125">
        <v>1998</v>
      </c>
      <c r="AG3" s="125">
        <v>1999</v>
      </c>
      <c r="AH3" s="125">
        <v>2000</v>
      </c>
      <c r="AI3" s="125">
        <v>2001</v>
      </c>
      <c r="AJ3" s="125">
        <v>2002</v>
      </c>
      <c r="AK3" s="125">
        <v>2003</v>
      </c>
      <c r="AL3" s="125">
        <v>2004</v>
      </c>
      <c r="AM3" s="125">
        <v>2005</v>
      </c>
      <c r="AN3" s="125">
        <v>2006</v>
      </c>
      <c r="AO3" s="125">
        <v>2007</v>
      </c>
      <c r="AP3" s="125">
        <v>2008</v>
      </c>
      <c r="AQ3" s="125">
        <v>2009</v>
      </c>
      <c r="AR3" s="125">
        <v>2010</v>
      </c>
      <c r="AS3" s="125">
        <v>2011</v>
      </c>
      <c r="AT3" s="125">
        <v>2012</v>
      </c>
      <c r="AU3" s="125">
        <v>2013</v>
      </c>
      <c r="AV3" s="125">
        <v>2014</v>
      </c>
      <c r="AW3" s="125"/>
      <c r="AX3" s="125">
        <v>2016</v>
      </c>
      <c r="AY3" s="125">
        <v>2017</v>
      </c>
      <c r="AZ3" s="125">
        <v>2018</v>
      </c>
      <c r="BA3" s="7">
        <v>2019</v>
      </c>
      <c r="BB3" s="7">
        <v>2020</v>
      </c>
      <c r="BC3" s="7">
        <v>2021</v>
      </c>
      <c r="BD3" s="7">
        <v>2022</v>
      </c>
      <c r="BE3" s="7">
        <v>2023</v>
      </c>
      <c r="BF3" s="18"/>
      <c r="BG3" s="18"/>
      <c r="BH3" s="18"/>
      <c r="BI3" s="18"/>
      <c r="BJ3" s="1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</row>
    <row r="4" spans="1:87">
      <c r="A4" s="153"/>
      <c r="B4" s="154"/>
      <c r="C4" s="154" t="s">
        <v>409</v>
      </c>
      <c r="D4" s="614" t="s">
        <v>407</v>
      </c>
      <c r="E4" s="614" t="s">
        <v>407</v>
      </c>
      <c r="F4" s="614" t="s">
        <v>407</v>
      </c>
      <c r="G4" s="614" t="s">
        <v>407</v>
      </c>
      <c r="H4" s="614" t="s">
        <v>407</v>
      </c>
      <c r="I4" s="617" t="s">
        <v>407</v>
      </c>
      <c r="J4" s="617" t="s">
        <v>407</v>
      </c>
      <c r="K4" s="617" t="s">
        <v>407</v>
      </c>
      <c r="L4" s="617" t="s">
        <v>407</v>
      </c>
      <c r="M4" s="617" t="s">
        <v>407</v>
      </c>
      <c r="N4" s="176" t="s">
        <v>407</v>
      </c>
      <c r="O4" s="176" t="s">
        <v>407</v>
      </c>
      <c r="P4" s="176" t="s">
        <v>407</v>
      </c>
      <c r="Q4" s="176" t="s">
        <v>407</v>
      </c>
      <c r="R4" s="176" t="s">
        <v>407</v>
      </c>
      <c r="S4" s="176" t="s">
        <v>407</v>
      </c>
      <c r="T4" s="176" t="s">
        <v>407</v>
      </c>
      <c r="U4" s="176" t="s">
        <v>407</v>
      </c>
      <c r="V4" s="176" t="s">
        <v>407</v>
      </c>
      <c r="W4" s="176" t="s">
        <v>407</v>
      </c>
      <c r="X4" s="176" t="s">
        <v>407</v>
      </c>
      <c r="Y4" s="176" t="s">
        <v>407</v>
      </c>
      <c r="Z4" s="176" t="s">
        <v>407</v>
      </c>
      <c r="AA4" s="176" t="s">
        <v>407</v>
      </c>
      <c r="AB4" s="283" t="s">
        <v>407</v>
      </c>
      <c r="AC4" s="176" t="s">
        <v>407</v>
      </c>
      <c r="AD4" s="176" t="s">
        <v>407</v>
      </c>
      <c r="AE4" s="176" t="s">
        <v>407</v>
      </c>
      <c r="AF4" s="176" t="s">
        <v>407</v>
      </c>
      <c r="AG4" s="176" t="s">
        <v>407</v>
      </c>
      <c r="AH4" s="177" t="s">
        <v>407</v>
      </c>
      <c r="AI4" s="177" t="s">
        <v>407</v>
      </c>
      <c r="AJ4" s="177" t="s">
        <v>407</v>
      </c>
      <c r="AK4" s="177" t="s">
        <v>407</v>
      </c>
      <c r="AL4" s="177" t="s">
        <v>407</v>
      </c>
      <c r="AM4" s="177" t="s">
        <v>407</v>
      </c>
      <c r="AN4" s="177" t="s">
        <v>407</v>
      </c>
      <c r="AO4" s="177" t="s">
        <v>407</v>
      </c>
      <c r="AP4" s="177" t="s">
        <v>407</v>
      </c>
      <c r="AQ4" s="177" t="s">
        <v>407</v>
      </c>
      <c r="AR4" s="177" t="s">
        <v>407</v>
      </c>
      <c r="AS4" s="177" t="s">
        <v>408</v>
      </c>
      <c r="AT4" s="177" t="s">
        <v>407</v>
      </c>
      <c r="AU4" s="177" t="s">
        <v>407</v>
      </c>
      <c r="AV4" s="177" t="s">
        <v>407</v>
      </c>
      <c r="AW4" s="364"/>
      <c r="AX4" s="177" t="s">
        <v>408</v>
      </c>
      <c r="AY4" s="177" t="s">
        <v>407</v>
      </c>
      <c r="AZ4" s="177" t="s">
        <v>407</v>
      </c>
      <c r="BA4" s="177" t="s">
        <v>407</v>
      </c>
      <c r="BB4" s="177" t="s">
        <v>407</v>
      </c>
      <c r="BC4" s="672" t="s">
        <v>3</v>
      </c>
      <c r="BD4" s="673" t="s">
        <v>621</v>
      </c>
      <c r="BE4" s="673" t="s">
        <v>621</v>
      </c>
      <c r="BF4" s="18"/>
      <c r="BG4" s="18"/>
      <c r="BH4" s="18"/>
      <c r="BI4" s="18"/>
      <c r="BJ4" s="1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</row>
    <row r="5" spans="1:87">
      <c r="A5" s="3" t="s">
        <v>287</v>
      </c>
      <c r="B5" s="124"/>
      <c r="C5" s="124" t="s">
        <v>33</v>
      </c>
      <c r="D5" s="280">
        <f t="shared" ref="D5:M5" si="0">SUM(D6:D15)</f>
        <v>3953</v>
      </c>
      <c r="E5" s="280">
        <f t="shared" si="0"/>
        <v>3923</v>
      </c>
      <c r="F5" s="280">
        <f t="shared" si="0"/>
        <v>3656</v>
      </c>
      <c r="G5" s="280">
        <f t="shared" si="0"/>
        <v>3747</v>
      </c>
      <c r="H5" s="280">
        <v>3771</v>
      </c>
      <c r="I5" s="280">
        <f t="shared" si="0"/>
        <v>2440</v>
      </c>
      <c r="J5" s="280">
        <f t="shared" si="0"/>
        <v>2437</v>
      </c>
      <c r="K5" s="280">
        <f t="shared" si="0"/>
        <v>2335</v>
      </c>
      <c r="L5" s="280">
        <f t="shared" si="0"/>
        <v>2282</v>
      </c>
      <c r="M5" s="280">
        <f t="shared" si="0"/>
        <v>2275</v>
      </c>
      <c r="N5" s="280">
        <f t="shared" ref="N5:W5" si="1">SUM(N6:N15)</f>
        <v>18460</v>
      </c>
      <c r="O5" s="280">
        <f t="shared" si="1"/>
        <v>19232</v>
      </c>
      <c r="P5" s="280">
        <f t="shared" si="1"/>
        <v>18758</v>
      </c>
      <c r="Q5" s="280">
        <f t="shared" si="1"/>
        <v>19132</v>
      </c>
      <c r="R5" s="280">
        <f t="shared" si="1"/>
        <v>18512</v>
      </c>
      <c r="S5" s="280">
        <f t="shared" si="1"/>
        <v>18798</v>
      </c>
      <c r="T5" s="280">
        <f t="shared" si="1"/>
        <v>18720</v>
      </c>
      <c r="U5" s="280">
        <f t="shared" si="1"/>
        <v>18149</v>
      </c>
      <c r="V5" s="280">
        <f t="shared" si="1"/>
        <v>18662</v>
      </c>
      <c r="W5" s="280">
        <f t="shared" si="1"/>
        <v>18247</v>
      </c>
      <c r="X5" s="280">
        <f>SUM(X6:X15)</f>
        <v>18636</v>
      </c>
      <c r="Y5" s="280">
        <f t="shared" ref="Y5:AV5" si="2">SUM(Y6:Y15)</f>
        <v>18633</v>
      </c>
      <c r="Z5" s="280">
        <f t="shared" si="2"/>
        <v>18013</v>
      </c>
      <c r="AA5" s="280">
        <f t="shared" si="2"/>
        <v>17626</v>
      </c>
      <c r="AB5" s="280">
        <f t="shared" si="2"/>
        <v>12433</v>
      </c>
      <c r="AC5" s="280">
        <f t="shared" si="2"/>
        <v>15950</v>
      </c>
      <c r="AD5" s="280">
        <f t="shared" si="2"/>
        <v>15337</v>
      </c>
      <c r="AE5" s="142">
        <f t="shared" si="2"/>
        <v>14961</v>
      </c>
      <c r="AF5" s="142">
        <f t="shared" si="2"/>
        <v>15435</v>
      </c>
      <c r="AG5" s="142">
        <f t="shared" si="2"/>
        <v>14315</v>
      </c>
      <c r="AH5" s="142">
        <f t="shared" si="2"/>
        <v>13946</v>
      </c>
      <c r="AI5" s="142">
        <f t="shared" si="2"/>
        <v>13066</v>
      </c>
      <c r="AJ5" s="134">
        <f t="shared" si="2"/>
        <v>12148</v>
      </c>
      <c r="AK5" s="134">
        <f t="shared" si="2"/>
        <v>12348</v>
      </c>
      <c r="AL5" s="134">
        <f t="shared" si="2"/>
        <v>10765</v>
      </c>
      <c r="AM5" s="134">
        <f t="shared" si="2"/>
        <v>11537</v>
      </c>
      <c r="AN5" s="134">
        <f t="shared" si="2"/>
        <v>10795</v>
      </c>
      <c r="AO5" s="134">
        <f t="shared" si="2"/>
        <v>10871</v>
      </c>
      <c r="AP5" s="134">
        <f t="shared" si="2"/>
        <v>11147</v>
      </c>
      <c r="AQ5" s="134">
        <f t="shared" si="2"/>
        <v>10138</v>
      </c>
      <c r="AR5" s="134">
        <f t="shared" si="2"/>
        <v>9555</v>
      </c>
      <c r="AS5" s="134">
        <f t="shared" si="2"/>
        <v>9658</v>
      </c>
      <c r="AT5" s="134">
        <f t="shared" si="2"/>
        <v>9294</v>
      </c>
      <c r="AU5" s="134">
        <f t="shared" si="2"/>
        <v>9017</v>
      </c>
      <c r="AV5" s="134">
        <f t="shared" si="2"/>
        <v>8710</v>
      </c>
      <c r="AW5" s="135"/>
      <c r="AX5" s="134">
        <f t="shared" ref="AX5:BC5" si="3">SUM(AX6:AX15)</f>
        <v>9032</v>
      </c>
      <c r="AY5" s="134">
        <f t="shared" si="3"/>
        <v>7996</v>
      </c>
      <c r="AZ5" s="134">
        <f t="shared" si="3"/>
        <v>7798</v>
      </c>
      <c r="BA5" s="144">
        <f t="shared" si="3"/>
        <v>7613</v>
      </c>
      <c r="BB5" s="144">
        <f t="shared" si="3"/>
        <v>7510</v>
      </c>
      <c r="BC5" s="144">
        <f t="shared" si="3"/>
        <v>7106</v>
      </c>
      <c r="BD5" s="144">
        <f t="shared" ref="BD5:BE5" si="4">SUM(BD6:BD15)</f>
        <v>7219</v>
      </c>
      <c r="BE5" s="144">
        <f t="shared" si="4"/>
        <v>0</v>
      </c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87">
      <c r="A6" s="3"/>
      <c r="B6" s="124"/>
      <c r="C6" s="124" t="s">
        <v>100</v>
      </c>
      <c r="D6" s="169">
        <f t="shared" ref="D6:M6" si="5">D17</f>
        <v>965</v>
      </c>
      <c r="E6" s="169">
        <f t="shared" si="5"/>
        <v>952</v>
      </c>
      <c r="F6" s="169">
        <f t="shared" si="5"/>
        <v>977</v>
      </c>
      <c r="G6" s="169">
        <v>924</v>
      </c>
      <c r="H6" s="169">
        <v>886</v>
      </c>
      <c r="I6" s="169">
        <f t="shared" si="5"/>
        <v>522</v>
      </c>
      <c r="J6" s="169">
        <f t="shared" si="5"/>
        <v>504</v>
      </c>
      <c r="K6" s="169">
        <f t="shared" si="5"/>
        <v>496</v>
      </c>
      <c r="L6" s="169">
        <f t="shared" si="5"/>
        <v>487</v>
      </c>
      <c r="M6" s="169">
        <f t="shared" si="5"/>
        <v>485</v>
      </c>
      <c r="N6" s="169">
        <f t="shared" ref="N6:W7" si="6">N17</f>
        <v>4326</v>
      </c>
      <c r="O6" s="169">
        <f t="shared" si="6"/>
        <v>4570</v>
      </c>
      <c r="P6" s="169">
        <f t="shared" si="6"/>
        <v>4491</v>
      </c>
      <c r="Q6" s="169">
        <f t="shared" si="6"/>
        <v>4598</v>
      </c>
      <c r="R6" s="169">
        <f t="shared" si="6"/>
        <v>4467</v>
      </c>
      <c r="S6" s="169">
        <f t="shared" si="6"/>
        <v>4480</v>
      </c>
      <c r="T6" s="169">
        <f t="shared" si="6"/>
        <v>4533</v>
      </c>
      <c r="U6" s="169">
        <f t="shared" si="6"/>
        <v>4410</v>
      </c>
      <c r="V6" s="169">
        <f t="shared" si="6"/>
        <v>4460</v>
      </c>
      <c r="W6" s="169">
        <f t="shared" si="6"/>
        <v>4469</v>
      </c>
      <c r="X6" s="169">
        <f>X17</f>
        <v>4542</v>
      </c>
      <c r="Y6" s="169">
        <f t="shared" ref="Y6:BA7" si="7">Y17</f>
        <v>4595</v>
      </c>
      <c r="Z6" s="169">
        <f t="shared" si="7"/>
        <v>4349</v>
      </c>
      <c r="AA6" s="169">
        <f t="shared" si="7"/>
        <v>4197</v>
      </c>
      <c r="AB6" s="169">
        <f t="shared" si="7"/>
        <v>525</v>
      </c>
      <c r="AC6" s="169">
        <f t="shared" si="7"/>
        <v>3308</v>
      </c>
      <c r="AD6" s="169">
        <f t="shared" si="7"/>
        <v>3215</v>
      </c>
      <c r="AE6" s="142">
        <f t="shared" si="7"/>
        <v>3111</v>
      </c>
      <c r="AF6" s="142">
        <f t="shared" si="7"/>
        <v>3137</v>
      </c>
      <c r="AG6" s="142">
        <f t="shared" si="7"/>
        <v>2886</v>
      </c>
      <c r="AH6" s="142">
        <f t="shared" si="7"/>
        <v>2764</v>
      </c>
      <c r="AI6" s="142">
        <f t="shared" si="7"/>
        <v>2637</v>
      </c>
      <c r="AJ6" s="134">
        <f t="shared" si="7"/>
        <v>2382</v>
      </c>
      <c r="AK6" s="134">
        <f t="shared" si="7"/>
        <v>2406</v>
      </c>
      <c r="AL6" s="134">
        <f t="shared" si="7"/>
        <v>2188</v>
      </c>
      <c r="AM6" s="134">
        <f t="shared" si="7"/>
        <v>2252</v>
      </c>
      <c r="AN6" s="134">
        <f t="shared" si="7"/>
        <v>2112</v>
      </c>
      <c r="AO6" s="134">
        <f t="shared" si="7"/>
        <v>2139</v>
      </c>
      <c r="AP6" s="134">
        <f t="shared" si="7"/>
        <v>2194</v>
      </c>
      <c r="AQ6" s="134">
        <f t="shared" si="7"/>
        <v>2000</v>
      </c>
      <c r="AR6" s="134">
        <f t="shared" si="7"/>
        <v>1864</v>
      </c>
      <c r="AS6" s="134">
        <f t="shared" si="7"/>
        <v>1862</v>
      </c>
      <c r="AT6" s="134">
        <f t="shared" si="7"/>
        <v>1754</v>
      </c>
      <c r="AU6" s="134">
        <f t="shared" si="7"/>
        <v>1702</v>
      </c>
      <c r="AV6" s="134">
        <f t="shared" si="7"/>
        <v>1617</v>
      </c>
      <c r="AW6" s="135"/>
      <c r="AX6" s="134">
        <f t="shared" si="7"/>
        <v>1656</v>
      </c>
      <c r="AY6" s="134">
        <f t="shared" si="7"/>
        <v>1522</v>
      </c>
      <c r="AZ6" s="134">
        <f t="shared" si="7"/>
        <v>1491</v>
      </c>
      <c r="BA6" s="146">
        <f t="shared" si="7"/>
        <v>1443</v>
      </c>
      <c r="BB6" s="146">
        <f t="shared" ref="BB6:BC6" si="8">BB17</f>
        <v>1394</v>
      </c>
      <c r="BC6" s="146">
        <f t="shared" si="8"/>
        <v>1329</v>
      </c>
      <c r="BD6" s="146">
        <f t="shared" ref="BD6:BE6" si="9">BD17</f>
        <v>1358</v>
      </c>
      <c r="BE6" s="146">
        <f t="shared" si="9"/>
        <v>0</v>
      </c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87">
      <c r="A7" s="3"/>
      <c r="B7" s="124"/>
      <c r="C7" s="124" t="s">
        <v>373</v>
      </c>
      <c r="D7" s="169">
        <f t="shared" ref="D7:M7" si="10">D18</f>
        <v>694</v>
      </c>
      <c r="E7" s="169">
        <f t="shared" si="10"/>
        <v>672</v>
      </c>
      <c r="F7" s="169">
        <f t="shared" si="10"/>
        <v>640</v>
      </c>
      <c r="G7" s="169">
        <f t="shared" si="10"/>
        <v>631</v>
      </c>
      <c r="H7" s="169">
        <f t="shared" si="10"/>
        <v>598</v>
      </c>
      <c r="I7" s="169">
        <f t="shared" si="10"/>
        <v>407</v>
      </c>
      <c r="J7" s="169">
        <f t="shared" si="10"/>
        <v>403</v>
      </c>
      <c r="K7" s="169">
        <f t="shared" si="10"/>
        <v>378</v>
      </c>
      <c r="L7" s="169">
        <f t="shared" si="10"/>
        <v>370</v>
      </c>
      <c r="M7" s="169">
        <f t="shared" si="10"/>
        <v>361</v>
      </c>
      <c r="N7" s="169">
        <f t="shared" si="6"/>
        <v>2284</v>
      </c>
      <c r="O7" s="169">
        <f t="shared" si="6"/>
        <v>2437</v>
      </c>
      <c r="P7" s="169">
        <f t="shared" si="6"/>
        <v>2313</v>
      </c>
      <c r="Q7" s="169">
        <f t="shared" si="6"/>
        <v>2375</v>
      </c>
      <c r="R7" s="169">
        <f t="shared" si="6"/>
        <v>2213</v>
      </c>
      <c r="S7" s="169">
        <f t="shared" si="6"/>
        <v>2325</v>
      </c>
      <c r="T7" s="169">
        <f t="shared" si="6"/>
        <v>2269</v>
      </c>
      <c r="U7" s="169">
        <f t="shared" si="6"/>
        <v>2145</v>
      </c>
      <c r="V7" s="169">
        <f t="shared" si="6"/>
        <v>2279</v>
      </c>
      <c r="W7" s="169">
        <f t="shared" si="6"/>
        <v>2174</v>
      </c>
      <c r="X7" s="169">
        <f>X18</f>
        <v>2231</v>
      </c>
      <c r="Y7" s="169">
        <f t="shared" si="7"/>
        <v>2273</v>
      </c>
      <c r="Z7" s="169">
        <f t="shared" si="7"/>
        <v>2186</v>
      </c>
      <c r="AA7" s="169">
        <f t="shared" si="7"/>
        <v>2176</v>
      </c>
      <c r="AB7" s="169">
        <f t="shared" si="7"/>
        <v>1727</v>
      </c>
      <c r="AC7" s="169">
        <f t="shared" si="7"/>
        <v>1939</v>
      </c>
      <c r="AD7" s="169">
        <f t="shared" si="7"/>
        <v>1838</v>
      </c>
      <c r="AE7" s="142">
        <f t="shared" si="7"/>
        <v>1722</v>
      </c>
      <c r="AF7" s="142">
        <f t="shared" si="7"/>
        <v>1773</v>
      </c>
      <c r="AG7" s="142">
        <f t="shared" si="7"/>
        <v>1637</v>
      </c>
      <c r="AH7" s="142">
        <f t="shared" si="7"/>
        <v>1609</v>
      </c>
      <c r="AI7" s="142">
        <f t="shared" si="7"/>
        <v>1476</v>
      </c>
      <c r="AJ7" s="134">
        <f t="shared" si="7"/>
        <v>1390</v>
      </c>
      <c r="AK7" s="134">
        <f t="shared" si="7"/>
        <v>1381</v>
      </c>
      <c r="AL7" s="134">
        <f t="shared" si="7"/>
        <v>1269</v>
      </c>
      <c r="AM7" s="134">
        <f t="shared" si="7"/>
        <v>1277</v>
      </c>
      <c r="AN7" s="134">
        <f t="shared" si="7"/>
        <v>1222</v>
      </c>
      <c r="AO7" s="134">
        <f t="shared" si="7"/>
        <v>1248</v>
      </c>
      <c r="AP7" s="134">
        <f t="shared" si="7"/>
        <v>1284</v>
      </c>
      <c r="AQ7" s="134">
        <f t="shared" si="7"/>
        <v>1141</v>
      </c>
      <c r="AR7" s="134">
        <f t="shared" si="7"/>
        <v>1054</v>
      </c>
      <c r="AS7" s="134">
        <f t="shared" si="7"/>
        <v>1117</v>
      </c>
      <c r="AT7" s="134">
        <f t="shared" si="7"/>
        <v>1058</v>
      </c>
      <c r="AU7" s="134">
        <f t="shared" si="7"/>
        <v>1031</v>
      </c>
      <c r="AV7" s="134">
        <f t="shared" si="7"/>
        <v>989</v>
      </c>
      <c r="AW7" s="135"/>
      <c r="AX7" s="134">
        <f t="shared" si="7"/>
        <v>1014</v>
      </c>
      <c r="AY7" s="134">
        <f t="shared" si="7"/>
        <v>923</v>
      </c>
      <c r="AZ7" s="134">
        <f t="shared" si="7"/>
        <v>901</v>
      </c>
      <c r="BA7" s="146">
        <f t="shared" si="7"/>
        <v>877</v>
      </c>
      <c r="BB7" s="146">
        <f t="shared" ref="BB7:BC7" si="11">BB18</f>
        <v>895</v>
      </c>
      <c r="BC7" s="146">
        <f t="shared" si="11"/>
        <v>846</v>
      </c>
      <c r="BD7" s="146">
        <f t="shared" ref="BD7:BE7" si="12">BD18</f>
        <v>873</v>
      </c>
      <c r="BE7" s="146">
        <f t="shared" si="12"/>
        <v>0</v>
      </c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87">
      <c r="A8" s="3"/>
      <c r="B8" s="124"/>
      <c r="C8" s="124" t="s">
        <v>374</v>
      </c>
      <c r="D8" s="169">
        <f t="shared" ref="D8:M8" si="13">D22</f>
        <v>282</v>
      </c>
      <c r="E8" s="169">
        <f t="shared" si="13"/>
        <v>280</v>
      </c>
      <c r="F8" s="169">
        <f t="shared" si="13"/>
        <v>345</v>
      </c>
      <c r="G8" s="169">
        <f t="shared" si="13"/>
        <v>303</v>
      </c>
      <c r="H8" s="169">
        <f t="shared" si="13"/>
        <v>280</v>
      </c>
      <c r="I8" s="169">
        <f t="shared" si="13"/>
        <v>198</v>
      </c>
      <c r="J8" s="169">
        <f t="shared" si="13"/>
        <v>199</v>
      </c>
      <c r="K8" s="169">
        <f t="shared" si="13"/>
        <v>184</v>
      </c>
      <c r="L8" s="169">
        <f t="shared" si="13"/>
        <v>183</v>
      </c>
      <c r="M8" s="169">
        <f t="shared" si="13"/>
        <v>187</v>
      </c>
      <c r="N8" s="169">
        <f t="shared" ref="N8:W8" si="14">N22</f>
        <v>979</v>
      </c>
      <c r="O8" s="169">
        <f t="shared" si="14"/>
        <v>1006</v>
      </c>
      <c r="P8" s="169">
        <f t="shared" si="14"/>
        <v>966</v>
      </c>
      <c r="Q8" s="169">
        <f t="shared" si="14"/>
        <v>1014</v>
      </c>
      <c r="R8" s="169">
        <f t="shared" si="14"/>
        <v>979</v>
      </c>
      <c r="S8" s="169">
        <f t="shared" si="14"/>
        <v>991</v>
      </c>
      <c r="T8" s="169">
        <f t="shared" si="14"/>
        <v>1008</v>
      </c>
      <c r="U8" s="169">
        <f t="shared" si="14"/>
        <v>970</v>
      </c>
      <c r="V8" s="169">
        <f t="shared" si="14"/>
        <v>1056</v>
      </c>
      <c r="W8" s="169">
        <f t="shared" si="14"/>
        <v>998</v>
      </c>
      <c r="X8" s="169">
        <f>X22</f>
        <v>1066</v>
      </c>
      <c r="Y8" s="169">
        <f t="shared" ref="Y8:AV8" si="15">Y22</f>
        <v>1064</v>
      </c>
      <c r="Z8" s="169">
        <f t="shared" si="15"/>
        <v>1017</v>
      </c>
      <c r="AA8" s="169">
        <f t="shared" si="15"/>
        <v>996</v>
      </c>
      <c r="AB8" s="169">
        <f t="shared" si="15"/>
        <v>716</v>
      </c>
      <c r="AC8" s="169">
        <f t="shared" si="15"/>
        <v>934</v>
      </c>
      <c r="AD8" s="169">
        <f t="shared" si="15"/>
        <v>906</v>
      </c>
      <c r="AE8" s="142">
        <f t="shared" si="15"/>
        <v>895</v>
      </c>
      <c r="AF8" s="142">
        <f t="shared" si="15"/>
        <v>949</v>
      </c>
      <c r="AG8" s="142">
        <f t="shared" si="15"/>
        <v>863</v>
      </c>
      <c r="AH8" s="142">
        <f t="shared" si="15"/>
        <v>853</v>
      </c>
      <c r="AI8" s="142">
        <f t="shared" si="15"/>
        <v>793</v>
      </c>
      <c r="AJ8" s="134">
        <f t="shared" si="15"/>
        <v>730</v>
      </c>
      <c r="AK8" s="134">
        <f t="shared" si="15"/>
        <v>912</v>
      </c>
      <c r="AL8" s="134">
        <f t="shared" si="15"/>
        <v>682</v>
      </c>
      <c r="AM8" s="134">
        <f t="shared" si="15"/>
        <v>695</v>
      </c>
      <c r="AN8" s="134">
        <f t="shared" si="15"/>
        <v>655</v>
      </c>
      <c r="AO8" s="134">
        <f t="shared" si="15"/>
        <v>679</v>
      </c>
      <c r="AP8" s="134">
        <f t="shared" si="15"/>
        <v>684</v>
      </c>
      <c r="AQ8" s="134">
        <f t="shared" si="15"/>
        <v>623</v>
      </c>
      <c r="AR8" s="134">
        <f t="shared" si="15"/>
        <v>598</v>
      </c>
      <c r="AS8" s="134">
        <f t="shared" si="15"/>
        <v>629</v>
      </c>
      <c r="AT8" s="134">
        <f t="shared" si="15"/>
        <v>605</v>
      </c>
      <c r="AU8" s="134">
        <f t="shared" si="15"/>
        <v>598</v>
      </c>
      <c r="AV8" s="134">
        <f t="shared" si="15"/>
        <v>571</v>
      </c>
      <c r="AW8" s="135"/>
      <c r="AX8" s="134">
        <f t="shared" ref="AX8:BC8" si="16">AX22</f>
        <v>545</v>
      </c>
      <c r="AY8" s="134">
        <f t="shared" si="16"/>
        <v>530</v>
      </c>
      <c r="AZ8" s="134">
        <f t="shared" si="16"/>
        <v>527</v>
      </c>
      <c r="BA8" s="146">
        <f t="shared" si="16"/>
        <v>510</v>
      </c>
      <c r="BB8" s="146">
        <f t="shared" si="16"/>
        <v>503</v>
      </c>
      <c r="BC8" s="146">
        <f t="shared" si="16"/>
        <v>495</v>
      </c>
      <c r="BD8" s="146">
        <f t="shared" ref="BD8:BE8" si="17">BD22</f>
        <v>502</v>
      </c>
      <c r="BE8" s="146">
        <f t="shared" si="17"/>
        <v>0</v>
      </c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87">
      <c r="A9" s="3"/>
      <c r="B9" s="124"/>
      <c r="C9" s="124" t="s">
        <v>38</v>
      </c>
      <c r="D9" s="169">
        <f t="shared" ref="D9:M9" si="18">D28</f>
        <v>443</v>
      </c>
      <c r="E9" s="169">
        <f t="shared" si="18"/>
        <v>454</v>
      </c>
      <c r="F9" s="169">
        <f t="shared" si="18"/>
        <v>441</v>
      </c>
      <c r="G9" s="169">
        <f t="shared" si="18"/>
        <v>423</v>
      </c>
      <c r="H9" s="169">
        <f t="shared" si="18"/>
        <v>428</v>
      </c>
      <c r="I9" s="169">
        <f t="shared" si="18"/>
        <v>309</v>
      </c>
      <c r="J9" s="169">
        <f t="shared" si="18"/>
        <v>308</v>
      </c>
      <c r="K9" s="169">
        <f t="shared" si="18"/>
        <v>298</v>
      </c>
      <c r="L9" s="169">
        <f t="shared" si="18"/>
        <v>275</v>
      </c>
      <c r="M9" s="169">
        <f t="shared" si="18"/>
        <v>285</v>
      </c>
      <c r="N9" s="169">
        <f t="shared" ref="N9:W9" si="19">N28</f>
        <v>1620</v>
      </c>
      <c r="O9" s="169">
        <f t="shared" si="19"/>
        <v>1701</v>
      </c>
      <c r="P9" s="169">
        <f t="shared" si="19"/>
        <v>1675</v>
      </c>
      <c r="Q9" s="169">
        <f t="shared" si="19"/>
        <v>1715</v>
      </c>
      <c r="R9" s="169">
        <f t="shared" si="19"/>
        <v>1634</v>
      </c>
      <c r="S9" s="169">
        <f t="shared" si="19"/>
        <v>1688</v>
      </c>
      <c r="T9" s="169">
        <f t="shared" si="19"/>
        <v>1650</v>
      </c>
      <c r="U9" s="169">
        <f t="shared" si="19"/>
        <v>1601</v>
      </c>
      <c r="V9" s="169">
        <f t="shared" si="19"/>
        <v>1661</v>
      </c>
      <c r="W9" s="169">
        <f t="shared" si="19"/>
        <v>1644</v>
      </c>
      <c r="X9" s="169">
        <f>X28</f>
        <v>1689</v>
      </c>
      <c r="Y9" s="169">
        <f t="shared" ref="Y9:AV9" si="20">Y28</f>
        <v>1663</v>
      </c>
      <c r="Z9" s="169">
        <f t="shared" si="20"/>
        <v>1636</v>
      </c>
      <c r="AA9" s="169">
        <f t="shared" si="20"/>
        <v>1635</v>
      </c>
      <c r="AB9" s="169">
        <f t="shared" si="20"/>
        <v>1329</v>
      </c>
      <c r="AC9" s="169">
        <f t="shared" si="20"/>
        <v>1660</v>
      </c>
      <c r="AD9" s="169">
        <f t="shared" si="20"/>
        <v>1611</v>
      </c>
      <c r="AE9" s="142">
        <f t="shared" si="20"/>
        <v>1493</v>
      </c>
      <c r="AF9" s="142">
        <f t="shared" si="20"/>
        <v>1576</v>
      </c>
      <c r="AG9" s="142">
        <f t="shared" si="20"/>
        <v>1454</v>
      </c>
      <c r="AH9" s="142">
        <f t="shared" si="20"/>
        <v>1449</v>
      </c>
      <c r="AI9" s="142">
        <f t="shared" si="20"/>
        <v>1364</v>
      </c>
      <c r="AJ9" s="134">
        <f t="shared" si="20"/>
        <v>1264</v>
      </c>
      <c r="AK9" s="134">
        <f t="shared" si="20"/>
        <v>1309</v>
      </c>
      <c r="AL9" s="134">
        <f t="shared" si="20"/>
        <v>1228</v>
      </c>
      <c r="AM9" s="134">
        <f t="shared" si="20"/>
        <v>1252</v>
      </c>
      <c r="AN9" s="134">
        <f t="shared" si="20"/>
        <v>1203</v>
      </c>
      <c r="AO9" s="134">
        <f t="shared" si="20"/>
        <v>1233</v>
      </c>
      <c r="AP9" s="134">
        <f t="shared" si="20"/>
        <v>1279</v>
      </c>
      <c r="AQ9" s="134">
        <f t="shared" si="20"/>
        <v>1171</v>
      </c>
      <c r="AR9" s="134">
        <f t="shared" si="20"/>
        <v>1106</v>
      </c>
      <c r="AS9" s="134">
        <f t="shared" si="20"/>
        <v>1101</v>
      </c>
      <c r="AT9" s="134">
        <f t="shared" si="20"/>
        <v>1070</v>
      </c>
      <c r="AU9" s="134">
        <f t="shared" si="20"/>
        <v>1040</v>
      </c>
      <c r="AV9" s="134">
        <f t="shared" si="20"/>
        <v>1024</v>
      </c>
      <c r="AW9" s="135"/>
      <c r="AX9" s="134">
        <f t="shared" ref="AX9:BC9" si="21">AX28</f>
        <v>1066</v>
      </c>
      <c r="AY9" s="134">
        <f t="shared" si="21"/>
        <v>959</v>
      </c>
      <c r="AZ9" s="134">
        <f t="shared" si="21"/>
        <v>953</v>
      </c>
      <c r="BA9" s="146">
        <f t="shared" si="21"/>
        <v>942</v>
      </c>
      <c r="BB9" s="146">
        <f t="shared" si="21"/>
        <v>934</v>
      </c>
      <c r="BC9" s="146">
        <f t="shared" si="21"/>
        <v>909</v>
      </c>
      <c r="BD9" s="146">
        <f t="shared" ref="BD9:BE9" si="22">BD28</f>
        <v>923</v>
      </c>
      <c r="BE9" s="146">
        <f t="shared" si="22"/>
        <v>0</v>
      </c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87">
      <c r="A10" s="3"/>
      <c r="B10" s="124"/>
      <c r="C10" s="124" t="s">
        <v>375</v>
      </c>
      <c r="D10" s="169">
        <f t="shared" ref="D10:M10" si="23">D34</f>
        <v>323</v>
      </c>
      <c r="E10" s="169">
        <f t="shared" si="23"/>
        <v>321</v>
      </c>
      <c r="F10" s="169">
        <f t="shared" si="23"/>
        <v>233</v>
      </c>
      <c r="G10" s="169">
        <f t="shared" si="23"/>
        <v>306</v>
      </c>
      <c r="H10" s="169">
        <f t="shared" si="23"/>
        <v>298</v>
      </c>
      <c r="I10" s="169">
        <f t="shared" si="23"/>
        <v>192</v>
      </c>
      <c r="J10" s="169">
        <f t="shared" si="23"/>
        <v>201</v>
      </c>
      <c r="K10" s="169">
        <f t="shared" si="23"/>
        <v>190</v>
      </c>
      <c r="L10" s="169">
        <f t="shared" si="23"/>
        <v>191</v>
      </c>
      <c r="M10" s="169">
        <f t="shared" si="23"/>
        <v>193</v>
      </c>
      <c r="N10" s="169">
        <f t="shared" ref="N10:W10" si="24">N34</f>
        <v>2380</v>
      </c>
      <c r="O10" s="169">
        <f t="shared" si="24"/>
        <v>2374</v>
      </c>
      <c r="P10" s="169">
        <f t="shared" si="24"/>
        <v>2324</v>
      </c>
      <c r="Q10" s="169">
        <f t="shared" si="24"/>
        <v>2371</v>
      </c>
      <c r="R10" s="169">
        <f t="shared" si="24"/>
        <v>2327</v>
      </c>
      <c r="S10" s="169">
        <f t="shared" si="24"/>
        <v>2331</v>
      </c>
      <c r="T10" s="169">
        <f t="shared" si="24"/>
        <v>2247</v>
      </c>
      <c r="U10" s="169">
        <f t="shared" si="24"/>
        <v>2174</v>
      </c>
      <c r="V10" s="169">
        <f t="shared" si="24"/>
        <v>2209</v>
      </c>
      <c r="W10" s="169">
        <f t="shared" si="24"/>
        <v>2145</v>
      </c>
      <c r="X10" s="169">
        <f>X34</f>
        <v>2164</v>
      </c>
      <c r="Y10" s="169">
        <f t="shared" ref="Y10:AV10" si="25">Y34</f>
        <v>2105</v>
      </c>
      <c r="Z10" s="169">
        <f t="shared" si="25"/>
        <v>2037</v>
      </c>
      <c r="AA10" s="169">
        <f t="shared" si="25"/>
        <v>1975</v>
      </c>
      <c r="AB10" s="169">
        <f t="shared" si="25"/>
        <v>1854</v>
      </c>
      <c r="AC10" s="169">
        <f t="shared" si="25"/>
        <v>1787</v>
      </c>
      <c r="AD10" s="169">
        <f t="shared" si="25"/>
        <v>1716</v>
      </c>
      <c r="AE10" s="142">
        <f t="shared" si="25"/>
        <v>1733</v>
      </c>
      <c r="AF10" s="142">
        <f t="shared" si="25"/>
        <v>1847</v>
      </c>
      <c r="AG10" s="142">
        <f t="shared" si="25"/>
        <v>1734</v>
      </c>
      <c r="AH10" s="142">
        <f t="shared" si="25"/>
        <v>1682</v>
      </c>
      <c r="AI10" s="142">
        <f t="shared" si="25"/>
        <v>1620</v>
      </c>
      <c r="AJ10" s="134">
        <f t="shared" si="25"/>
        <v>1463</v>
      </c>
      <c r="AK10" s="134">
        <f t="shared" si="25"/>
        <v>1379</v>
      </c>
      <c r="AL10" s="134">
        <f t="shared" si="25"/>
        <v>1352</v>
      </c>
      <c r="AM10" s="134">
        <f t="shared" si="25"/>
        <v>1401</v>
      </c>
      <c r="AN10" s="134">
        <f t="shared" si="25"/>
        <v>1307</v>
      </c>
      <c r="AO10" s="134">
        <f t="shared" si="25"/>
        <v>1334</v>
      </c>
      <c r="AP10" s="134">
        <f t="shared" si="25"/>
        <v>1336</v>
      </c>
      <c r="AQ10" s="134">
        <f t="shared" si="25"/>
        <v>1213</v>
      </c>
      <c r="AR10" s="134">
        <f t="shared" si="25"/>
        <v>1154</v>
      </c>
      <c r="AS10" s="134">
        <f t="shared" si="25"/>
        <v>1238</v>
      </c>
      <c r="AT10" s="134">
        <f t="shared" si="25"/>
        <v>1193</v>
      </c>
      <c r="AU10" s="134">
        <f t="shared" si="25"/>
        <v>1146</v>
      </c>
      <c r="AV10" s="134">
        <f t="shared" si="25"/>
        <v>1118</v>
      </c>
      <c r="AW10" s="135"/>
      <c r="AX10" s="134">
        <f t="shared" ref="AX10:BC10" si="26">AX34</f>
        <v>1239</v>
      </c>
      <c r="AY10" s="134">
        <f t="shared" si="26"/>
        <v>1055</v>
      </c>
      <c r="AZ10" s="134">
        <f t="shared" si="26"/>
        <v>1018</v>
      </c>
      <c r="BA10" s="146">
        <f t="shared" si="26"/>
        <v>1005</v>
      </c>
      <c r="BB10" s="146">
        <f t="shared" si="26"/>
        <v>990</v>
      </c>
      <c r="BC10" s="146">
        <f t="shared" si="26"/>
        <v>995</v>
      </c>
      <c r="BD10" s="146">
        <f t="shared" ref="BD10:BE10" si="27">BD34</f>
        <v>1007</v>
      </c>
      <c r="BE10" s="146">
        <f t="shared" si="27"/>
        <v>0</v>
      </c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87">
      <c r="A11" s="3"/>
      <c r="B11" s="124"/>
      <c r="C11" s="124" t="s">
        <v>376</v>
      </c>
      <c r="D11" s="169">
        <f t="shared" ref="D11:M11" si="28">D41</f>
        <v>509</v>
      </c>
      <c r="E11" s="169">
        <f t="shared" si="28"/>
        <v>487</v>
      </c>
      <c r="F11" s="169">
        <f t="shared" si="28"/>
        <v>486</v>
      </c>
      <c r="G11" s="169">
        <f t="shared" si="28"/>
        <v>454</v>
      </c>
      <c r="H11" s="169">
        <f t="shared" si="28"/>
        <v>446</v>
      </c>
      <c r="I11" s="169">
        <f t="shared" si="28"/>
        <v>291</v>
      </c>
      <c r="J11" s="169">
        <f t="shared" si="28"/>
        <v>310</v>
      </c>
      <c r="K11" s="169">
        <f t="shared" si="28"/>
        <v>271</v>
      </c>
      <c r="L11" s="169">
        <f t="shared" si="28"/>
        <v>271</v>
      </c>
      <c r="M11" s="169">
        <f t="shared" si="28"/>
        <v>266</v>
      </c>
      <c r="N11" s="169">
        <f t="shared" ref="N11:W11" si="29">N41</f>
        <v>2251</v>
      </c>
      <c r="O11" s="169">
        <f t="shared" si="29"/>
        <v>2375</v>
      </c>
      <c r="P11" s="169">
        <f t="shared" si="29"/>
        <v>2254</v>
      </c>
      <c r="Q11" s="169">
        <f t="shared" si="29"/>
        <v>2299</v>
      </c>
      <c r="R11" s="169">
        <f t="shared" si="29"/>
        <v>2248</v>
      </c>
      <c r="S11" s="169">
        <f t="shared" si="29"/>
        <v>2316</v>
      </c>
      <c r="T11" s="169">
        <f t="shared" si="29"/>
        <v>2266</v>
      </c>
      <c r="U11" s="169">
        <f t="shared" si="29"/>
        <v>2213</v>
      </c>
      <c r="V11" s="169">
        <f t="shared" si="29"/>
        <v>2267</v>
      </c>
      <c r="W11" s="169">
        <f t="shared" si="29"/>
        <v>2205</v>
      </c>
      <c r="X11" s="169">
        <f>X41</f>
        <v>2231</v>
      </c>
      <c r="Y11" s="169">
        <f t="shared" ref="Y11:AV11" si="30">Y41</f>
        <v>2222</v>
      </c>
      <c r="Z11" s="169">
        <f t="shared" si="30"/>
        <v>2191</v>
      </c>
      <c r="AA11" s="169">
        <f t="shared" si="30"/>
        <v>2105</v>
      </c>
      <c r="AB11" s="169">
        <f t="shared" si="30"/>
        <v>1985</v>
      </c>
      <c r="AC11" s="169">
        <f t="shared" si="30"/>
        <v>1978</v>
      </c>
      <c r="AD11" s="169">
        <f t="shared" si="30"/>
        <v>1899</v>
      </c>
      <c r="AE11" s="142">
        <f t="shared" si="30"/>
        <v>1969</v>
      </c>
      <c r="AF11" s="142">
        <f t="shared" si="30"/>
        <v>2030</v>
      </c>
      <c r="AG11" s="142">
        <f t="shared" si="30"/>
        <v>1883</v>
      </c>
      <c r="AH11" s="142">
        <f t="shared" si="30"/>
        <v>1836</v>
      </c>
      <c r="AI11" s="142">
        <f t="shared" si="30"/>
        <v>1673</v>
      </c>
      <c r="AJ11" s="134">
        <f t="shared" si="30"/>
        <v>1649</v>
      </c>
      <c r="AK11" s="134">
        <f t="shared" si="30"/>
        <v>1651</v>
      </c>
      <c r="AL11" s="134">
        <f t="shared" si="30"/>
        <v>1506</v>
      </c>
      <c r="AM11" s="134">
        <f t="shared" si="30"/>
        <v>1534</v>
      </c>
      <c r="AN11" s="134">
        <f t="shared" si="30"/>
        <v>1454</v>
      </c>
      <c r="AO11" s="134">
        <f t="shared" si="30"/>
        <v>1486</v>
      </c>
      <c r="AP11" s="134">
        <f t="shared" si="30"/>
        <v>1550</v>
      </c>
      <c r="AQ11" s="134">
        <f t="shared" si="30"/>
        <v>1389</v>
      </c>
      <c r="AR11" s="134">
        <f t="shared" si="30"/>
        <v>1301</v>
      </c>
      <c r="AS11" s="134">
        <f t="shared" si="30"/>
        <v>1268</v>
      </c>
      <c r="AT11" s="134">
        <f t="shared" si="30"/>
        <v>1244</v>
      </c>
      <c r="AU11" s="134">
        <f t="shared" si="30"/>
        <v>1230</v>
      </c>
      <c r="AV11" s="134">
        <f t="shared" si="30"/>
        <v>1197</v>
      </c>
      <c r="AW11" s="135"/>
      <c r="AX11" s="134">
        <f t="shared" ref="AX11:BC11" si="31">AX41</f>
        <v>1219</v>
      </c>
      <c r="AY11" s="134">
        <f t="shared" si="31"/>
        <v>1128</v>
      </c>
      <c r="AZ11" s="134">
        <f t="shared" si="31"/>
        <v>1101</v>
      </c>
      <c r="BA11" s="146">
        <f t="shared" si="31"/>
        <v>1059</v>
      </c>
      <c r="BB11" s="146">
        <f t="shared" si="31"/>
        <v>1047</v>
      </c>
      <c r="BC11" s="146">
        <f t="shared" si="31"/>
        <v>994</v>
      </c>
      <c r="BD11" s="146">
        <f t="shared" ref="BD11:BE11" si="32">BD41</f>
        <v>995</v>
      </c>
      <c r="BE11" s="146">
        <f t="shared" si="32"/>
        <v>0</v>
      </c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87">
      <c r="A12" s="3"/>
      <c r="B12" s="124"/>
      <c r="C12" s="124" t="s">
        <v>377</v>
      </c>
      <c r="D12" s="169">
        <f t="shared" ref="D12:M12" si="33">D46</f>
        <v>280</v>
      </c>
      <c r="E12" s="169">
        <f t="shared" si="33"/>
        <v>285</v>
      </c>
      <c r="F12" s="169">
        <f t="shared" si="33"/>
        <v>308</v>
      </c>
      <c r="G12" s="169">
        <f t="shared" si="33"/>
        <v>293</v>
      </c>
      <c r="H12" s="169">
        <f t="shared" si="33"/>
        <v>290</v>
      </c>
      <c r="I12" s="169">
        <f t="shared" si="33"/>
        <v>202</v>
      </c>
      <c r="J12" s="169">
        <f t="shared" si="33"/>
        <v>183</v>
      </c>
      <c r="K12" s="169">
        <f t="shared" si="33"/>
        <v>199</v>
      </c>
      <c r="L12" s="169">
        <f t="shared" si="33"/>
        <v>193</v>
      </c>
      <c r="M12" s="169">
        <f t="shared" si="33"/>
        <v>184</v>
      </c>
      <c r="N12" s="169">
        <f t="shared" ref="N12:W12" si="34">N46</f>
        <v>1469</v>
      </c>
      <c r="O12" s="169">
        <f t="shared" si="34"/>
        <v>1557</v>
      </c>
      <c r="P12" s="169">
        <f t="shared" si="34"/>
        <v>1571</v>
      </c>
      <c r="Q12" s="169">
        <f t="shared" si="34"/>
        <v>1589</v>
      </c>
      <c r="R12" s="169">
        <f t="shared" si="34"/>
        <v>1580</v>
      </c>
      <c r="S12" s="169">
        <f t="shared" si="34"/>
        <v>1629</v>
      </c>
      <c r="T12" s="169">
        <f t="shared" si="34"/>
        <v>1677</v>
      </c>
      <c r="U12" s="169">
        <f t="shared" si="34"/>
        <v>1664</v>
      </c>
      <c r="V12" s="169">
        <f t="shared" si="34"/>
        <v>1704</v>
      </c>
      <c r="W12" s="169">
        <f t="shared" si="34"/>
        <v>1676</v>
      </c>
      <c r="X12" s="169">
        <f>X46</f>
        <v>1709</v>
      </c>
      <c r="Y12" s="169">
        <f t="shared" ref="Y12:AV12" si="35">Y46</f>
        <v>1684</v>
      </c>
      <c r="Z12" s="169">
        <f t="shared" si="35"/>
        <v>1669</v>
      </c>
      <c r="AA12" s="169">
        <f t="shared" si="35"/>
        <v>1622</v>
      </c>
      <c r="AB12" s="169">
        <f t="shared" si="35"/>
        <v>1566</v>
      </c>
      <c r="AC12" s="169">
        <f t="shared" si="35"/>
        <v>1610</v>
      </c>
      <c r="AD12" s="169">
        <f t="shared" si="35"/>
        <v>1550</v>
      </c>
      <c r="AE12" s="142">
        <f t="shared" si="35"/>
        <v>1526</v>
      </c>
      <c r="AF12" s="142">
        <f t="shared" si="35"/>
        <v>1547</v>
      </c>
      <c r="AG12" s="142">
        <f t="shared" si="35"/>
        <v>1473</v>
      </c>
      <c r="AH12" s="142">
        <f t="shared" si="35"/>
        <v>1434</v>
      </c>
      <c r="AI12" s="142">
        <f t="shared" si="35"/>
        <v>1336</v>
      </c>
      <c r="AJ12" s="134">
        <f t="shared" si="35"/>
        <v>1297</v>
      </c>
      <c r="AK12" s="134">
        <f t="shared" si="35"/>
        <v>1304</v>
      </c>
      <c r="AL12" s="134">
        <f t="shared" si="35"/>
        <v>1252</v>
      </c>
      <c r="AM12" s="134">
        <f t="shared" si="35"/>
        <v>1279</v>
      </c>
      <c r="AN12" s="134">
        <f t="shared" si="35"/>
        <v>1153</v>
      </c>
      <c r="AO12" s="134">
        <f t="shared" si="35"/>
        <v>1158</v>
      </c>
      <c r="AP12" s="134">
        <f t="shared" si="35"/>
        <v>1194</v>
      </c>
      <c r="AQ12" s="134">
        <f t="shared" si="35"/>
        <v>1122</v>
      </c>
      <c r="AR12" s="134">
        <f t="shared" si="35"/>
        <v>1074</v>
      </c>
      <c r="AS12" s="134">
        <f t="shared" si="35"/>
        <v>1096</v>
      </c>
      <c r="AT12" s="134">
        <f t="shared" si="35"/>
        <v>1043</v>
      </c>
      <c r="AU12" s="134">
        <f t="shared" si="35"/>
        <v>1008</v>
      </c>
      <c r="AV12" s="134">
        <f t="shared" si="35"/>
        <v>981</v>
      </c>
      <c r="AW12" s="135"/>
      <c r="AX12" s="134">
        <f t="shared" ref="AX12:BC12" si="36">AX46</f>
        <v>1031</v>
      </c>
      <c r="AY12" s="134">
        <f t="shared" si="36"/>
        <v>793</v>
      </c>
      <c r="AZ12" s="134">
        <f t="shared" si="36"/>
        <v>759</v>
      </c>
      <c r="BA12" s="146">
        <f t="shared" si="36"/>
        <v>732</v>
      </c>
      <c r="BB12" s="146">
        <f t="shared" si="36"/>
        <v>722</v>
      </c>
      <c r="BC12" s="146">
        <f t="shared" si="36"/>
        <v>616</v>
      </c>
      <c r="BD12" s="146">
        <f t="shared" ref="BD12:BE12" si="37">BD46</f>
        <v>618</v>
      </c>
      <c r="BE12" s="146">
        <f t="shared" si="37"/>
        <v>0</v>
      </c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87">
      <c r="A13" s="3"/>
      <c r="B13" s="124"/>
      <c r="C13" s="124" t="s">
        <v>42</v>
      </c>
      <c r="D13" s="169">
        <f t="shared" ref="D13:M13" si="38">D54</f>
        <v>184</v>
      </c>
      <c r="E13" s="169">
        <f t="shared" si="38"/>
        <v>201</v>
      </c>
      <c r="F13" s="169">
        <f t="shared" si="38"/>
        <v>93</v>
      </c>
      <c r="G13" s="169">
        <f t="shared" si="38"/>
        <v>173</v>
      </c>
      <c r="H13" s="169">
        <f t="shared" si="38"/>
        <v>171</v>
      </c>
      <c r="I13" s="169">
        <f t="shared" si="38"/>
        <v>139</v>
      </c>
      <c r="J13" s="169">
        <f t="shared" si="38"/>
        <v>143</v>
      </c>
      <c r="K13" s="169">
        <f t="shared" si="38"/>
        <v>138</v>
      </c>
      <c r="L13" s="169">
        <f t="shared" si="38"/>
        <v>130</v>
      </c>
      <c r="M13" s="169">
        <f t="shared" si="38"/>
        <v>129</v>
      </c>
      <c r="N13" s="169">
        <f t="shared" ref="N13:W13" si="39">N54</f>
        <v>1200</v>
      </c>
      <c r="O13" s="169">
        <f t="shared" si="39"/>
        <v>1241</v>
      </c>
      <c r="P13" s="169">
        <f t="shared" si="39"/>
        <v>1194</v>
      </c>
      <c r="Q13" s="169">
        <f t="shared" si="39"/>
        <v>1210</v>
      </c>
      <c r="R13" s="169">
        <f t="shared" si="39"/>
        <v>1165</v>
      </c>
      <c r="S13" s="169">
        <f t="shared" si="39"/>
        <v>1174</v>
      </c>
      <c r="T13" s="169">
        <f t="shared" si="39"/>
        <v>1179</v>
      </c>
      <c r="U13" s="169">
        <f t="shared" si="39"/>
        <v>1142</v>
      </c>
      <c r="V13" s="169">
        <f t="shared" si="39"/>
        <v>1167</v>
      </c>
      <c r="W13" s="169">
        <f t="shared" si="39"/>
        <v>1133</v>
      </c>
      <c r="X13" s="169">
        <f>X54</f>
        <v>1180</v>
      </c>
      <c r="Y13" s="169">
        <f t="shared" ref="Y13:AV13" si="40">Y54</f>
        <v>1191</v>
      </c>
      <c r="Z13" s="169">
        <f t="shared" si="40"/>
        <v>1150</v>
      </c>
      <c r="AA13" s="169">
        <f t="shared" si="40"/>
        <v>1139</v>
      </c>
      <c r="AB13" s="169">
        <f t="shared" si="40"/>
        <v>1065</v>
      </c>
      <c r="AC13" s="169">
        <f t="shared" si="40"/>
        <v>1066</v>
      </c>
      <c r="AD13" s="169">
        <f t="shared" si="40"/>
        <v>1015</v>
      </c>
      <c r="AE13" s="142">
        <f t="shared" si="40"/>
        <v>966</v>
      </c>
      <c r="AF13" s="142">
        <f t="shared" si="40"/>
        <v>977</v>
      </c>
      <c r="AG13" s="142">
        <f t="shared" si="40"/>
        <v>900</v>
      </c>
      <c r="AH13" s="142">
        <f t="shared" si="40"/>
        <v>868</v>
      </c>
      <c r="AI13" s="142">
        <f t="shared" si="40"/>
        <v>813</v>
      </c>
      <c r="AJ13" s="134">
        <f t="shared" si="40"/>
        <v>760</v>
      </c>
      <c r="AK13" s="134">
        <f t="shared" si="40"/>
        <v>738</v>
      </c>
      <c r="AL13" s="134">
        <f t="shared" si="40"/>
        <v>437</v>
      </c>
      <c r="AM13" s="134">
        <f t="shared" si="40"/>
        <v>678</v>
      </c>
      <c r="AN13" s="134">
        <f t="shared" si="40"/>
        <v>625</v>
      </c>
      <c r="AO13" s="134">
        <f t="shared" si="40"/>
        <v>604</v>
      </c>
      <c r="AP13" s="134">
        <f t="shared" si="40"/>
        <v>623</v>
      </c>
      <c r="AQ13" s="134">
        <f t="shared" si="40"/>
        <v>575</v>
      </c>
      <c r="AR13" s="134">
        <f t="shared" si="40"/>
        <v>542</v>
      </c>
      <c r="AS13" s="134">
        <f t="shared" si="40"/>
        <v>529</v>
      </c>
      <c r="AT13" s="134">
        <f t="shared" si="40"/>
        <v>517</v>
      </c>
      <c r="AU13" s="134">
        <f t="shared" si="40"/>
        <v>485</v>
      </c>
      <c r="AV13" s="134">
        <f t="shared" si="40"/>
        <v>467</v>
      </c>
      <c r="AW13" s="135"/>
      <c r="AX13" s="134">
        <f t="shared" ref="AX13:BC13" si="41">AX54</f>
        <v>504</v>
      </c>
      <c r="AY13" s="134">
        <f t="shared" si="41"/>
        <v>440</v>
      </c>
      <c r="AZ13" s="134">
        <f t="shared" si="41"/>
        <v>431</v>
      </c>
      <c r="BA13" s="146">
        <f t="shared" si="41"/>
        <v>430</v>
      </c>
      <c r="BB13" s="146">
        <f t="shared" si="41"/>
        <v>418</v>
      </c>
      <c r="BC13" s="146">
        <f t="shared" si="41"/>
        <v>371</v>
      </c>
      <c r="BD13" s="146">
        <f t="shared" ref="BD13:BE13" si="42">BD54</f>
        <v>385</v>
      </c>
      <c r="BE13" s="146">
        <f t="shared" si="42"/>
        <v>0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87">
      <c r="A14" s="3"/>
      <c r="B14" s="124"/>
      <c r="C14" s="124" t="s">
        <v>43</v>
      </c>
      <c r="D14" s="169">
        <f t="shared" ref="D14:M14" si="43">D60</f>
        <v>122</v>
      </c>
      <c r="E14" s="169">
        <f t="shared" si="43"/>
        <v>122</v>
      </c>
      <c r="F14" s="169">
        <f t="shared" si="43"/>
        <v>45</v>
      </c>
      <c r="G14" s="169">
        <f t="shared" si="43"/>
        <v>106</v>
      </c>
      <c r="H14" s="169">
        <f t="shared" si="43"/>
        <v>105</v>
      </c>
      <c r="I14" s="169">
        <f t="shared" si="43"/>
        <v>79</v>
      </c>
      <c r="J14" s="169">
        <f t="shared" si="43"/>
        <v>78</v>
      </c>
      <c r="K14" s="169">
        <f t="shared" si="43"/>
        <v>82</v>
      </c>
      <c r="L14" s="169">
        <f t="shared" si="43"/>
        <v>81</v>
      </c>
      <c r="M14" s="169">
        <f t="shared" si="43"/>
        <v>84</v>
      </c>
      <c r="N14" s="169">
        <f t="shared" ref="N14:W14" si="44">N60</f>
        <v>738</v>
      </c>
      <c r="O14" s="169">
        <f t="shared" si="44"/>
        <v>733</v>
      </c>
      <c r="P14" s="169">
        <f t="shared" si="44"/>
        <v>734</v>
      </c>
      <c r="Q14" s="169">
        <f t="shared" si="44"/>
        <v>751</v>
      </c>
      <c r="R14" s="169">
        <f t="shared" si="44"/>
        <v>695</v>
      </c>
      <c r="S14" s="169">
        <f t="shared" si="44"/>
        <v>705</v>
      </c>
      <c r="T14" s="169">
        <f t="shared" si="44"/>
        <v>700</v>
      </c>
      <c r="U14" s="169">
        <f t="shared" si="44"/>
        <v>679</v>
      </c>
      <c r="V14" s="169">
        <f t="shared" si="44"/>
        <v>710</v>
      </c>
      <c r="W14" s="169">
        <f t="shared" si="44"/>
        <v>668</v>
      </c>
      <c r="X14" s="169">
        <f>X60</f>
        <v>701</v>
      </c>
      <c r="Y14" s="169">
        <f t="shared" ref="Y14:AV14" si="45">Y60</f>
        <v>697</v>
      </c>
      <c r="Z14" s="169">
        <f t="shared" si="45"/>
        <v>690</v>
      </c>
      <c r="AA14" s="169">
        <f t="shared" si="45"/>
        <v>696</v>
      </c>
      <c r="AB14" s="169">
        <f t="shared" si="45"/>
        <v>640</v>
      </c>
      <c r="AC14" s="169">
        <f t="shared" si="45"/>
        <v>666</v>
      </c>
      <c r="AD14" s="169">
        <f t="shared" si="45"/>
        <v>639</v>
      </c>
      <c r="AE14" s="142">
        <f t="shared" si="45"/>
        <v>605</v>
      </c>
      <c r="AF14" s="142">
        <f t="shared" si="45"/>
        <v>637</v>
      </c>
      <c r="AG14" s="142">
        <f t="shared" si="45"/>
        <v>582</v>
      </c>
      <c r="AH14" s="142">
        <f t="shared" si="45"/>
        <v>587</v>
      </c>
      <c r="AI14" s="142">
        <f t="shared" si="45"/>
        <v>538</v>
      </c>
      <c r="AJ14" s="134">
        <f t="shared" si="45"/>
        <v>495</v>
      </c>
      <c r="AK14" s="134">
        <f t="shared" si="45"/>
        <v>513</v>
      </c>
      <c r="AL14" s="134">
        <f t="shared" si="45"/>
        <v>157</v>
      </c>
      <c r="AM14" s="134">
        <f t="shared" si="45"/>
        <v>476</v>
      </c>
      <c r="AN14" s="134">
        <f t="shared" si="45"/>
        <v>434</v>
      </c>
      <c r="AO14" s="134">
        <f t="shared" si="45"/>
        <v>416</v>
      </c>
      <c r="AP14" s="134">
        <f t="shared" si="45"/>
        <v>436</v>
      </c>
      <c r="AQ14" s="134">
        <f t="shared" si="45"/>
        <v>384</v>
      </c>
      <c r="AR14" s="134">
        <f t="shared" si="45"/>
        <v>370</v>
      </c>
      <c r="AS14" s="134">
        <f t="shared" si="45"/>
        <v>368</v>
      </c>
      <c r="AT14" s="134">
        <f t="shared" si="45"/>
        <v>344</v>
      </c>
      <c r="AU14" s="134">
        <f t="shared" si="45"/>
        <v>336</v>
      </c>
      <c r="AV14" s="134">
        <f t="shared" si="45"/>
        <v>321</v>
      </c>
      <c r="AW14" s="135"/>
      <c r="AX14" s="134">
        <f t="shared" ref="AX14:BC14" si="46">AX60</f>
        <v>345</v>
      </c>
      <c r="AY14" s="134">
        <f t="shared" si="46"/>
        <v>309</v>
      </c>
      <c r="AZ14" s="134">
        <f t="shared" si="46"/>
        <v>302</v>
      </c>
      <c r="BA14" s="146">
        <f t="shared" si="46"/>
        <v>304</v>
      </c>
      <c r="BB14" s="146">
        <f t="shared" si="46"/>
        <v>305</v>
      </c>
      <c r="BC14" s="146">
        <f t="shared" si="46"/>
        <v>289</v>
      </c>
      <c r="BD14" s="146">
        <f t="shared" ref="BD14:BE14" si="47">BD60</f>
        <v>290</v>
      </c>
      <c r="BE14" s="146">
        <f t="shared" si="47"/>
        <v>0</v>
      </c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87">
      <c r="A15" s="155"/>
      <c r="B15" s="154"/>
      <c r="C15" s="154" t="s">
        <v>44</v>
      </c>
      <c r="D15" s="170">
        <f t="shared" ref="D15:M15" si="48">D63</f>
        <v>151</v>
      </c>
      <c r="E15" s="170">
        <f t="shared" si="48"/>
        <v>149</v>
      </c>
      <c r="F15" s="170">
        <f t="shared" si="48"/>
        <v>88</v>
      </c>
      <c r="G15" s="170">
        <f t="shared" si="48"/>
        <v>134</v>
      </c>
      <c r="H15" s="170">
        <f t="shared" si="48"/>
        <v>133</v>
      </c>
      <c r="I15" s="170">
        <f t="shared" si="48"/>
        <v>101</v>
      </c>
      <c r="J15" s="170">
        <f>J63</f>
        <v>108</v>
      </c>
      <c r="K15" s="170">
        <f t="shared" si="48"/>
        <v>99</v>
      </c>
      <c r="L15" s="170">
        <f t="shared" si="48"/>
        <v>101</v>
      </c>
      <c r="M15" s="170">
        <f t="shared" si="48"/>
        <v>101</v>
      </c>
      <c r="N15" s="170">
        <f t="shared" ref="N15:W15" si="49">N63</f>
        <v>1213</v>
      </c>
      <c r="O15" s="170">
        <f t="shared" si="49"/>
        <v>1238</v>
      </c>
      <c r="P15" s="170">
        <f t="shared" si="49"/>
        <v>1236</v>
      </c>
      <c r="Q15" s="170">
        <f t="shared" si="49"/>
        <v>1210</v>
      </c>
      <c r="R15" s="170">
        <f t="shared" si="49"/>
        <v>1204</v>
      </c>
      <c r="S15" s="170">
        <f t="shared" si="49"/>
        <v>1159</v>
      </c>
      <c r="T15" s="170">
        <f t="shared" si="49"/>
        <v>1191</v>
      </c>
      <c r="U15" s="170">
        <f t="shared" si="49"/>
        <v>1151</v>
      </c>
      <c r="V15" s="170">
        <f t="shared" si="49"/>
        <v>1149</v>
      </c>
      <c r="W15" s="170">
        <f t="shared" si="49"/>
        <v>1135</v>
      </c>
      <c r="X15" s="170">
        <f>X63</f>
        <v>1123</v>
      </c>
      <c r="Y15" s="170">
        <f t="shared" ref="Y15:AV15" si="50">Y63</f>
        <v>1139</v>
      </c>
      <c r="Z15" s="170">
        <f t="shared" si="50"/>
        <v>1088</v>
      </c>
      <c r="AA15" s="170">
        <f t="shared" si="50"/>
        <v>1085</v>
      </c>
      <c r="AB15" s="170">
        <f t="shared" si="50"/>
        <v>1026</v>
      </c>
      <c r="AC15" s="170">
        <f t="shared" si="50"/>
        <v>1002</v>
      </c>
      <c r="AD15" s="170">
        <f t="shared" si="50"/>
        <v>948</v>
      </c>
      <c r="AE15" s="142">
        <f t="shared" si="50"/>
        <v>941</v>
      </c>
      <c r="AF15" s="142">
        <f t="shared" si="50"/>
        <v>962</v>
      </c>
      <c r="AG15" s="142">
        <f t="shared" si="50"/>
        <v>903</v>
      </c>
      <c r="AH15" s="142">
        <f t="shared" si="50"/>
        <v>864</v>
      </c>
      <c r="AI15" s="142">
        <f t="shared" si="50"/>
        <v>816</v>
      </c>
      <c r="AJ15" s="134">
        <f t="shared" si="50"/>
        <v>718</v>
      </c>
      <c r="AK15" s="134">
        <f t="shared" si="50"/>
        <v>755</v>
      </c>
      <c r="AL15" s="134">
        <f t="shared" si="50"/>
        <v>694</v>
      </c>
      <c r="AM15" s="134">
        <f t="shared" si="50"/>
        <v>693</v>
      </c>
      <c r="AN15" s="134">
        <f t="shared" si="50"/>
        <v>630</v>
      </c>
      <c r="AO15" s="134">
        <f t="shared" si="50"/>
        <v>574</v>
      </c>
      <c r="AP15" s="134">
        <f t="shared" si="50"/>
        <v>567</v>
      </c>
      <c r="AQ15" s="134">
        <f t="shared" si="50"/>
        <v>520</v>
      </c>
      <c r="AR15" s="134">
        <f t="shared" si="50"/>
        <v>492</v>
      </c>
      <c r="AS15" s="134">
        <f t="shared" si="50"/>
        <v>450</v>
      </c>
      <c r="AT15" s="134">
        <f t="shared" si="50"/>
        <v>466</v>
      </c>
      <c r="AU15" s="134">
        <f t="shared" si="50"/>
        <v>441</v>
      </c>
      <c r="AV15" s="134">
        <f t="shared" si="50"/>
        <v>425</v>
      </c>
      <c r="AW15" s="135"/>
      <c r="AX15" s="134">
        <f t="shared" ref="AX15:BC15" si="51">AX63</f>
        <v>413</v>
      </c>
      <c r="AY15" s="134">
        <f t="shared" si="51"/>
        <v>337</v>
      </c>
      <c r="AZ15" s="134">
        <f t="shared" si="51"/>
        <v>315</v>
      </c>
      <c r="BA15" s="148">
        <f t="shared" si="51"/>
        <v>311</v>
      </c>
      <c r="BB15" s="148">
        <f t="shared" si="51"/>
        <v>302</v>
      </c>
      <c r="BC15" s="148">
        <f t="shared" si="51"/>
        <v>262</v>
      </c>
      <c r="BD15" s="148">
        <f t="shared" ref="BD15:BE15" si="52">BD63</f>
        <v>268</v>
      </c>
      <c r="BE15" s="148">
        <f t="shared" si="52"/>
        <v>0</v>
      </c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87">
      <c r="A16" s="29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44"/>
      <c r="AD16" s="44"/>
      <c r="AE16" s="44" t="s">
        <v>586</v>
      </c>
      <c r="AF16" s="44"/>
      <c r="AG16" s="44" t="s">
        <v>586</v>
      </c>
      <c r="AH16" s="44"/>
      <c r="AI16" s="44"/>
      <c r="AJ16" s="44"/>
      <c r="AK16" s="44"/>
      <c r="AL16" s="44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5"/>
      <c r="AX16" s="138"/>
      <c r="AY16" s="138"/>
      <c r="AZ16" s="29"/>
      <c r="BA16" s="43"/>
      <c r="BB16" s="43"/>
      <c r="BC16" s="43"/>
      <c r="BD16" s="43"/>
      <c r="BE16" s="4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>
      <c r="A17" s="3" t="s">
        <v>287</v>
      </c>
      <c r="B17" s="135">
        <v>100</v>
      </c>
      <c r="C17" s="135" t="s">
        <v>100</v>
      </c>
      <c r="D17" s="145">
        <f t="shared" ref="D17:M17" si="53">D73</f>
        <v>965</v>
      </c>
      <c r="E17" s="145">
        <f t="shared" si="53"/>
        <v>952</v>
      </c>
      <c r="F17" s="145">
        <f t="shared" si="53"/>
        <v>977</v>
      </c>
      <c r="G17" s="145">
        <v>924</v>
      </c>
      <c r="H17" s="145">
        <v>886</v>
      </c>
      <c r="I17" s="145">
        <f t="shared" si="53"/>
        <v>522</v>
      </c>
      <c r="J17" s="145">
        <f t="shared" si="53"/>
        <v>504</v>
      </c>
      <c r="K17" s="145">
        <f t="shared" si="53"/>
        <v>496</v>
      </c>
      <c r="L17" s="145">
        <f t="shared" si="53"/>
        <v>487</v>
      </c>
      <c r="M17" s="145">
        <f t="shared" si="53"/>
        <v>485</v>
      </c>
      <c r="N17" s="145">
        <f t="shared" ref="N17:W17" si="54">N73</f>
        <v>4326</v>
      </c>
      <c r="O17" s="145">
        <f t="shared" si="54"/>
        <v>4570</v>
      </c>
      <c r="P17" s="145">
        <f t="shared" si="54"/>
        <v>4491</v>
      </c>
      <c r="Q17" s="145">
        <f t="shared" si="54"/>
        <v>4598</v>
      </c>
      <c r="R17" s="145">
        <f t="shared" si="54"/>
        <v>4467</v>
      </c>
      <c r="S17" s="145">
        <f t="shared" si="54"/>
        <v>4480</v>
      </c>
      <c r="T17" s="145">
        <f t="shared" si="54"/>
        <v>4533</v>
      </c>
      <c r="U17" s="145">
        <f t="shared" si="54"/>
        <v>4410</v>
      </c>
      <c r="V17" s="145">
        <f t="shared" si="54"/>
        <v>4460</v>
      </c>
      <c r="W17" s="145">
        <f t="shared" si="54"/>
        <v>4469</v>
      </c>
      <c r="X17" s="145">
        <f>X73</f>
        <v>4542</v>
      </c>
      <c r="Y17" s="145">
        <f t="shared" ref="Y17:AL17" si="55">Y73</f>
        <v>4595</v>
      </c>
      <c r="Z17" s="145">
        <f t="shared" si="55"/>
        <v>4349</v>
      </c>
      <c r="AA17" s="145">
        <f t="shared" si="55"/>
        <v>4197</v>
      </c>
      <c r="AB17" s="145">
        <f t="shared" si="55"/>
        <v>525</v>
      </c>
      <c r="AC17" s="145">
        <f t="shared" si="55"/>
        <v>3308</v>
      </c>
      <c r="AD17" s="145">
        <f t="shared" si="55"/>
        <v>3215</v>
      </c>
      <c r="AE17" s="145">
        <f t="shared" si="55"/>
        <v>3111</v>
      </c>
      <c r="AF17" s="145">
        <f t="shared" si="55"/>
        <v>3137</v>
      </c>
      <c r="AG17" s="145">
        <f t="shared" si="55"/>
        <v>2886</v>
      </c>
      <c r="AH17" s="145">
        <f t="shared" si="55"/>
        <v>2764</v>
      </c>
      <c r="AI17" s="145">
        <f t="shared" si="55"/>
        <v>2637</v>
      </c>
      <c r="AJ17" s="134">
        <f t="shared" si="55"/>
        <v>2382</v>
      </c>
      <c r="AK17" s="134">
        <f t="shared" si="55"/>
        <v>2406</v>
      </c>
      <c r="AL17" s="134">
        <f t="shared" si="55"/>
        <v>2188</v>
      </c>
      <c r="AM17" s="134">
        <v>2252</v>
      </c>
      <c r="AN17" s="134">
        <f t="shared" ref="AN17:AV17" si="56">AN73</f>
        <v>2112</v>
      </c>
      <c r="AO17" s="134">
        <f t="shared" si="56"/>
        <v>2139</v>
      </c>
      <c r="AP17" s="134">
        <f t="shared" si="56"/>
        <v>2194</v>
      </c>
      <c r="AQ17" s="134">
        <f t="shared" si="56"/>
        <v>2000</v>
      </c>
      <c r="AR17" s="134">
        <f t="shared" si="56"/>
        <v>1864</v>
      </c>
      <c r="AS17" s="134">
        <f t="shared" si="56"/>
        <v>1862</v>
      </c>
      <c r="AT17" s="134">
        <f t="shared" si="56"/>
        <v>1754</v>
      </c>
      <c r="AU17" s="134">
        <f t="shared" si="56"/>
        <v>1702</v>
      </c>
      <c r="AV17" s="134">
        <f t="shared" si="56"/>
        <v>1617</v>
      </c>
      <c r="AW17" s="135"/>
      <c r="AX17" s="134">
        <f t="shared" ref="AX17:BC17" si="57">AX73</f>
        <v>1656</v>
      </c>
      <c r="AY17" s="134">
        <f t="shared" si="57"/>
        <v>1522</v>
      </c>
      <c r="AZ17" s="134">
        <f t="shared" si="57"/>
        <v>1491</v>
      </c>
      <c r="BA17" s="143">
        <f t="shared" si="57"/>
        <v>1443</v>
      </c>
      <c r="BB17" s="143">
        <f t="shared" si="57"/>
        <v>1394</v>
      </c>
      <c r="BC17" s="143">
        <f t="shared" si="57"/>
        <v>1329</v>
      </c>
      <c r="BD17" s="143">
        <f t="shared" ref="BD17:BE17" si="58">BD73</f>
        <v>1358</v>
      </c>
      <c r="BE17" s="143">
        <f t="shared" si="58"/>
        <v>0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>
      <c r="A18" s="3" t="s">
        <v>287</v>
      </c>
      <c r="B18" s="135"/>
      <c r="C18" s="135" t="s">
        <v>378</v>
      </c>
      <c r="D18" s="145">
        <f t="shared" ref="D18:M18" si="59">SUM(D19:D21)</f>
        <v>694</v>
      </c>
      <c r="E18" s="145">
        <f t="shared" si="59"/>
        <v>672</v>
      </c>
      <c r="F18" s="145">
        <f t="shared" si="59"/>
        <v>640</v>
      </c>
      <c r="G18" s="145">
        <f t="shared" si="59"/>
        <v>631</v>
      </c>
      <c r="H18" s="145">
        <f t="shared" si="59"/>
        <v>598</v>
      </c>
      <c r="I18" s="145">
        <f t="shared" si="59"/>
        <v>407</v>
      </c>
      <c r="J18" s="145">
        <f t="shared" si="59"/>
        <v>403</v>
      </c>
      <c r="K18" s="145">
        <f t="shared" si="59"/>
        <v>378</v>
      </c>
      <c r="L18" s="145">
        <f t="shared" si="59"/>
        <v>370</v>
      </c>
      <c r="M18" s="145">
        <f t="shared" si="59"/>
        <v>361</v>
      </c>
      <c r="N18" s="145">
        <f t="shared" ref="N18:W18" si="60">SUM(N19:N21)</f>
        <v>2284</v>
      </c>
      <c r="O18" s="145">
        <f t="shared" si="60"/>
        <v>2437</v>
      </c>
      <c r="P18" s="145">
        <f t="shared" si="60"/>
        <v>2313</v>
      </c>
      <c r="Q18" s="145">
        <f t="shared" si="60"/>
        <v>2375</v>
      </c>
      <c r="R18" s="145">
        <f t="shared" si="60"/>
        <v>2213</v>
      </c>
      <c r="S18" s="145">
        <f t="shared" si="60"/>
        <v>2325</v>
      </c>
      <c r="T18" s="145">
        <f t="shared" si="60"/>
        <v>2269</v>
      </c>
      <c r="U18" s="145">
        <f t="shared" si="60"/>
        <v>2145</v>
      </c>
      <c r="V18" s="145">
        <f t="shared" si="60"/>
        <v>2279</v>
      </c>
      <c r="W18" s="145">
        <f t="shared" si="60"/>
        <v>2174</v>
      </c>
      <c r="X18" s="145">
        <f>SUM(X19:X21)</f>
        <v>2231</v>
      </c>
      <c r="Y18" s="145">
        <f t="shared" ref="Y18:AV18" si="61">SUM(Y19:Y21)</f>
        <v>2273</v>
      </c>
      <c r="Z18" s="145">
        <f t="shared" si="61"/>
        <v>2186</v>
      </c>
      <c r="AA18" s="145">
        <f t="shared" si="61"/>
        <v>2176</v>
      </c>
      <c r="AB18" s="145">
        <f t="shared" si="61"/>
        <v>1727</v>
      </c>
      <c r="AC18" s="145">
        <f t="shared" si="61"/>
        <v>1939</v>
      </c>
      <c r="AD18" s="145">
        <f t="shared" si="61"/>
        <v>1838</v>
      </c>
      <c r="AE18" s="145">
        <f t="shared" si="61"/>
        <v>1722</v>
      </c>
      <c r="AF18" s="145">
        <f t="shared" si="61"/>
        <v>1773</v>
      </c>
      <c r="AG18" s="145">
        <f t="shared" si="61"/>
        <v>1637</v>
      </c>
      <c r="AH18" s="145">
        <f t="shared" si="61"/>
        <v>1609</v>
      </c>
      <c r="AI18" s="145">
        <f t="shared" si="61"/>
        <v>1476</v>
      </c>
      <c r="AJ18" s="134">
        <f t="shared" si="61"/>
        <v>1390</v>
      </c>
      <c r="AK18" s="134">
        <f t="shared" si="61"/>
        <v>1381</v>
      </c>
      <c r="AL18" s="134">
        <f t="shared" si="61"/>
        <v>1269</v>
      </c>
      <c r="AM18" s="134">
        <f t="shared" si="61"/>
        <v>1277</v>
      </c>
      <c r="AN18" s="134">
        <f t="shared" si="61"/>
        <v>1222</v>
      </c>
      <c r="AO18" s="134">
        <f t="shared" si="61"/>
        <v>1248</v>
      </c>
      <c r="AP18" s="134">
        <f t="shared" si="61"/>
        <v>1284</v>
      </c>
      <c r="AQ18" s="134">
        <f t="shared" si="61"/>
        <v>1141</v>
      </c>
      <c r="AR18" s="134">
        <f t="shared" si="61"/>
        <v>1054</v>
      </c>
      <c r="AS18" s="134">
        <f t="shared" si="61"/>
        <v>1117</v>
      </c>
      <c r="AT18" s="134">
        <f t="shared" si="61"/>
        <v>1058</v>
      </c>
      <c r="AU18" s="134">
        <f t="shared" si="61"/>
        <v>1031</v>
      </c>
      <c r="AV18" s="134">
        <f t="shared" si="61"/>
        <v>989</v>
      </c>
      <c r="AW18" s="135"/>
      <c r="AX18" s="134">
        <f t="shared" ref="AX18:BC18" si="62">SUM(AX19:AX21)</f>
        <v>1014</v>
      </c>
      <c r="AY18" s="134">
        <f t="shared" si="62"/>
        <v>923</v>
      </c>
      <c r="AZ18" s="134">
        <f t="shared" si="62"/>
        <v>901</v>
      </c>
      <c r="BA18" s="143">
        <f t="shared" si="62"/>
        <v>877</v>
      </c>
      <c r="BB18" s="143">
        <f t="shared" si="62"/>
        <v>895</v>
      </c>
      <c r="BC18" s="143">
        <f t="shared" si="62"/>
        <v>846</v>
      </c>
      <c r="BD18" s="143">
        <f t="shared" ref="BD18:BE18" si="63">SUM(BD19:BD21)</f>
        <v>873</v>
      </c>
      <c r="BE18" s="143">
        <f t="shared" si="63"/>
        <v>0</v>
      </c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>
      <c r="A19" s="3"/>
      <c r="B19" s="135">
        <v>202</v>
      </c>
      <c r="C19" s="135" t="s">
        <v>56</v>
      </c>
      <c r="D19" s="145">
        <f t="shared" ref="D19:M19" si="64">D84</f>
        <v>531</v>
      </c>
      <c r="E19" s="145">
        <f t="shared" si="64"/>
        <v>514</v>
      </c>
      <c r="F19" s="145">
        <f t="shared" si="64"/>
        <v>494</v>
      </c>
      <c r="G19" s="145">
        <v>489</v>
      </c>
      <c r="H19" s="145">
        <v>465</v>
      </c>
      <c r="I19" s="145">
        <f t="shared" si="64"/>
        <v>329</v>
      </c>
      <c r="J19" s="145">
        <f t="shared" si="64"/>
        <v>323</v>
      </c>
      <c r="K19" s="145">
        <f t="shared" si="64"/>
        <v>305</v>
      </c>
      <c r="L19" s="145">
        <f t="shared" si="64"/>
        <v>302</v>
      </c>
      <c r="M19" s="145">
        <f t="shared" si="64"/>
        <v>292</v>
      </c>
      <c r="N19" s="145">
        <f t="shared" ref="N19:W19" si="65">N84</f>
        <v>1857</v>
      </c>
      <c r="O19" s="145">
        <f t="shared" si="65"/>
        <v>1985</v>
      </c>
      <c r="P19" s="145">
        <f t="shared" si="65"/>
        <v>1871</v>
      </c>
      <c r="Q19" s="145">
        <f t="shared" si="65"/>
        <v>1919</v>
      </c>
      <c r="R19" s="145">
        <f t="shared" si="65"/>
        <v>1769</v>
      </c>
      <c r="S19" s="145">
        <f t="shared" si="65"/>
        <v>1870</v>
      </c>
      <c r="T19" s="145">
        <f t="shared" si="65"/>
        <v>1820</v>
      </c>
      <c r="U19" s="145">
        <f t="shared" si="65"/>
        <v>1721</v>
      </c>
      <c r="V19" s="145">
        <f t="shared" si="65"/>
        <v>1853</v>
      </c>
      <c r="W19" s="145">
        <f t="shared" si="65"/>
        <v>1757</v>
      </c>
      <c r="X19" s="145">
        <f>X84</f>
        <v>1822</v>
      </c>
      <c r="Y19" s="145">
        <f t="shared" ref="Y19:AL19" si="66">Y84</f>
        <v>1847</v>
      </c>
      <c r="Z19" s="145">
        <f t="shared" si="66"/>
        <v>1767</v>
      </c>
      <c r="AA19" s="145">
        <f t="shared" si="66"/>
        <v>1763</v>
      </c>
      <c r="AB19" s="145">
        <f t="shared" si="66"/>
        <v>1472</v>
      </c>
      <c r="AC19" s="145">
        <f t="shared" si="66"/>
        <v>1579</v>
      </c>
      <c r="AD19" s="145">
        <f t="shared" si="66"/>
        <v>1492</v>
      </c>
      <c r="AE19" s="145">
        <f t="shared" si="66"/>
        <v>1389</v>
      </c>
      <c r="AF19" s="145">
        <f t="shared" si="66"/>
        <v>1406</v>
      </c>
      <c r="AG19" s="145">
        <f t="shared" si="66"/>
        <v>1311</v>
      </c>
      <c r="AH19" s="145">
        <f t="shared" si="66"/>
        <v>1282</v>
      </c>
      <c r="AI19" s="145">
        <f t="shared" si="66"/>
        <v>1169</v>
      </c>
      <c r="AJ19" s="134">
        <f t="shared" si="66"/>
        <v>1091</v>
      </c>
      <c r="AK19" s="134">
        <f t="shared" si="66"/>
        <v>1090</v>
      </c>
      <c r="AL19" s="134">
        <f t="shared" si="66"/>
        <v>1001</v>
      </c>
      <c r="AM19" s="134">
        <v>1018</v>
      </c>
      <c r="AN19" s="134">
        <f t="shared" ref="AN19:AV19" si="67">AN84</f>
        <v>983</v>
      </c>
      <c r="AO19" s="134">
        <f t="shared" si="67"/>
        <v>1000</v>
      </c>
      <c r="AP19" s="134">
        <f t="shared" si="67"/>
        <v>1032</v>
      </c>
      <c r="AQ19" s="134">
        <f t="shared" si="67"/>
        <v>912</v>
      </c>
      <c r="AR19" s="134">
        <f t="shared" si="67"/>
        <v>840</v>
      </c>
      <c r="AS19" s="134">
        <f t="shared" si="67"/>
        <v>878</v>
      </c>
      <c r="AT19" s="134">
        <f t="shared" si="67"/>
        <v>836</v>
      </c>
      <c r="AU19" s="134">
        <f t="shared" si="67"/>
        <v>824</v>
      </c>
      <c r="AV19" s="134">
        <f t="shared" si="67"/>
        <v>783</v>
      </c>
      <c r="AW19" s="135"/>
      <c r="AX19" s="134">
        <f t="shared" ref="AX19:BC19" si="68">AX84</f>
        <v>809</v>
      </c>
      <c r="AY19" s="134">
        <f t="shared" si="68"/>
        <v>732</v>
      </c>
      <c r="AZ19" s="134">
        <f t="shared" si="68"/>
        <v>716</v>
      </c>
      <c r="BA19" s="143">
        <f t="shared" si="68"/>
        <v>701</v>
      </c>
      <c r="BB19" s="143">
        <f t="shared" si="68"/>
        <v>714</v>
      </c>
      <c r="BC19" s="143">
        <f t="shared" si="68"/>
        <v>653</v>
      </c>
      <c r="BD19" s="143">
        <f t="shared" ref="BD19:BE19" si="69">BD84</f>
        <v>681</v>
      </c>
      <c r="BE19" s="143">
        <f t="shared" si="69"/>
        <v>0</v>
      </c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>
      <c r="A20" s="3"/>
      <c r="B20" s="135">
        <v>204</v>
      </c>
      <c r="C20" s="135" t="s">
        <v>58</v>
      </c>
      <c r="D20" s="145">
        <f t="shared" ref="D20:M20" si="70">D86</f>
        <v>158</v>
      </c>
      <c r="E20" s="145">
        <f t="shared" si="70"/>
        <v>153</v>
      </c>
      <c r="F20" s="145">
        <f t="shared" si="70"/>
        <v>142</v>
      </c>
      <c r="G20" s="145">
        <v>138</v>
      </c>
      <c r="H20" s="145">
        <v>130</v>
      </c>
      <c r="I20" s="145">
        <f t="shared" si="70"/>
        <v>76</v>
      </c>
      <c r="J20" s="145">
        <f t="shared" si="70"/>
        <v>79</v>
      </c>
      <c r="K20" s="145">
        <f t="shared" si="70"/>
        <v>72</v>
      </c>
      <c r="L20" s="145">
        <f t="shared" si="70"/>
        <v>67</v>
      </c>
      <c r="M20" s="145">
        <f t="shared" si="70"/>
        <v>67</v>
      </c>
      <c r="N20" s="145">
        <f t="shared" ref="N20:W20" si="71">N86</f>
        <v>393</v>
      </c>
      <c r="O20" s="145">
        <f t="shared" si="71"/>
        <v>413</v>
      </c>
      <c r="P20" s="145">
        <f t="shared" si="71"/>
        <v>406</v>
      </c>
      <c r="Q20" s="145">
        <f t="shared" si="71"/>
        <v>417</v>
      </c>
      <c r="R20" s="145">
        <f t="shared" si="71"/>
        <v>407</v>
      </c>
      <c r="S20" s="145">
        <f t="shared" si="71"/>
        <v>416</v>
      </c>
      <c r="T20" s="145">
        <f t="shared" si="71"/>
        <v>408</v>
      </c>
      <c r="U20" s="145">
        <f t="shared" si="71"/>
        <v>388</v>
      </c>
      <c r="V20" s="145">
        <f t="shared" si="71"/>
        <v>392</v>
      </c>
      <c r="W20" s="145">
        <f t="shared" si="71"/>
        <v>380</v>
      </c>
      <c r="X20" s="145">
        <f>X86</f>
        <v>372</v>
      </c>
      <c r="Y20" s="145">
        <f t="shared" ref="Y20:AL20" si="72">Y86</f>
        <v>387</v>
      </c>
      <c r="Z20" s="145">
        <f t="shared" si="72"/>
        <v>385</v>
      </c>
      <c r="AA20" s="145">
        <f t="shared" si="72"/>
        <v>381</v>
      </c>
      <c r="AB20" s="145">
        <f t="shared" si="72"/>
        <v>255</v>
      </c>
      <c r="AC20" s="145">
        <f t="shared" si="72"/>
        <v>337</v>
      </c>
      <c r="AD20" s="145">
        <f t="shared" si="72"/>
        <v>324</v>
      </c>
      <c r="AE20" s="145">
        <f t="shared" si="72"/>
        <v>313</v>
      </c>
      <c r="AF20" s="145">
        <f t="shared" si="72"/>
        <v>346</v>
      </c>
      <c r="AG20" s="145">
        <f t="shared" si="72"/>
        <v>308</v>
      </c>
      <c r="AH20" s="145">
        <f t="shared" si="72"/>
        <v>310</v>
      </c>
      <c r="AI20" s="145">
        <f t="shared" si="72"/>
        <v>289</v>
      </c>
      <c r="AJ20" s="134">
        <f t="shared" si="72"/>
        <v>282</v>
      </c>
      <c r="AK20" s="134">
        <f t="shared" si="72"/>
        <v>273</v>
      </c>
      <c r="AL20" s="134">
        <f t="shared" si="72"/>
        <v>252</v>
      </c>
      <c r="AM20" s="134">
        <v>244</v>
      </c>
      <c r="AN20" s="134">
        <f t="shared" ref="AN20:AV20" si="73">AN86</f>
        <v>225</v>
      </c>
      <c r="AO20" s="134">
        <f t="shared" si="73"/>
        <v>232</v>
      </c>
      <c r="AP20" s="134">
        <f t="shared" si="73"/>
        <v>235</v>
      </c>
      <c r="AQ20" s="134">
        <f t="shared" si="73"/>
        <v>214</v>
      </c>
      <c r="AR20" s="134">
        <f t="shared" si="73"/>
        <v>199</v>
      </c>
      <c r="AS20" s="134">
        <f t="shared" si="73"/>
        <v>222</v>
      </c>
      <c r="AT20" s="134">
        <f t="shared" si="73"/>
        <v>205</v>
      </c>
      <c r="AU20" s="134">
        <f t="shared" si="73"/>
        <v>193</v>
      </c>
      <c r="AV20" s="134">
        <f t="shared" si="73"/>
        <v>192</v>
      </c>
      <c r="AW20" s="135"/>
      <c r="AX20" s="134">
        <f t="shared" ref="AX20:BC20" si="74">AX86</f>
        <v>189</v>
      </c>
      <c r="AY20" s="134">
        <f t="shared" si="74"/>
        <v>177</v>
      </c>
      <c r="AZ20" s="134">
        <f t="shared" si="74"/>
        <v>172</v>
      </c>
      <c r="BA20" s="143">
        <f t="shared" si="74"/>
        <v>164</v>
      </c>
      <c r="BB20" s="143">
        <f t="shared" si="74"/>
        <v>168</v>
      </c>
      <c r="BC20" s="143">
        <f t="shared" si="74"/>
        <v>180</v>
      </c>
      <c r="BD20" s="143">
        <f t="shared" ref="BD20:BE20" si="75">BD86</f>
        <v>180</v>
      </c>
      <c r="BE20" s="143">
        <f t="shared" si="75"/>
        <v>0</v>
      </c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>
      <c r="A21" s="3"/>
      <c r="B21" s="135">
        <v>206</v>
      </c>
      <c r="C21" s="135" t="s">
        <v>60</v>
      </c>
      <c r="D21" s="145">
        <f t="shared" ref="D21:M21" si="76">D88</f>
        <v>5</v>
      </c>
      <c r="E21" s="145">
        <f t="shared" si="76"/>
        <v>5</v>
      </c>
      <c r="F21" s="145">
        <f t="shared" si="76"/>
        <v>4</v>
      </c>
      <c r="G21" s="145">
        <v>4</v>
      </c>
      <c r="H21" s="145">
        <v>3</v>
      </c>
      <c r="I21" s="145">
        <f t="shared" si="76"/>
        <v>2</v>
      </c>
      <c r="J21" s="145">
        <f t="shared" si="76"/>
        <v>1</v>
      </c>
      <c r="K21" s="145">
        <f t="shared" si="76"/>
        <v>1</v>
      </c>
      <c r="L21" s="145">
        <f t="shared" si="76"/>
        <v>1</v>
      </c>
      <c r="M21" s="145">
        <f t="shared" si="76"/>
        <v>2</v>
      </c>
      <c r="N21" s="145">
        <f t="shared" ref="N21:W21" si="77">N88</f>
        <v>34</v>
      </c>
      <c r="O21" s="145">
        <f t="shared" si="77"/>
        <v>39</v>
      </c>
      <c r="P21" s="145">
        <f t="shared" si="77"/>
        <v>36</v>
      </c>
      <c r="Q21" s="145">
        <f t="shared" si="77"/>
        <v>39</v>
      </c>
      <c r="R21" s="145">
        <f t="shared" si="77"/>
        <v>37</v>
      </c>
      <c r="S21" s="145">
        <f t="shared" si="77"/>
        <v>39</v>
      </c>
      <c r="T21" s="145">
        <f t="shared" si="77"/>
        <v>41</v>
      </c>
      <c r="U21" s="145">
        <f t="shared" si="77"/>
        <v>36</v>
      </c>
      <c r="V21" s="145">
        <f t="shared" si="77"/>
        <v>34</v>
      </c>
      <c r="W21" s="145">
        <f t="shared" si="77"/>
        <v>37</v>
      </c>
      <c r="X21" s="145">
        <f>X88</f>
        <v>37</v>
      </c>
      <c r="Y21" s="145">
        <f t="shared" ref="Y21:AL21" si="78">Y88</f>
        <v>39</v>
      </c>
      <c r="Z21" s="145">
        <f t="shared" si="78"/>
        <v>34</v>
      </c>
      <c r="AA21" s="145">
        <f t="shared" si="78"/>
        <v>32</v>
      </c>
      <c r="AB21" s="145">
        <f t="shared" si="78"/>
        <v>0</v>
      </c>
      <c r="AC21" s="145">
        <f t="shared" si="78"/>
        <v>23</v>
      </c>
      <c r="AD21" s="145">
        <f t="shared" si="78"/>
        <v>22</v>
      </c>
      <c r="AE21" s="145">
        <f t="shared" si="78"/>
        <v>20</v>
      </c>
      <c r="AF21" s="145">
        <f t="shared" si="78"/>
        <v>21</v>
      </c>
      <c r="AG21" s="145">
        <f t="shared" si="78"/>
        <v>18</v>
      </c>
      <c r="AH21" s="145">
        <f t="shared" si="78"/>
        <v>17</v>
      </c>
      <c r="AI21" s="145">
        <f t="shared" si="78"/>
        <v>18</v>
      </c>
      <c r="AJ21" s="134">
        <f t="shared" si="78"/>
        <v>17</v>
      </c>
      <c r="AK21" s="134">
        <f t="shared" si="78"/>
        <v>18</v>
      </c>
      <c r="AL21" s="134">
        <f t="shared" si="78"/>
        <v>16</v>
      </c>
      <c r="AM21" s="134">
        <v>15</v>
      </c>
      <c r="AN21" s="134">
        <f t="shared" ref="AN21:AV21" si="79">AN88</f>
        <v>14</v>
      </c>
      <c r="AO21" s="134">
        <f t="shared" si="79"/>
        <v>16</v>
      </c>
      <c r="AP21" s="134">
        <f t="shared" si="79"/>
        <v>17</v>
      </c>
      <c r="AQ21" s="134">
        <f t="shared" si="79"/>
        <v>15</v>
      </c>
      <c r="AR21" s="134">
        <f t="shared" si="79"/>
        <v>15</v>
      </c>
      <c r="AS21" s="134">
        <f t="shared" si="79"/>
        <v>17</v>
      </c>
      <c r="AT21" s="134">
        <f t="shared" si="79"/>
        <v>17</v>
      </c>
      <c r="AU21" s="134">
        <f t="shared" si="79"/>
        <v>14</v>
      </c>
      <c r="AV21" s="134">
        <f t="shared" si="79"/>
        <v>14</v>
      </c>
      <c r="AW21" s="135"/>
      <c r="AX21" s="134">
        <f t="shared" ref="AX21:BC21" si="80">AX88</f>
        <v>16</v>
      </c>
      <c r="AY21" s="134">
        <f t="shared" si="80"/>
        <v>14</v>
      </c>
      <c r="AZ21" s="134">
        <f t="shared" si="80"/>
        <v>13</v>
      </c>
      <c r="BA21" s="143">
        <f t="shared" si="80"/>
        <v>12</v>
      </c>
      <c r="BB21" s="143">
        <f t="shared" si="80"/>
        <v>13</v>
      </c>
      <c r="BC21" s="143">
        <f t="shared" si="80"/>
        <v>13</v>
      </c>
      <c r="BD21" s="143">
        <f t="shared" ref="BD21:BE21" si="81">BD88</f>
        <v>12</v>
      </c>
      <c r="BE21" s="143">
        <f t="shared" si="81"/>
        <v>0</v>
      </c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>
      <c r="A22" s="3" t="s">
        <v>410</v>
      </c>
      <c r="B22" s="135"/>
      <c r="C22" s="135" t="s">
        <v>374</v>
      </c>
      <c r="D22" s="145">
        <f t="shared" ref="D22:M22" si="82">SUM(D23:D27)</f>
        <v>282</v>
      </c>
      <c r="E22" s="145">
        <f t="shared" si="82"/>
        <v>280</v>
      </c>
      <c r="F22" s="145">
        <f t="shared" si="82"/>
        <v>345</v>
      </c>
      <c r="G22" s="145">
        <f t="shared" si="82"/>
        <v>303</v>
      </c>
      <c r="H22" s="145">
        <f t="shared" si="82"/>
        <v>280</v>
      </c>
      <c r="I22" s="145">
        <f t="shared" si="82"/>
        <v>198</v>
      </c>
      <c r="J22" s="145">
        <f t="shared" si="82"/>
        <v>199</v>
      </c>
      <c r="K22" s="145">
        <f t="shared" si="82"/>
        <v>184</v>
      </c>
      <c r="L22" s="145">
        <f t="shared" si="82"/>
        <v>183</v>
      </c>
      <c r="M22" s="145">
        <f t="shared" si="82"/>
        <v>187</v>
      </c>
      <c r="N22" s="145">
        <f t="shared" ref="N22:W22" si="83">SUM(N23:N27)</f>
        <v>979</v>
      </c>
      <c r="O22" s="145">
        <f t="shared" si="83"/>
        <v>1006</v>
      </c>
      <c r="P22" s="145">
        <f t="shared" si="83"/>
        <v>966</v>
      </c>
      <c r="Q22" s="145">
        <f t="shared" si="83"/>
        <v>1014</v>
      </c>
      <c r="R22" s="145">
        <f t="shared" si="83"/>
        <v>979</v>
      </c>
      <c r="S22" s="145">
        <f t="shared" si="83"/>
        <v>991</v>
      </c>
      <c r="T22" s="145">
        <f t="shared" si="83"/>
        <v>1008</v>
      </c>
      <c r="U22" s="145">
        <f t="shared" si="83"/>
        <v>970</v>
      </c>
      <c r="V22" s="145">
        <f t="shared" si="83"/>
        <v>1056</v>
      </c>
      <c r="W22" s="145">
        <f t="shared" si="83"/>
        <v>998</v>
      </c>
      <c r="X22" s="145">
        <f>SUM(X23:X27)</f>
        <v>1066</v>
      </c>
      <c r="Y22" s="145">
        <f t="shared" ref="Y22:AV22" si="84">SUM(Y23:Y27)</f>
        <v>1064</v>
      </c>
      <c r="Z22" s="145">
        <f t="shared" si="84"/>
        <v>1017</v>
      </c>
      <c r="AA22" s="145">
        <f t="shared" si="84"/>
        <v>996</v>
      </c>
      <c r="AB22" s="145">
        <f t="shared" si="84"/>
        <v>716</v>
      </c>
      <c r="AC22" s="145">
        <f t="shared" si="84"/>
        <v>934</v>
      </c>
      <c r="AD22" s="145">
        <f t="shared" si="84"/>
        <v>906</v>
      </c>
      <c r="AE22" s="145">
        <f t="shared" si="84"/>
        <v>895</v>
      </c>
      <c r="AF22" s="145">
        <f t="shared" si="84"/>
        <v>949</v>
      </c>
      <c r="AG22" s="145">
        <f t="shared" si="84"/>
        <v>863</v>
      </c>
      <c r="AH22" s="145">
        <f t="shared" si="84"/>
        <v>853</v>
      </c>
      <c r="AI22" s="145">
        <f t="shared" si="84"/>
        <v>793</v>
      </c>
      <c r="AJ22" s="134">
        <f t="shared" si="84"/>
        <v>730</v>
      </c>
      <c r="AK22" s="134">
        <f t="shared" si="84"/>
        <v>912</v>
      </c>
      <c r="AL22" s="134">
        <f t="shared" si="84"/>
        <v>682</v>
      </c>
      <c r="AM22" s="134">
        <f t="shared" si="84"/>
        <v>695</v>
      </c>
      <c r="AN22" s="134">
        <f t="shared" si="84"/>
        <v>655</v>
      </c>
      <c r="AO22" s="134">
        <f t="shared" si="84"/>
        <v>679</v>
      </c>
      <c r="AP22" s="134">
        <f t="shared" si="84"/>
        <v>684</v>
      </c>
      <c r="AQ22" s="134">
        <f t="shared" si="84"/>
        <v>623</v>
      </c>
      <c r="AR22" s="134">
        <f t="shared" si="84"/>
        <v>598</v>
      </c>
      <c r="AS22" s="134">
        <f t="shared" si="84"/>
        <v>629</v>
      </c>
      <c r="AT22" s="134">
        <f t="shared" si="84"/>
        <v>605</v>
      </c>
      <c r="AU22" s="134">
        <f t="shared" si="84"/>
        <v>598</v>
      </c>
      <c r="AV22" s="134">
        <f t="shared" si="84"/>
        <v>571</v>
      </c>
      <c r="AW22" s="135"/>
      <c r="AX22" s="134">
        <f t="shared" ref="AX22:BC22" si="85">SUM(AX23:AX27)</f>
        <v>545</v>
      </c>
      <c r="AY22" s="134">
        <f t="shared" si="85"/>
        <v>530</v>
      </c>
      <c r="AZ22" s="134">
        <f t="shared" si="85"/>
        <v>527</v>
      </c>
      <c r="BA22" s="143">
        <f t="shared" si="85"/>
        <v>510</v>
      </c>
      <c r="BB22" s="143">
        <f t="shared" si="85"/>
        <v>503</v>
      </c>
      <c r="BC22" s="143">
        <f t="shared" si="85"/>
        <v>495</v>
      </c>
      <c r="BD22" s="143">
        <f t="shared" ref="BD22:BE22" si="86">SUM(BD23:BD27)</f>
        <v>502</v>
      </c>
      <c r="BE22" s="143">
        <f t="shared" si="86"/>
        <v>0</v>
      </c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>
      <c r="A23" s="3"/>
      <c r="B23" s="135">
        <v>207</v>
      </c>
      <c r="C23" s="135" t="s">
        <v>61</v>
      </c>
      <c r="D23" s="145">
        <f t="shared" ref="D23:M23" si="87">D89</f>
        <v>143</v>
      </c>
      <c r="E23" s="145">
        <f t="shared" si="87"/>
        <v>139</v>
      </c>
      <c r="F23" s="145">
        <f t="shared" si="87"/>
        <v>155</v>
      </c>
      <c r="G23" s="145">
        <v>163</v>
      </c>
      <c r="H23" s="145">
        <v>150</v>
      </c>
      <c r="I23" s="145">
        <f t="shared" si="87"/>
        <v>109</v>
      </c>
      <c r="J23" s="145">
        <f t="shared" si="87"/>
        <v>110</v>
      </c>
      <c r="K23" s="145">
        <f t="shared" si="87"/>
        <v>105</v>
      </c>
      <c r="L23" s="145">
        <f t="shared" si="87"/>
        <v>102</v>
      </c>
      <c r="M23" s="145">
        <f t="shared" si="87"/>
        <v>106</v>
      </c>
      <c r="N23" s="145">
        <f t="shared" ref="N23:W23" si="88">N89</f>
        <v>451</v>
      </c>
      <c r="O23" s="145">
        <f t="shared" si="88"/>
        <v>475</v>
      </c>
      <c r="P23" s="145">
        <f t="shared" si="88"/>
        <v>455</v>
      </c>
      <c r="Q23" s="145">
        <f t="shared" si="88"/>
        <v>482</v>
      </c>
      <c r="R23" s="145">
        <f t="shared" si="88"/>
        <v>461</v>
      </c>
      <c r="S23" s="145">
        <f t="shared" si="88"/>
        <v>466</v>
      </c>
      <c r="T23" s="145">
        <f t="shared" si="88"/>
        <v>476</v>
      </c>
      <c r="U23" s="145">
        <f t="shared" si="88"/>
        <v>454</v>
      </c>
      <c r="V23" s="145">
        <f t="shared" si="88"/>
        <v>491</v>
      </c>
      <c r="W23" s="145">
        <f t="shared" si="88"/>
        <v>457</v>
      </c>
      <c r="X23" s="145">
        <f>X89</f>
        <v>502</v>
      </c>
      <c r="Y23" s="145">
        <f t="shared" ref="Y23:AL23" si="89">Y89</f>
        <v>526</v>
      </c>
      <c r="Z23" s="145">
        <f t="shared" si="89"/>
        <v>506</v>
      </c>
      <c r="AA23" s="145">
        <f t="shared" si="89"/>
        <v>490</v>
      </c>
      <c r="AB23" s="145">
        <f t="shared" si="89"/>
        <v>335</v>
      </c>
      <c r="AC23" s="145">
        <f t="shared" si="89"/>
        <v>459</v>
      </c>
      <c r="AD23" s="145">
        <f t="shared" si="89"/>
        <v>435</v>
      </c>
      <c r="AE23" s="145">
        <f t="shared" si="89"/>
        <v>423</v>
      </c>
      <c r="AF23" s="145">
        <f t="shared" si="89"/>
        <v>447</v>
      </c>
      <c r="AG23" s="145">
        <f t="shared" si="89"/>
        <v>412</v>
      </c>
      <c r="AH23" s="145">
        <f t="shared" si="89"/>
        <v>400</v>
      </c>
      <c r="AI23" s="145">
        <f t="shared" si="89"/>
        <v>380</v>
      </c>
      <c r="AJ23" s="134">
        <f t="shared" si="89"/>
        <v>356</v>
      </c>
      <c r="AK23" s="134">
        <f t="shared" si="89"/>
        <v>359</v>
      </c>
      <c r="AL23" s="134">
        <f t="shared" si="89"/>
        <v>333</v>
      </c>
      <c r="AM23" s="134">
        <v>334</v>
      </c>
      <c r="AN23" s="134">
        <f t="shared" ref="AN23:AV23" si="90">AN89</f>
        <v>325</v>
      </c>
      <c r="AO23" s="134">
        <f t="shared" si="90"/>
        <v>342</v>
      </c>
      <c r="AP23" s="134">
        <f t="shared" si="90"/>
        <v>343</v>
      </c>
      <c r="AQ23" s="134">
        <f t="shared" si="90"/>
        <v>315</v>
      </c>
      <c r="AR23" s="134">
        <f t="shared" si="90"/>
        <v>302</v>
      </c>
      <c r="AS23" s="134">
        <f t="shared" si="90"/>
        <v>319</v>
      </c>
      <c r="AT23" s="134">
        <f t="shared" si="90"/>
        <v>318</v>
      </c>
      <c r="AU23" s="134">
        <f t="shared" si="90"/>
        <v>314</v>
      </c>
      <c r="AV23" s="134">
        <f t="shared" si="90"/>
        <v>297</v>
      </c>
      <c r="AW23" s="135"/>
      <c r="AX23" s="134">
        <f t="shared" ref="AX23:BC23" si="91">AX89</f>
        <v>277</v>
      </c>
      <c r="AY23" s="134">
        <f t="shared" si="91"/>
        <v>273</v>
      </c>
      <c r="AZ23" s="134">
        <f t="shared" si="91"/>
        <v>265</v>
      </c>
      <c r="BA23" s="143">
        <f t="shared" si="91"/>
        <v>250</v>
      </c>
      <c r="BB23" s="143">
        <f t="shared" si="91"/>
        <v>246</v>
      </c>
      <c r="BC23" s="143">
        <f t="shared" si="91"/>
        <v>240</v>
      </c>
      <c r="BD23" s="143">
        <f t="shared" ref="BD23:BE23" si="92">BD89</f>
        <v>250</v>
      </c>
      <c r="BE23" s="143">
        <f t="shared" si="92"/>
        <v>0</v>
      </c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>
      <c r="A24" s="3"/>
      <c r="B24" s="135">
        <v>214</v>
      </c>
      <c r="C24" s="135" t="s">
        <v>67</v>
      </c>
      <c r="D24" s="145">
        <f t="shared" ref="D24:M24" si="93">D95</f>
        <v>47</v>
      </c>
      <c r="E24" s="145">
        <f t="shared" si="93"/>
        <v>49</v>
      </c>
      <c r="F24" s="145">
        <f t="shared" si="93"/>
        <v>56</v>
      </c>
      <c r="G24" s="145">
        <v>48</v>
      </c>
      <c r="H24" s="145">
        <v>48</v>
      </c>
      <c r="I24" s="145">
        <f t="shared" si="93"/>
        <v>33</v>
      </c>
      <c r="J24" s="145">
        <f t="shared" si="93"/>
        <v>34</v>
      </c>
      <c r="K24" s="145">
        <f t="shared" si="93"/>
        <v>34</v>
      </c>
      <c r="L24" s="145">
        <f t="shared" si="93"/>
        <v>35</v>
      </c>
      <c r="M24" s="145">
        <f t="shared" si="93"/>
        <v>35</v>
      </c>
      <c r="N24" s="145">
        <f t="shared" ref="N24:W24" si="94">N95</f>
        <v>175</v>
      </c>
      <c r="O24" s="145">
        <f t="shared" si="94"/>
        <v>167</v>
      </c>
      <c r="P24" s="145">
        <f t="shared" si="94"/>
        <v>164</v>
      </c>
      <c r="Q24" s="145">
        <f t="shared" si="94"/>
        <v>170</v>
      </c>
      <c r="R24" s="145">
        <f t="shared" si="94"/>
        <v>163</v>
      </c>
      <c r="S24" s="145">
        <f t="shared" si="94"/>
        <v>165</v>
      </c>
      <c r="T24" s="145">
        <f t="shared" si="94"/>
        <v>157</v>
      </c>
      <c r="U24" s="145">
        <f t="shared" si="94"/>
        <v>159</v>
      </c>
      <c r="V24" s="145">
        <f t="shared" si="94"/>
        <v>166</v>
      </c>
      <c r="W24" s="145">
        <f t="shared" si="94"/>
        <v>158</v>
      </c>
      <c r="X24" s="145">
        <f>X95</f>
        <v>162</v>
      </c>
      <c r="Y24" s="145">
        <f t="shared" ref="Y24:AL24" si="95">Y95</f>
        <v>145</v>
      </c>
      <c r="Z24" s="145">
        <f t="shared" si="95"/>
        <v>137</v>
      </c>
      <c r="AA24" s="145">
        <f t="shared" si="95"/>
        <v>140</v>
      </c>
      <c r="AB24" s="145">
        <f t="shared" si="95"/>
        <v>52</v>
      </c>
      <c r="AC24" s="145">
        <f t="shared" si="95"/>
        <v>127</v>
      </c>
      <c r="AD24" s="145">
        <f t="shared" si="95"/>
        <v>127</v>
      </c>
      <c r="AE24" s="145">
        <f t="shared" si="95"/>
        <v>119</v>
      </c>
      <c r="AF24" s="145">
        <f t="shared" si="95"/>
        <v>136</v>
      </c>
      <c r="AG24" s="145">
        <f t="shared" si="95"/>
        <v>124</v>
      </c>
      <c r="AH24" s="145">
        <f t="shared" si="95"/>
        <v>121</v>
      </c>
      <c r="AI24" s="145">
        <f t="shared" si="95"/>
        <v>108</v>
      </c>
      <c r="AJ24" s="134">
        <f t="shared" si="95"/>
        <v>96</v>
      </c>
      <c r="AK24" s="134">
        <f t="shared" si="95"/>
        <v>270</v>
      </c>
      <c r="AL24" s="134">
        <f t="shared" si="95"/>
        <v>96</v>
      </c>
      <c r="AM24" s="134">
        <v>99</v>
      </c>
      <c r="AN24" s="134">
        <f t="shared" ref="AN24:AV24" si="96">AN95</f>
        <v>94</v>
      </c>
      <c r="AO24" s="134">
        <f t="shared" si="96"/>
        <v>90</v>
      </c>
      <c r="AP24" s="134">
        <f t="shared" si="96"/>
        <v>90</v>
      </c>
      <c r="AQ24" s="134">
        <f t="shared" si="96"/>
        <v>83</v>
      </c>
      <c r="AR24" s="134">
        <f t="shared" si="96"/>
        <v>77</v>
      </c>
      <c r="AS24" s="134">
        <f t="shared" si="96"/>
        <v>69</v>
      </c>
      <c r="AT24" s="134">
        <f t="shared" si="96"/>
        <v>69</v>
      </c>
      <c r="AU24" s="134">
        <f t="shared" si="96"/>
        <v>67</v>
      </c>
      <c r="AV24" s="134">
        <f t="shared" si="96"/>
        <v>64</v>
      </c>
      <c r="AW24" s="135"/>
      <c r="AX24" s="134">
        <f t="shared" ref="AX24:BC24" si="97">AX95</f>
        <v>64</v>
      </c>
      <c r="AY24" s="134">
        <f t="shared" si="97"/>
        <v>61</v>
      </c>
      <c r="AZ24" s="134">
        <f t="shared" si="97"/>
        <v>59</v>
      </c>
      <c r="BA24" s="143">
        <f t="shared" si="97"/>
        <v>56</v>
      </c>
      <c r="BB24" s="143">
        <f t="shared" si="97"/>
        <v>56</v>
      </c>
      <c r="BC24" s="143">
        <f t="shared" si="97"/>
        <v>54</v>
      </c>
      <c r="BD24" s="143">
        <f t="shared" ref="BD24:BE24" si="98">BD95</f>
        <v>54</v>
      </c>
      <c r="BE24" s="143">
        <f t="shared" si="98"/>
        <v>0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>
      <c r="A25" s="3"/>
      <c r="B25" s="135">
        <v>217</v>
      </c>
      <c r="C25" s="135" t="s">
        <v>70</v>
      </c>
      <c r="D25" s="145">
        <f t="shared" ref="D25:M25" si="99">D98</f>
        <v>59</v>
      </c>
      <c r="E25" s="145">
        <f t="shared" si="99"/>
        <v>61</v>
      </c>
      <c r="F25" s="145">
        <f t="shared" si="99"/>
        <v>79</v>
      </c>
      <c r="G25" s="145">
        <v>60</v>
      </c>
      <c r="H25" s="145">
        <v>53</v>
      </c>
      <c r="I25" s="145">
        <f t="shared" si="99"/>
        <v>35</v>
      </c>
      <c r="J25" s="145">
        <f t="shared" si="99"/>
        <v>36</v>
      </c>
      <c r="K25" s="145">
        <f t="shared" si="99"/>
        <v>30</v>
      </c>
      <c r="L25" s="145">
        <f t="shared" si="99"/>
        <v>30</v>
      </c>
      <c r="M25" s="145">
        <f t="shared" si="99"/>
        <v>30</v>
      </c>
      <c r="N25" s="145">
        <f t="shared" ref="N25:W25" si="100">N98</f>
        <v>228</v>
      </c>
      <c r="O25" s="145">
        <f t="shared" si="100"/>
        <v>231</v>
      </c>
      <c r="P25" s="145">
        <f t="shared" si="100"/>
        <v>218</v>
      </c>
      <c r="Q25" s="145">
        <f t="shared" si="100"/>
        <v>222</v>
      </c>
      <c r="R25" s="145">
        <f t="shared" si="100"/>
        <v>216</v>
      </c>
      <c r="S25" s="145">
        <f t="shared" si="100"/>
        <v>220</v>
      </c>
      <c r="T25" s="145">
        <f t="shared" si="100"/>
        <v>236</v>
      </c>
      <c r="U25" s="145">
        <f t="shared" si="100"/>
        <v>222</v>
      </c>
      <c r="V25" s="145">
        <f t="shared" si="100"/>
        <v>248</v>
      </c>
      <c r="W25" s="145">
        <f t="shared" si="100"/>
        <v>227</v>
      </c>
      <c r="X25" s="145">
        <f>X98</f>
        <v>236</v>
      </c>
      <c r="Y25" s="145">
        <f t="shared" ref="Y25:AL25" si="101">Y98</f>
        <v>224</v>
      </c>
      <c r="Z25" s="145">
        <f t="shared" si="101"/>
        <v>211</v>
      </c>
      <c r="AA25" s="145">
        <f t="shared" si="101"/>
        <v>205</v>
      </c>
      <c r="AB25" s="145">
        <f t="shared" si="101"/>
        <v>182</v>
      </c>
      <c r="AC25" s="145">
        <f t="shared" si="101"/>
        <v>187</v>
      </c>
      <c r="AD25" s="145">
        <f t="shared" si="101"/>
        <v>177</v>
      </c>
      <c r="AE25" s="145">
        <f t="shared" si="101"/>
        <v>180</v>
      </c>
      <c r="AF25" s="145">
        <f t="shared" si="101"/>
        <v>205</v>
      </c>
      <c r="AG25" s="145">
        <f t="shared" si="101"/>
        <v>182</v>
      </c>
      <c r="AH25" s="145">
        <f t="shared" si="101"/>
        <v>181</v>
      </c>
      <c r="AI25" s="145">
        <f t="shared" si="101"/>
        <v>159</v>
      </c>
      <c r="AJ25" s="134">
        <f t="shared" si="101"/>
        <v>142</v>
      </c>
      <c r="AK25" s="134">
        <f t="shared" si="101"/>
        <v>152</v>
      </c>
      <c r="AL25" s="134">
        <f t="shared" si="101"/>
        <v>126</v>
      </c>
      <c r="AM25" s="134">
        <v>130</v>
      </c>
      <c r="AN25" s="134">
        <f t="shared" ref="AN25:AV25" si="102">AN98</f>
        <v>110</v>
      </c>
      <c r="AO25" s="134">
        <f t="shared" si="102"/>
        <v>122</v>
      </c>
      <c r="AP25" s="134">
        <f t="shared" si="102"/>
        <v>119</v>
      </c>
      <c r="AQ25" s="134">
        <f t="shared" si="102"/>
        <v>103</v>
      </c>
      <c r="AR25" s="134">
        <f t="shared" si="102"/>
        <v>97</v>
      </c>
      <c r="AS25" s="134">
        <f t="shared" si="102"/>
        <v>113</v>
      </c>
      <c r="AT25" s="134">
        <f t="shared" si="102"/>
        <v>100</v>
      </c>
      <c r="AU25" s="134">
        <f t="shared" si="102"/>
        <v>98</v>
      </c>
      <c r="AV25" s="134">
        <f t="shared" si="102"/>
        <v>95</v>
      </c>
      <c r="AW25" s="135"/>
      <c r="AX25" s="134">
        <f t="shared" ref="AX25:BC25" si="103">AX98</f>
        <v>93</v>
      </c>
      <c r="AY25" s="134">
        <f t="shared" si="103"/>
        <v>87</v>
      </c>
      <c r="AZ25" s="134">
        <f t="shared" si="103"/>
        <v>90</v>
      </c>
      <c r="BA25" s="143">
        <f t="shared" si="103"/>
        <v>87</v>
      </c>
      <c r="BB25" s="143">
        <f t="shared" si="103"/>
        <v>88</v>
      </c>
      <c r="BC25" s="143">
        <f t="shared" si="103"/>
        <v>83</v>
      </c>
      <c r="BD25" s="143">
        <f t="shared" ref="BD25:BE25" si="104">BD98</f>
        <v>86</v>
      </c>
      <c r="BE25" s="143">
        <f t="shared" si="104"/>
        <v>0</v>
      </c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>
      <c r="A26" s="3"/>
      <c r="B26" s="135">
        <v>219</v>
      </c>
      <c r="C26" s="135" t="s">
        <v>72</v>
      </c>
      <c r="D26" s="145">
        <f t="shared" ref="D26:M26" si="105">D100</f>
        <v>31</v>
      </c>
      <c r="E26" s="145">
        <f t="shared" si="105"/>
        <v>29</v>
      </c>
      <c r="F26" s="145">
        <f t="shared" si="105"/>
        <v>53</v>
      </c>
      <c r="G26" s="145">
        <v>30</v>
      </c>
      <c r="H26" s="145">
        <v>28</v>
      </c>
      <c r="I26" s="145">
        <f t="shared" si="105"/>
        <v>20</v>
      </c>
      <c r="J26" s="145">
        <f t="shared" si="105"/>
        <v>19</v>
      </c>
      <c r="K26" s="145">
        <f t="shared" si="105"/>
        <v>15</v>
      </c>
      <c r="L26" s="145">
        <f t="shared" si="105"/>
        <v>15</v>
      </c>
      <c r="M26" s="145">
        <f t="shared" si="105"/>
        <v>15</v>
      </c>
      <c r="N26" s="145">
        <f t="shared" ref="N26:W26" si="106">N100</f>
        <v>109</v>
      </c>
      <c r="O26" s="145">
        <f t="shared" si="106"/>
        <v>118</v>
      </c>
      <c r="P26" s="145">
        <f t="shared" si="106"/>
        <v>117</v>
      </c>
      <c r="Q26" s="145">
        <f t="shared" si="106"/>
        <v>124</v>
      </c>
      <c r="R26" s="145">
        <f t="shared" si="106"/>
        <v>123</v>
      </c>
      <c r="S26" s="145">
        <f t="shared" si="106"/>
        <v>123</v>
      </c>
      <c r="T26" s="145">
        <f t="shared" si="106"/>
        <v>126</v>
      </c>
      <c r="U26" s="145">
        <f t="shared" si="106"/>
        <v>123</v>
      </c>
      <c r="V26" s="145">
        <f t="shared" si="106"/>
        <v>134</v>
      </c>
      <c r="W26" s="145">
        <f t="shared" si="106"/>
        <v>139</v>
      </c>
      <c r="X26" s="145">
        <f>X100</f>
        <v>149</v>
      </c>
      <c r="Y26" s="145">
        <f t="shared" ref="Y26:AL26" si="107">Y100</f>
        <v>153</v>
      </c>
      <c r="Z26" s="145">
        <f t="shared" si="107"/>
        <v>148</v>
      </c>
      <c r="AA26" s="145">
        <f t="shared" si="107"/>
        <v>146</v>
      </c>
      <c r="AB26" s="145">
        <f t="shared" si="107"/>
        <v>132</v>
      </c>
      <c r="AC26" s="145">
        <f t="shared" si="107"/>
        <v>144</v>
      </c>
      <c r="AD26" s="145">
        <f t="shared" si="107"/>
        <v>150</v>
      </c>
      <c r="AE26" s="145">
        <f t="shared" si="107"/>
        <v>156</v>
      </c>
      <c r="AF26" s="145">
        <f t="shared" si="107"/>
        <v>147</v>
      </c>
      <c r="AG26" s="145">
        <f t="shared" si="107"/>
        <v>132</v>
      </c>
      <c r="AH26" s="145">
        <f t="shared" si="107"/>
        <v>132</v>
      </c>
      <c r="AI26" s="145">
        <f t="shared" si="107"/>
        <v>130</v>
      </c>
      <c r="AJ26" s="134">
        <f t="shared" si="107"/>
        <v>120</v>
      </c>
      <c r="AK26" s="134">
        <f t="shared" si="107"/>
        <v>113</v>
      </c>
      <c r="AL26" s="134">
        <f t="shared" si="107"/>
        <v>109</v>
      </c>
      <c r="AM26" s="134">
        <v>116</v>
      </c>
      <c r="AN26" s="134">
        <f t="shared" ref="AN26:AV26" si="108">AN100</f>
        <v>108</v>
      </c>
      <c r="AO26" s="134">
        <f t="shared" si="108"/>
        <v>107</v>
      </c>
      <c r="AP26" s="134">
        <f t="shared" si="108"/>
        <v>113</v>
      </c>
      <c r="AQ26" s="134">
        <f t="shared" si="108"/>
        <v>107</v>
      </c>
      <c r="AR26" s="134">
        <f t="shared" si="108"/>
        <v>109</v>
      </c>
      <c r="AS26" s="134">
        <f t="shared" si="108"/>
        <v>115</v>
      </c>
      <c r="AT26" s="134">
        <f t="shared" si="108"/>
        <v>105</v>
      </c>
      <c r="AU26" s="134">
        <f t="shared" si="108"/>
        <v>103</v>
      </c>
      <c r="AV26" s="134">
        <f t="shared" si="108"/>
        <v>100</v>
      </c>
      <c r="AW26" s="135"/>
      <c r="AX26" s="134">
        <f t="shared" ref="AX26:BC26" si="109">AX100</f>
        <v>98</v>
      </c>
      <c r="AY26" s="134">
        <f t="shared" si="109"/>
        <v>95</v>
      </c>
      <c r="AZ26" s="134">
        <f t="shared" si="109"/>
        <v>99</v>
      </c>
      <c r="BA26" s="143">
        <f t="shared" si="109"/>
        <v>103</v>
      </c>
      <c r="BB26" s="143">
        <f t="shared" si="109"/>
        <v>100</v>
      </c>
      <c r="BC26" s="143">
        <f t="shared" si="109"/>
        <v>104</v>
      </c>
      <c r="BD26" s="143">
        <f t="shared" ref="BD26:BE26" si="110">BD100</f>
        <v>98</v>
      </c>
      <c r="BE26" s="143">
        <f t="shared" si="110"/>
        <v>0</v>
      </c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>
      <c r="A27" s="3"/>
      <c r="B27" s="135">
        <v>301</v>
      </c>
      <c r="C27" s="135" t="s">
        <v>83</v>
      </c>
      <c r="D27" s="145">
        <f t="shared" ref="D27:M27" si="111">D156</f>
        <v>2</v>
      </c>
      <c r="E27" s="145">
        <f t="shared" si="111"/>
        <v>2</v>
      </c>
      <c r="F27" s="145">
        <f t="shared" si="111"/>
        <v>2</v>
      </c>
      <c r="G27" s="145">
        <v>2</v>
      </c>
      <c r="H27" s="145">
        <v>1</v>
      </c>
      <c r="I27" s="145">
        <f t="shared" si="111"/>
        <v>1</v>
      </c>
      <c r="J27" s="145">
        <f t="shared" si="111"/>
        <v>0</v>
      </c>
      <c r="K27" s="145">
        <f t="shared" si="111"/>
        <v>0</v>
      </c>
      <c r="L27" s="145">
        <f t="shared" si="111"/>
        <v>1</v>
      </c>
      <c r="M27" s="145">
        <f t="shared" si="111"/>
        <v>1</v>
      </c>
      <c r="N27" s="145">
        <f t="shared" ref="N27:W27" si="112">N156</f>
        <v>16</v>
      </c>
      <c r="O27" s="145">
        <f t="shared" si="112"/>
        <v>15</v>
      </c>
      <c r="P27" s="145">
        <f t="shared" si="112"/>
        <v>12</v>
      </c>
      <c r="Q27" s="145">
        <f t="shared" si="112"/>
        <v>16</v>
      </c>
      <c r="R27" s="145">
        <f t="shared" si="112"/>
        <v>16</v>
      </c>
      <c r="S27" s="145">
        <f t="shared" si="112"/>
        <v>17</v>
      </c>
      <c r="T27" s="145">
        <f t="shared" si="112"/>
        <v>13</v>
      </c>
      <c r="U27" s="145">
        <f t="shared" si="112"/>
        <v>12</v>
      </c>
      <c r="V27" s="145">
        <f t="shared" si="112"/>
        <v>17</v>
      </c>
      <c r="W27" s="145">
        <f t="shared" si="112"/>
        <v>17</v>
      </c>
      <c r="X27" s="145">
        <f>X156</f>
        <v>17</v>
      </c>
      <c r="Y27" s="145">
        <f t="shared" ref="Y27:AI27" si="113">Y156</f>
        <v>16</v>
      </c>
      <c r="Z27" s="145">
        <f t="shared" si="113"/>
        <v>15</v>
      </c>
      <c r="AA27" s="145">
        <f t="shared" si="113"/>
        <v>15</v>
      </c>
      <c r="AB27" s="145">
        <f t="shared" si="113"/>
        <v>15</v>
      </c>
      <c r="AC27" s="145">
        <f t="shared" si="113"/>
        <v>17</v>
      </c>
      <c r="AD27" s="145">
        <f t="shared" si="113"/>
        <v>17</v>
      </c>
      <c r="AE27" s="145">
        <f t="shared" si="113"/>
        <v>17</v>
      </c>
      <c r="AF27" s="145">
        <f t="shared" si="113"/>
        <v>14</v>
      </c>
      <c r="AG27" s="145">
        <f t="shared" si="113"/>
        <v>13</v>
      </c>
      <c r="AH27" s="145">
        <f t="shared" si="113"/>
        <v>19</v>
      </c>
      <c r="AI27" s="145">
        <f t="shared" si="113"/>
        <v>16</v>
      </c>
      <c r="AJ27" s="134">
        <f t="shared" ref="AJ27:AL27" si="114">AJ111</f>
        <v>16</v>
      </c>
      <c r="AK27" s="134">
        <f t="shared" si="114"/>
        <v>18</v>
      </c>
      <c r="AL27" s="134">
        <f t="shared" si="114"/>
        <v>18</v>
      </c>
      <c r="AM27" s="134">
        <v>16</v>
      </c>
      <c r="AN27" s="134">
        <f t="shared" ref="AN27:AV27" si="115">AN111</f>
        <v>18</v>
      </c>
      <c r="AO27" s="134">
        <f t="shared" si="115"/>
        <v>18</v>
      </c>
      <c r="AP27" s="134">
        <f t="shared" si="115"/>
        <v>19</v>
      </c>
      <c r="AQ27" s="134">
        <f t="shared" si="115"/>
        <v>15</v>
      </c>
      <c r="AR27" s="134">
        <f t="shared" si="115"/>
        <v>13</v>
      </c>
      <c r="AS27" s="134">
        <f t="shared" si="115"/>
        <v>13</v>
      </c>
      <c r="AT27" s="134">
        <f t="shared" si="115"/>
        <v>13</v>
      </c>
      <c r="AU27" s="134">
        <f t="shared" si="115"/>
        <v>16</v>
      </c>
      <c r="AV27" s="134">
        <f t="shared" si="115"/>
        <v>15</v>
      </c>
      <c r="AW27" s="135"/>
      <c r="AX27" s="134">
        <f t="shared" ref="AX27:BC27" si="116">AX111</f>
        <v>13</v>
      </c>
      <c r="AY27" s="134">
        <f t="shared" si="116"/>
        <v>14</v>
      </c>
      <c r="AZ27" s="134">
        <f t="shared" si="116"/>
        <v>14</v>
      </c>
      <c r="BA27" s="143">
        <f t="shared" si="116"/>
        <v>14</v>
      </c>
      <c r="BB27" s="143">
        <f t="shared" si="116"/>
        <v>13</v>
      </c>
      <c r="BC27" s="143">
        <f t="shared" si="116"/>
        <v>14</v>
      </c>
      <c r="BD27" s="143">
        <f t="shared" ref="BD27:BE27" si="117">BD111</f>
        <v>14</v>
      </c>
      <c r="BE27" s="143">
        <f t="shared" si="117"/>
        <v>0</v>
      </c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spans="1:75">
      <c r="A28" s="3" t="s">
        <v>287</v>
      </c>
      <c r="B28" s="135"/>
      <c r="C28" s="135" t="s">
        <v>38</v>
      </c>
      <c r="D28" s="145">
        <f t="shared" ref="D28:M28" si="118">SUM(D29:D33)</f>
        <v>443</v>
      </c>
      <c r="E28" s="145">
        <f t="shared" si="118"/>
        <v>454</v>
      </c>
      <c r="F28" s="145">
        <f t="shared" si="118"/>
        <v>441</v>
      </c>
      <c r="G28" s="145">
        <f t="shared" si="118"/>
        <v>423</v>
      </c>
      <c r="H28" s="145">
        <f t="shared" si="118"/>
        <v>428</v>
      </c>
      <c r="I28" s="145">
        <f t="shared" si="118"/>
        <v>309</v>
      </c>
      <c r="J28" s="145">
        <f t="shared" si="118"/>
        <v>308</v>
      </c>
      <c r="K28" s="145">
        <f t="shared" si="118"/>
        <v>298</v>
      </c>
      <c r="L28" s="145">
        <f t="shared" si="118"/>
        <v>275</v>
      </c>
      <c r="M28" s="145">
        <f t="shared" si="118"/>
        <v>285</v>
      </c>
      <c r="N28" s="145">
        <f t="shared" ref="N28:W28" si="119">SUM(N29:N33)</f>
        <v>1620</v>
      </c>
      <c r="O28" s="145">
        <f t="shared" si="119"/>
        <v>1701</v>
      </c>
      <c r="P28" s="145">
        <f t="shared" si="119"/>
        <v>1675</v>
      </c>
      <c r="Q28" s="145">
        <f t="shared" si="119"/>
        <v>1715</v>
      </c>
      <c r="R28" s="145">
        <f t="shared" si="119"/>
        <v>1634</v>
      </c>
      <c r="S28" s="145">
        <f t="shared" si="119"/>
        <v>1688</v>
      </c>
      <c r="T28" s="145">
        <f t="shared" si="119"/>
        <v>1650</v>
      </c>
      <c r="U28" s="145">
        <f t="shared" si="119"/>
        <v>1601</v>
      </c>
      <c r="V28" s="145">
        <f t="shared" si="119"/>
        <v>1661</v>
      </c>
      <c r="W28" s="145">
        <f t="shared" si="119"/>
        <v>1644</v>
      </c>
      <c r="X28" s="145">
        <f>SUM(X29:X33)</f>
        <v>1689</v>
      </c>
      <c r="Y28" s="145">
        <f t="shared" ref="Y28:AV28" si="120">SUM(Y29:Y33)</f>
        <v>1663</v>
      </c>
      <c r="Z28" s="145">
        <f t="shared" si="120"/>
        <v>1636</v>
      </c>
      <c r="AA28" s="145">
        <f t="shared" si="120"/>
        <v>1635</v>
      </c>
      <c r="AB28" s="145">
        <f t="shared" si="120"/>
        <v>1329</v>
      </c>
      <c r="AC28" s="145">
        <f t="shared" si="120"/>
        <v>1660</v>
      </c>
      <c r="AD28" s="145">
        <f t="shared" si="120"/>
        <v>1611</v>
      </c>
      <c r="AE28" s="145">
        <f t="shared" si="120"/>
        <v>1493</v>
      </c>
      <c r="AF28" s="145">
        <f t="shared" si="120"/>
        <v>1576</v>
      </c>
      <c r="AG28" s="145">
        <f t="shared" si="120"/>
        <v>1454</v>
      </c>
      <c r="AH28" s="145">
        <f t="shared" si="120"/>
        <v>1449</v>
      </c>
      <c r="AI28" s="145">
        <f t="shared" si="120"/>
        <v>1364</v>
      </c>
      <c r="AJ28" s="134">
        <f t="shared" si="120"/>
        <v>1264</v>
      </c>
      <c r="AK28" s="134">
        <f t="shared" si="120"/>
        <v>1309</v>
      </c>
      <c r="AL28" s="134">
        <f t="shared" si="120"/>
        <v>1228</v>
      </c>
      <c r="AM28" s="134">
        <f t="shared" si="120"/>
        <v>1252</v>
      </c>
      <c r="AN28" s="134">
        <f t="shared" si="120"/>
        <v>1203</v>
      </c>
      <c r="AO28" s="134">
        <f t="shared" si="120"/>
        <v>1233</v>
      </c>
      <c r="AP28" s="134">
        <f t="shared" si="120"/>
        <v>1279</v>
      </c>
      <c r="AQ28" s="134">
        <f t="shared" si="120"/>
        <v>1171</v>
      </c>
      <c r="AR28" s="134">
        <f t="shared" si="120"/>
        <v>1106</v>
      </c>
      <c r="AS28" s="134">
        <f t="shared" si="120"/>
        <v>1101</v>
      </c>
      <c r="AT28" s="134">
        <f t="shared" si="120"/>
        <v>1070</v>
      </c>
      <c r="AU28" s="134">
        <f t="shared" si="120"/>
        <v>1040</v>
      </c>
      <c r="AV28" s="134">
        <f t="shared" si="120"/>
        <v>1024</v>
      </c>
      <c r="AW28" s="135"/>
      <c r="AX28" s="134">
        <f t="shared" ref="AX28:BC28" si="121">SUM(AX29:AX33)</f>
        <v>1066</v>
      </c>
      <c r="AY28" s="134">
        <f t="shared" si="121"/>
        <v>959</v>
      </c>
      <c r="AZ28" s="134">
        <f t="shared" si="121"/>
        <v>953</v>
      </c>
      <c r="BA28" s="143">
        <f t="shared" si="121"/>
        <v>942</v>
      </c>
      <c r="BB28" s="143">
        <f t="shared" si="121"/>
        <v>934</v>
      </c>
      <c r="BC28" s="143">
        <f t="shared" si="121"/>
        <v>909</v>
      </c>
      <c r="BD28" s="143">
        <f t="shared" ref="BD28:BE28" si="122">SUM(BD29:BD33)</f>
        <v>923</v>
      </c>
      <c r="BE28" s="143">
        <f t="shared" si="122"/>
        <v>0</v>
      </c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>
      <c r="A29" s="3"/>
      <c r="B29" s="135">
        <v>203</v>
      </c>
      <c r="C29" s="135" t="s">
        <v>57</v>
      </c>
      <c r="D29" s="145">
        <f t="shared" ref="D29:M29" si="123">D85</f>
        <v>181</v>
      </c>
      <c r="E29" s="145">
        <f t="shared" si="123"/>
        <v>174</v>
      </c>
      <c r="F29" s="145">
        <f t="shared" si="123"/>
        <v>170</v>
      </c>
      <c r="G29" s="145">
        <v>167</v>
      </c>
      <c r="H29" s="145">
        <v>165</v>
      </c>
      <c r="I29" s="145">
        <f t="shared" si="123"/>
        <v>106</v>
      </c>
      <c r="J29" s="145">
        <f t="shared" si="123"/>
        <v>105</v>
      </c>
      <c r="K29" s="145">
        <f t="shared" si="123"/>
        <v>99</v>
      </c>
      <c r="L29" s="145">
        <f t="shared" si="123"/>
        <v>96</v>
      </c>
      <c r="M29" s="145">
        <f t="shared" si="123"/>
        <v>101</v>
      </c>
      <c r="N29" s="145">
        <f t="shared" ref="N29:W29" si="124">N85</f>
        <v>618</v>
      </c>
      <c r="O29" s="145">
        <f t="shared" si="124"/>
        <v>652</v>
      </c>
      <c r="P29" s="145">
        <f t="shared" si="124"/>
        <v>648</v>
      </c>
      <c r="Q29" s="145">
        <f t="shared" si="124"/>
        <v>665</v>
      </c>
      <c r="R29" s="145">
        <f t="shared" si="124"/>
        <v>640</v>
      </c>
      <c r="S29" s="145">
        <f t="shared" si="124"/>
        <v>666</v>
      </c>
      <c r="T29" s="145">
        <f t="shared" si="124"/>
        <v>652</v>
      </c>
      <c r="U29" s="145">
        <f t="shared" si="124"/>
        <v>633</v>
      </c>
      <c r="V29" s="145">
        <f t="shared" si="124"/>
        <v>652</v>
      </c>
      <c r="W29" s="145">
        <f t="shared" si="124"/>
        <v>642</v>
      </c>
      <c r="X29" s="145">
        <f>X85</f>
        <v>665</v>
      </c>
      <c r="Y29" s="145">
        <f t="shared" ref="Y29:AL29" si="125">Y85</f>
        <v>629</v>
      </c>
      <c r="Z29" s="145">
        <f t="shared" si="125"/>
        <v>628</v>
      </c>
      <c r="AA29" s="145">
        <f t="shared" si="125"/>
        <v>621</v>
      </c>
      <c r="AB29" s="145">
        <f t="shared" si="125"/>
        <v>431</v>
      </c>
      <c r="AC29" s="145">
        <f t="shared" si="125"/>
        <v>584</v>
      </c>
      <c r="AD29" s="145">
        <f t="shared" si="125"/>
        <v>553</v>
      </c>
      <c r="AE29" s="145">
        <f t="shared" si="125"/>
        <v>532</v>
      </c>
      <c r="AF29" s="145">
        <f t="shared" si="125"/>
        <v>570</v>
      </c>
      <c r="AG29" s="145">
        <f t="shared" si="125"/>
        <v>512</v>
      </c>
      <c r="AH29" s="145">
        <f t="shared" si="125"/>
        <v>517</v>
      </c>
      <c r="AI29" s="145">
        <f t="shared" si="125"/>
        <v>488</v>
      </c>
      <c r="AJ29" s="134">
        <f t="shared" si="125"/>
        <v>463</v>
      </c>
      <c r="AK29" s="134">
        <f t="shared" si="125"/>
        <v>468</v>
      </c>
      <c r="AL29" s="134">
        <f t="shared" si="125"/>
        <v>425</v>
      </c>
      <c r="AM29" s="134">
        <v>437</v>
      </c>
      <c r="AN29" s="134">
        <f t="shared" ref="AN29:AV29" si="126">AN85</f>
        <v>407</v>
      </c>
      <c r="AO29" s="134">
        <f t="shared" si="126"/>
        <v>402</v>
      </c>
      <c r="AP29" s="134">
        <f t="shared" si="126"/>
        <v>416</v>
      </c>
      <c r="AQ29" s="134">
        <f t="shared" si="126"/>
        <v>384</v>
      </c>
      <c r="AR29" s="134">
        <f t="shared" si="126"/>
        <v>352</v>
      </c>
      <c r="AS29" s="134">
        <f t="shared" si="126"/>
        <v>345</v>
      </c>
      <c r="AT29" s="134">
        <f t="shared" si="126"/>
        <v>336</v>
      </c>
      <c r="AU29" s="134">
        <f t="shared" si="126"/>
        <v>320</v>
      </c>
      <c r="AV29" s="134">
        <f t="shared" si="126"/>
        <v>312</v>
      </c>
      <c r="AW29" s="135"/>
      <c r="AX29" s="134">
        <f t="shared" ref="AX29:BC29" si="127">AX85</f>
        <v>327</v>
      </c>
      <c r="AY29" s="134">
        <f t="shared" si="127"/>
        <v>307</v>
      </c>
      <c r="AZ29" s="134">
        <f t="shared" si="127"/>
        <v>295</v>
      </c>
      <c r="BA29" s="143">
        <f t="shared" si="127"/>
        <v>294</v>
      </c>
      <c r="BB29" s="143">
        <f t="shared" si="127"/>
        <v>289</v>
      </c>
      <c r="BC29" s="143">
        <f t="shared" si="127"/>
        <v>269</v>
      </c>
      <c r="BD29" s="143">
        <f t="shared" ref="BD29:BE29" si="128">BD85</f>
        <v>274</v>
      </c>
      <c r="BE29" s="143">
        <f t="shared" si="128"/>
        <v>0</v>
      </c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1:75">
      <c r="A30" s="3"/>
      <c r="B30" s="135">
        <v>210</v>
      </c>
      <c r="C30" s="135" t="s">
        <v>64</v>
      </c>
      <c r="D30" s="145">
        <f t="shared" ref="D30:M30" si="129">D92</f>
        <v>119</v>
      </c>
      <c r="E30" s="145">
        <f t="shared" si="129"/>
        <v>126</v>
      </c>
      <c r="F30" s="145">
        <f t="shared" si="129"/>
        <v>127</v>
      </c>
      <c r="G30" s="145">
        <v>119</v>
      </c>
      <c r="H30" s="145">
        <v>122</v>
      </c>
      <c r="I30" s="145">
        <f t="shared" si="129"/>
        <v>97</v>
      </c>
      <c r="J30" s="145">
        <f t="shared" si="129"/>
        <v>96</v>
      </c>
      <c r="K30" s="145">
        <f t="shared" si="129"/>
        <v>93</v>
      </c>
      <c r="L30" s="145">
        <f t="shared" si="129"/>
        <v>80</v>
      </c>
      <c r="M30" s="145">
        <f t="shared" si="129"/>
        <v>88</v>
      </c>
      <c r="N30" s="145">
        <f t="shared" ref="N30:W30" si="130">N92</f>
        <v>543</v>
      </c>
      <c r="O30" s="145">
        <f t="shared" si="130"/>
        <v>579</v>
      </c>
      <c r="P30" s="145">
        <f t="shared" si="130"/>
        <v>557</v>
      </c>
      <c r="Q30" s="145">
        <f t="shared" si="130"/>
        <v>562</v>
      </c>
      <c r="R30" s="145">
        <f t="shared" si="130"/>
        <v>538</v>
      </c>
      <c r="S30" s="145">
        <f t="shared" si="130"/>
        <v>552</v>
      </c>
      <c r="T30" s="145">
        <f t="shared" si="130"/>
        <v>553</v>
      </c>
      <c r="U30" s="145">
        <f t="shared" si="130"/>
        <v>543</v>
      </c>
      <c r="V30" s="145">
        <f t="shared" si="130"/>
        <v>562</v>
      </c>
      <c r="W30" s="145">
        <f t="shared" si="130"/>
        <v>554</v>
      </c>
      <c r="X30" s="145">
        <f>X92</f>
        <v>562</v>
      </c>
      <c r="Y30" s="145">
        <f t="shared" ref="Y30:AL30" si="131">Y92</f>
        <v>569</v>
      </c>
      <c r="Z30" s="145">
        <f t="shared" si="131"/>
        <v>546</v>
      </c>
      <c r="AA30" s="145">
        <f t="shared" si="131"/>
        <v>536</v>
      </c>
      <c r="AB30" s="145">
        <f t="shared" si="131"/>
        <v>452</v>
      </c>
      <c r="AC30" s="145">
        <f t="shared" si="131"/>
        <v>519</v>
      </c>
      <c r="AD30" s="145">
        <f t="shared" si="131"/>
        <v>512</v>
      </c>
      <c r="AE30" s="145">
        <f t="shared" si="131"/>
        <v>506</v>
      </c>
      <c r="AF30" s="145">
        <f t="shared" si="131"/>
        <v>509</v>
      </c>
      <c r="AG30" s="145">
        <f t="shared" si="131"/>
        <v>476</v>
      </c>
      <c r="AH30" s="145">
        <f t="shared" si="131"/>
        <v>462</v>
      </c>
      <c r="AI30" s="145">
        <f t="shared" si="131"/>
        <v>435</v>
      </c>
      <c r="AJ30" s="134">
        <f t="shared" si="131"/>
        <v>390</v>
      </c>
      <c r="AK30" s="134">
        <f t="shared" si="131"/>
        <v>422</v>
      </c>
      <c r="AL30" s="134">
        <f t="shared" si="131"/>
        <v>397</v>
      </c>
      <c r="AM30" s="134">
        <v>410</v>
      </c>
      <c r="AN30" s="134">
        <f t="shared" ref="AN30:AV30" si="132">AN92</f>
        <v>388</v>
      </c>
      <c r="AO30" s="134">
        <f t="shared" si="132"/>
        <v>413</v>
      </c>
      <c r="AP30" s="134">
        <f t="shared" si="132"/>
        <v>427</v>
      </c>
      <c r="AQ30" s="134">
        <f t="shared" si="132"/>
        <v>372</v>
      </c>
      <c r="AR30" s="134">
        <f t="shared" si="132"/>
        <v>354</v>
      </c>
      <c r="AS30" s="134">
        <f t="shared" si="132"/>
        <v>350</v>
      </c>
      <c r="AT30" s="134">
        <f t="shared" si="132"/>
        <v>347</v>
      </c>
      <c r="AU30" s="134">
        <f t="shared" si="132"/>
        <v>337</v>
      </c>
      <c r="AV30" s="134">
        <f t="shared" si="132"/>
        <v>330</v>
      </c>
      <c r="AW30" s="135"/>
      <c r="AX30" s="134">
        <f t="shared" ref="AX30:BC30" si="133">AX92</f>
        <v>336</v>
      </c>
      <c r="AY30" s="134">
        <f t="shared" si="133"/>
        <v>297</v>
      </c>
      <c r="AZ30" s="134">
        <f t="shared" si="133"/>
        <v>297</v>
      </c>
      <c r="BA30" s="143">
        <f t="shared" si="133"/>
        <v>290</v>
      </c>
      <c r="BB30" s="143">
        <f t="shared" si="133"/>
        <v>297</v>
      </c>
      <c r="BC30" s="143">
        <f t="shared" si="133"/>
        <v>293</v>
      </c>
      <c r="BD30" s="143">
        <f t="shared" ref="BD30:BE30" si="134">BD92</f>
        <v>297</v>
      </c>
      <c r="BE30" s="143">
        <f t="shared" si="134"/>
        <v>0</v>
      </c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1:75">
      <c r="A31" s="3"/>
      <c r="B31" s="135">
        <v>216</v>
      </c>
      <c r="C31" s="135" t="s">
        <v>69</v>
      </c>
      <c r="D31" s="145">
        <f t="shared" ref="D31:M31" si="135">D151</f>
        <v>82</v>
      </c>
      <c r="E31" s="145">
        <f t="shared" si="135"/>
        <v>87</v>
      </c>
      <c r="F31" s="145">
        <f t="shared" si="135"/>
        <v>79</v>
      </c>
      <c r="G31" s="145">
        <v>72</v>
      </c>
      <c r="H31" s="145">
        <v>75</v>
      </c>
      <c r="I31" s="145">
        <f t="shared" si="135"/>
        <v>56</v>
      </c>
      <c r="J31" s="145">
        <f t="shared" si="135"/>
        <v>56</v>
      </c>
      <c r="K31" s="145">
        <f t="shared" si="135"/>
        <v>55</v>
      </c>
      <c r="L31" s="145">
        <f t="shared" si="135"/>
        <v>48</v>
      </c>
      <c r="M31" s="145">
        <f t="shared" si="135"/>
        <v>46</v>
      </c>
      <c r="N31" s="145">
        <f t="shared" ref="N31:W31" si="136">N151</f>
        <v>206</v>
      </c>
      <c r="O31" s="145">
        <f t="shared" si="136"/>
        <v>216</v>
      </c>
      <c r="P31" s="145">
        <f t="shared" si="136"/>
        <v>215</v>
      </c>
      <c r="Q31" s="145">
        <f t="shared" si="136"/>
        <v>216</v>
      </c>
      <c r="R31" s="145">
        <f t="shared" si="136"/>
        <v>201</v>
      </c>
      <c r="S31" s="145">
        <f t="shared" si="136"/>
        <v>204</v>
      </c>
      <c r="T31" s="145">
        <f t="shared" si="136"/>
        <v>197</v>
      </c>
      <c r="U31" s="145">
        <f t="shared" si="136"/>
        <v>190</v>
      </c>
      <c r="V31" s="145">
        <f t="shared" si="136"/>
        <v>190</v>
      </c>
      <c r="W31" s="145">
        <f t="shared" si="136"/>
        <v>187</v>
      </c>
      <c r="X31" s="145">
        <f>X151</f>
        <v>190</v>
      </c>
      <c r="Y31" s="145">
        <f t="shared" ref="Y31:AI31" si="137">Y151</f>
        <v>186</v>
      </c>
      <c r="Z31" s="145">
        <f t="shared" si="137"/>
        <v>180</v>
      </c>
      <c r="AA31" s="145">
        <f t="shared" si="137"/>
        <v>181</v>
      </c>
      <c r="AB31" s="145">
        <f t="shared" si="137"/>
        <v>171</v>
      </c>
      <c r="AC31" s="145">
        <f t="shared" si="137"/>
        <v>261</v>
      </c>
      <c r="AD31" s="145">
        <f t="shared" si="137"/>
        <v>249</v>
      </c>
      <c r="AE31" s="145">
        <f t="shared" si="137"/>
        <v>168</v>
      </c>
      <c r="AF31" s="145">
        <f t="shared" si="137"/>
        <v>178</v>
      </c>
      <c r="AG31" s="145">
        <f t="shared" si="137"/>
        <v>174</v>
      </c>
      <c r="AH31" s="145">
        <f t="shared" si="137"/>
        <v>173</v>
      </c>
      <c r="AI31" s="145">
        <f t="shared" si="137"/>
        <v>166</v>
      </c>
      <c r="AJ31" s="134">
        <f t="shared" ref="AJ31:AL31" si="138">AJ97</f>
        <v>156</v>
      </c>
      <c r="AK31" s="134">
        <f t="shared" si="138"/>
        <v>158</v>
      </c>
      <c r="AL31" s="134">
        <f t="shared" si="138"/>
        <v>148</v>
      </c>
      <c r="AM31" s="134">
        <v>153</v>
      </c>
      <c r="AN31" s="134">
        <f t="shared" ref="AN31:AV31" si="139">AN97</f>
        <v>156</v>
      </c>
      <c r="AO31" s="134">
        <f t="shared" si="139"/>
        <v>158</v>
      </c>
      <c r="AP31" s="134">
        <f t="shared" si="139"/>
        <v>165</v>
      </c>
      <c r="AQ31" s="134">
        <f t="shared" si="139"/>
        <v>157</v>
      </c>
      <c r="AR31" s="134">
        <f t="shared" si="139"/>
        <v>150</v>
      </c>
      <c r="AS31" s="134">
        <f t="shared" si="139"/>
        <v>153</v>
      </c>
      <c r="AT31" s="134">
        <f t="shared" si="139"/>
        <v>151</v>
      </c>
      <c r="AU31" s="134">
        <f t="shared" si="139"/>
        <v>148</v>
      </c>
      <c r="AV31" s="134">
        <f t="shared" si="139"/>
        <v>152</v>
      </c>
      <c r="AW31" s="135"/>
      <c r="AX31" s="134">
        <f t="shared" ref="AX31:BC31" si="140">AX97</f>
        <v>154</v>
      </c>
      <c r="AY31" s="134">
        <f t="shared" si="140"/>
        <v>137</v>
      </c>
      <c r="AZ31" s="134">
        <f t="shared" si="140"/>
        <v>143</v>
      </c>
      <c r="BA31" s="143">
        <f t="shared" si="140"/>
        <v>146</v>
      </c>
      <c r="BB31" s="143">
        <f t="shared" si="140"/>
        <v>139</v>
      </c>
      <c r="BC31" s="143">
        <f t="shared" si="140"/>
        <v>139</v>
      </c>
      <c r="BD31" s="143">
        <f t="shared" ref="BD31:BE31" si="141">BD97</f>
        <v>140</v>
      </c>
      <c r="BE31" s="143">
        <f t="shared" si="141"/>
        <v>0</v>
      </c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1:75">
      <c r="A32" s="3"/>
      <c r="B32" s="135">
        <v>381</v>
      </c>
      <c r="C32" s="135" t="s">
        <v>85</v>
      </c>
      <c r="D32" s="145">
        <f t="shared" ref="D32:M32" si="142">D165</f>
        <v>43</v>
      </c>
      <c r="E32" s="145">
        <f t="shared" si="142"/>
        <v>46</v>
      </c>
      <c r="F32" s="145">
        <f t="shared" si="142"/>
        <v>44</v>
      </c>
      <c r="G32" s="145">
        <v>41</v>
      </c>
      <c r="H32" s="145">
        <v>43</v>
      </c>
      <c r="I32" s="145">
        <f t="shared" si="142"/>
        <v>31</v>
      </c>
      <c r="J32" s="145">
        <f t="shared" si="142"/>
        <v>30</v>
      </c>
      <c r="K32" s="145">
        <f t="shared" si="142"/>
        <v>29</v>
      </c>
      <c r="L32" s="145">
        <f t="shared" si="142"/>
        <v>28</v>
      </c>
      <c r="M32" s="145">
        <f t="shared" si="142"/>
        <v>28</v>
      </c>
      <c r="N32" s="145">
        <f t="shared" ref="N32:W32" si="143">N165</f>
        <v>173</v>
      </c>
      <c r="O32" s="145">
        <f t="shared" si="143"/>
        <v>172</v>
      </c>
      <c r="P32" s="145">
        <f t="shared" si="143"/>
        <v>163</v>
      </c>
      <c r="Q32" s="145">
        <f t="shared" si="143"/>
        <v>175</v>
      </c>
      <c r="R32" s="145">
        <f t="shared" si="143"/>
        <v>164</v>
      </c>
      <c r="S32" s="145">
        <f t="shared" si="143"/>
        <v>174</v>
      </c>
      <c r="T32" s="145">
        <f t="shared" si="143"/>
        <v>165</v>
      </c>
      <c r="U32" s="145">
        <f t="shared" si="143"/>
        <v>159</v>
      </c>
      <c r="V32" s="145">
        <f t="shared" si="143"/>
        <v>174</v>
      </c>
      <c r="W32" s="145">
        <f t="shared" si="143"/>
        <v>168</v>
      </c>
      <c r="X32" s="145">
        <f>X165</f>
        <v>173</v>
      </c>
      <c r="Y32" s="145">
        <f t="shared" ref="Y32:AI32" si="144">Y165</f>
        <v>182</v>
      </c>
      <c r="Z32" s="145">
        <f t="shared" si="144"/>
        <v>191</v>
      </c>
      <c r="AA32" s="145">
        <f t="shared" si="144"/>
        <v>203</v>
      </c>
      <c r="AB32" s="145">
        <f t="shared" si="144"/>
        <v>187</v>
      </c>
      <c r="AC32" s="145">
        <f t="shared" si="144"/>
        <v>205</v>
      </c>
      <c r="AD32" s="145">
        <f t="shared" si="144"/>
        <v>206</v>
      </c>
      <c r="AE32" s="145">
        <f t="shared" si="144"/>
        <v>197</v>
      </c>
      <c r="AF32" s="145">
        <f t="shared" si="144"/>
        <v>220</v>
      </c>
      <c r="AG32" s="145">
        <f t="shared" si="144"/>
        <v>197</v>
      </c>
      <c r="AH32" s="145">
        <f t="shared" si="144"/>
        <v>206</v>
      </c>
      <c r="AI32" s="145">
        <f t="shared" si="144"/>
        <v>188</v>
      </c>
      <c r="AJ32" s="134">
        <f t="shared" ref="AJ32:AL33" si="145">AJ113</f>
        <v>173</v>
      </c>
      <c r="AK32" s="134">
        <f t="shared" si="145"/>
        <v>179</v>
      </c>
      <c r="AL32" s="134">
        <f t="shared" si="145"/>
        <v>182</v>
      </c>
      <c r="AM32" s="134">
        <v>179</v>
      </c>
      <c r="AN32" s="134">
        <f t="shared" ref="AN32:BA33" si="146">AN113</f>
        <v>178</v>
      </c>
      <c r="AO32" s="134">
        <f t="shared" si="146"/>
        <v>185</v>
      </c>
      <c r="AP32" s="134">
        <f t="shared" si="146"/>
        <v>192</v>
      </c>
      <c r="AQ32" s="134">
        <f t="shared" si="146"/>
        <v>179</v>
      </c>
      <c r="AR32" s="134">
        <f t="shared" si="146"/>
        <v>173</v>
      </c>
      <c r="AS32" s="134">
        <f t="shared" si="146"/>
        <v>173</v>
      </c>
      <c r="AT32" s="134">
        <f t="shared" si="146"/>
        <v>162</v>
      </c>
      <c r="AU32" s="134">
        <f t="shared" si="146"/>
        <v>158</v>
      </c>
      <c r="AV32" s="134">
        <f t="shared" si="146"/>
        <v>156</v>
      </c>
      <c r="AW32" s="135"/>
      <c r="AX32" s="134">
        <f t="shared" si="146"/>
        <v>178</v>
      </c>
      <c r="AY32" s="134">
        <f t="shared" si="146"/>
        <v>150</v>
      </c>
      <c r="AZ32" s="134">
        <f t="shared" si="146"/>
        <v>154</v>
      </c>
      <c r="BA32" s="143">
        <f t="shared" si="146"/>
        <v>149</v>
      </c>
      <c r="BB32" s="143">
        <f t="shared" ref="BB32:BC32" si="147">BB113</f>
        <v>145</v>
      </c>
      <c r="BC32" s="143">
        <f t="shared" si="147"/>
        <v>147</v>
      </c>
      <c r="BD32" s="143">
        <f t="shared" ref="BD32:BE32" si="148">BD113</f>
        <v>148</v>
      </c>
      <c r="BE32" s="143">
        <f t="shared" si="148"/>
        <v>0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spans="1:75">
      <c r="A33" s="3"/>
      <c r="B33" s="135">
        <v>382</v>
      </c>
      <c r="C33" s="135" t="s">
        <v>86</v>
      </c>
      <c r="D33" s="145">
        <f t="shared" ref="D33:M33" si="149">D166</f>
        <v>18</v>
      </c>
      <c r="E33" s="145">
        <f t="shared" si="149"/>
        <v>21</v>
      </c>
      <c r="F33" s="145">
        <f t="shared" si="149"/>
        <v>21</v>
      </c>
      <c r="G33" s="145">
        <v>24</v>
      </c>
      <c r="H33" s="145">
        <v>23</v>
      </c>
      <c r="I33" s="145">
        <f t="shared" si="149"/>
        <v>19</v>
      </c>
      <c r="J33" s="145">
        <f t="shared" si="149"/>
        <v>21</v>
      </c>
      <c r="K33" s="145">
        <f t="shared" si="149"/>
        <v>22</v>
      </c>
      <c r="L33" s="145">
        <f t="shared" si="149"/>
        <v>23</v>
      </c>
      <c r="M33" s="145">
        <f t="shared" si="149"/>
        <v>22</v>
      </c>
      <c r="N33" s="145">
        <f t="shared" ref="N33:W33" si="150">N166</f>
        <v>80</v>
      </c>
      <c r="O33" s="145">
        <f t="shared" si="150"/>
        <v>82</v>
      </c>
      <c r="P33" s="145">
        <f t="shared" si="150"/>
        <v>92</v>
      </c>
      <c r="Q33" s="145">
        <f t="shared" si="150"/>
        <v>97</v>
      </c>
      <c r="R33" s="145">
        <f t="shared" si="150"/>
        <v>91</v>
      </c>
      <c r="S33" s="145">
        <f t="shared" si="150"/>
        <v>92</v>
      </c>
      <c r="T33" s="145">
        <f t="shared" si="150"/>
        <v>83</v>
      </c>
      <c r="U33" s="145">
        <f t="shared" si="150"/>
        <v>76</v>
      </c>
      <c r="V33" s="145">
        <f t="shared" si="150"/>
        <v>83</v>
      </c>
      <c r="W33" s="145">
        <f t="shared" si="150"/>
        <v>93</v>
      </c>
      <c r="X33" s="145">
        <f>X166</f>
        <v>99</v>
      </c>
      <c r="Y33" s="145">
        <f t="shared" ref="Y33:AI33" si="151">Y166</f>
        <v>97</v>
      </c>
      <c r="Z33" s="145">
        <f t="shared" si="151"/>
        <v>91</v>
      </c>
      <c r="AA33" s="145">
        <f t="shared" si="151"/>
        <v>94</v>
      </c>
      <c r="AB33" s="145">
        <f t="shared" si="151"/>
        <v>88</v>
      </c>
      <c r="AC33" s="145">
        <f t="shared" si="151"/>
        <v>91</v>
      </c>
      <c r="AD33" s="145">
        <f t="shared" si="151"/>
        <v>91</v>
      </c>
      <c r="AE33" s="145">
        <f t="shared" si="151"/>
        <v>90</v>
      </c>
      <c r="AF33" s="145">
        <f t="shared" si="151"/>
        <v>99</v>
      </c>
      <c r="AG33" s="145">
        <f t="shared" si="151"/>
        <v>95</v>
      </c>
      <c r="AH33" s="145">
        <f t="shared" si="151"/>
        <v>91</v>
      </c>
      <c r="AI33" s="145">
        <f t="shared" si="151"/>
        <v>87</v>
      </c>
      <c r="AJ33" s="134">
        <f t="shared" si="145"/>
        <v>82</v>
      </c>
      <c r="AK33" s="134">
        <f t="shared" si="145"/>
        <v>82</v>
      </c>
      <c r="AL33" s="134">
        <f t="shared" si="145"/>
        <v>76</v>
      </c>
      <c r="AM33" s="134">
        <v>73</v>
      </c>
      <c r="AN33" s="134">
        <f t="shared" si="146"/>
        <v>74</v>
      </c>
      <c r="AO33" s="134">
        <f t="shared" si="146"/>
        <v>75</v>
      </c>
      <c r="AP33" s="134">
        <f t="shared" si="146"/>
        <v>79</v>
      </c>
      <c r="AQ33" s="134">
        <f t="shared" si="146"/>
        <v>79</v>
      </c>
      <c r="AR33" s="134">
        <f t="shared" si="146"/>
        <v>77</v>
      </c>
      <c r="AS33" s="134">
        <f t="shared" si="146"/>
        <v>80</v>
      </c>
      <c r="AT33" s="134">
        <f t="shared" si="146"/>
        <v>74</v>
      </c>
      <c r="AU33" s="134">
        <f t="shared" si="146"/>
        <v>77</v>
      </c>
      <c r="AV33" s="134">
        <f t="shared" si="146"/>
        <v>74</v>
      </c>
      <c r="AW33" s="135"/>
      <c r="AX33" s="134">
        <f t="shared" si="146"/>
        <v>71</v>
      </c>
      <c r="AY33" s="134">
        <f t="shared" si="146"/>
        <v>68</v>
      </c>
      <c r="AZ33" s="134">
        <f t="shared" si="146"/>
        <v>64</v>
      </c>
      <c r="BA33" s="143">
        <f t="shared" si="146"/>
        <v>63</v>
      </c>
      <c r="BB33" s="143">
        <f t="shared" ref="BB33:BC33" si="152">BB114</f>
        <v>64</v>
      </c>
      <c r="BC33" s="143">
        <f t="shared" si="152"/>
        <v>61</v>
      </c>
      <c r="BD33" s="143">
        <f t="shared" ref="BD33:BE33" si="153">BD114</f>
        <v>64</v>
      </c>
      <c r="BE33" s="143">
        <f t="shared" si="153"/>
        <v>0</v>
      </c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>
      <c r="A34" s="3" t="s">
        <v>410</v>
      </c>
      <c r="B34" s="135"/>
      <c r="C34" s="135" t="s">
        <v>375</v>
      </c>
      <c r="D34" s="145">
        <f t="shared" ref="D34:M34" si="154">SUM(D35:D40)</f>
        <v>323</v>
      </c>
      <c r="E34" s="145">
        <f t="shared" si="154"/>
        <v>321</v>
      </c>
      <c r="F34" s="145">
        <f t="shared" si="154"/>
        <v>233</v>
      </c>
      <c r="G34" s="145">
        <f t="shared" si="154"/>
        <v>306</v>
      </c>
      <c r="H34" s="145">
        <f t="shared" si="154"/>
        <v>298</v>
      </c>
      <c r="I34" s="145">
        <f t="shared" si="154"/>
        <v>192</v>
      </c>
      <c r="J34" s="145">
        <f t="shared" si="154"/>
        <v>201</v>
      </c>
      <c r="K34" s="145">
        <f t="shared" si="154"/>
        <v>190</v>
      </c>
      <c r="L34" s="145">
        <f t="shared" si="154"/>
        <v>191</v>
      </c>
      <c r="M34" s="145">
        <f t="shared" si="154"/>
        <v>193</v>
      </c>
      <c r="N34" s="145">
        <f t="shared" ref="N34:W34" si="155">SUM(N35:N40)</f>
        <v>2380</v>
      </c>
      <c r="O34" s="145">
        <f t="shared" si="155"/>
        <v>2374</v>
      </c>
      <c r="P34" s="145">
        <f t="shared" si="155"/>
        <v>2324</v>
      </c>
      <c r="Q34" s="145">
        <f t="shared" si="155"/>
        <v>2371</v>
      </c>
      <c r="R34" s="145">
        <f t="shared" si="155"/>
        <v>2327</v>
      </c>
      <c r="S34" s="145">
        <f t="shared" si="155"/>
        <v>2331</v>
      </c>
      <c r="T34" s="145">
        <f t="shared" si="155"/>
        <v>2247</v>
      </c>
      <c r="U34" s="145">
        <f t="shared" si="155"/>
        <v>2174</v>
      </c>
      <c r="V34" s="145">
        <f t="shared" si="155"/>
        <v>2209</v>
      </c>
      <c r="W34" s="145">
        <f t="shared" si="155"/>
        <v>2145</v>
      </c>
      <c r="X34" s="145">
        <f>SUM(X35:X40)</f>
        <v>2164</v>
      </c>
      <c r="Y34" s="145">
        <f t="shared" ref="Y34:AV34" si="156">SUM(Y35:Y40)</f>
        <v>2105</v>
      </c>
      <c r="Z34" s="145">
        <f t="shared" si="156"/>
        <v>2037</v>
      </c>
      <c r="AA34" s="145">
        <f t="shared" si="156"/>
        <v>1975</v>
      </c>
      <c r="AB34" s="145">
        <f t="shared" si="156"/>
        <v>1854</v>
      </c>
      <c r="AC34" s="145">
        <f t="shared" si="156"/>
        <v>1787</v>
      </c>
      <c r="AD34" s="145">
        <f t="shared" si="156"/>
        <v>1716</v>
      </c>
      <c r="AE34" s="145">
        <f t="shared" si="156"/>
        <v>1733</v>
      </c>
      <c r="AF34" s="145">
        <f t="shared" si="156"/>
        <v>1847</v>
      </c>
      <c r="AG34" s="145">
        <f t="shared" si="156"/>
        <v>1734</v>
      </c>
      <c r="AH34" s="145">
        <f t="shared" si="156"/>
        <v>1682</v>
      </c>
      <c r="AI34" s="145">
        <f t="shared" si="156"/>
        <v>1620</v>
      </c>
      <c r="AJ34" s="134">
        <f t="shared" si="156"/>
        <v>1463</v>
      </c>
      <c r="AK34" s="134">
        <f t="shared" si="156"/>
        <v>1379</v>
      </c>
      <c r="AL34" s="134">
        <f t="shared" si="156"/>
        <v>1352</v>
      </c>
      <c r="AM34" s="134">
        <f t="shared" si="156"/>
        <v>1401</v>
      </c>
      <c r="AN34" s="134">
        <f t="shared" si="156"/>
        <v>1307</v>
      </c>
      <c r="AO34" s="134">
        <f t="shared" si="156"/>
        <v>1334</v>
      </c>
      <c r="AP34" s="134">
        <f t="shared" si="156"/>
        <v>1336</v>
      </c>
      <c r="AQ34" s="134">
        <f t="shared" si="156"/>
        <v>1213</v>
      </c>
      <c r="AR34" s="134">
        <f t="shared" si="156"/>
        <v>1154</v>
      </c>
      <c r="AS34" s="134">
        <f t="shared" si="156"/>
        <v>1238</v>
      </c>
      <c r="AT34" s="134">
        <f t="shared" si="156"/>
        <v>1193</v>
      </c>
      <c r="AU34" s="134">
        <f t="shared" si="156"/>
        <v>1146</v>
      </c>
      <c r="AV34" s="134">
        <f t="shared" si="156"/>
        <v>1118</v>
      </c>
      <c r="AW34" s="135"/>
      <c r="AX34" s="134">
        <f t="shared" ref="AX34:BC34" si="157">SUM(AX35:AX40)</f>
        <v>1239</v>
      </c>
      <c r="AY34" s="134">
        <f t="shared" si="157"/>
        <v>1055</v>
      </c>
      <c r="AZ34" s="134">
        <f t="shared" si="157"/>
        <v>1018</v>
      </c>
      <c r="BA34" s="143">
        <f t="shared" si="157"/>
        <v>1005</v>
      </c>
      <c r="BB34" s="143">
        <f t="shared" si="157"/>
        <v>990</v>
      </c>
      <c r="BC34" s="143">
        <f t="shared" si="157"/>
        <v>995</v>
      </c>
      <c r="BD34" s="143">
        <f t="shared" ref="BD34:BE34" si="158">SUM(BD35:BD40)</f>
        <v>1007</v>
      </c>
      <c r="BE34" s="143">
        <f t="shared" si="158"/>
        <v>0</v>
      </c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>
      <c r="A35" s="3"/>
      <c r="B35" s="135">
        <v>213</v>
      </c>
      <c r="C35" s="135" t="s">
        <v>66</v>
      </c>
      <c r="D35" s="145">
        <f t="shared" ref="D35:M35" si="159">D94</f>
        <v>80</v>
      </c>
      <c r="E35" s="145">
        <f t="shared" si="159"/>
        <v>76</v>
      </c>
      <c r="F35" s="145">
        <f t="shared" si="159"/>
        <v>39</v>
      </c>
      <c r="G35" s="145">
        <v>58</v>
      </c>
      <c r="H35" s="145">
        <v>47</v>
      </c>
      <c r="I35" s="145">
        <f t="shared" si="159"/>
        <v>38</v>
      </c>
      <c r="J35" s="145">
        <f t="shared" si="159"/>
        <v>42</v>
      </c>
      <c r="K35" s="145">
        <f t="shared" si="159"/>
        <v>35</v>
      </c>
      <c r="L35" s="145">
        <f t="shared" si="159"/>
        <v>35</v>
      </c>
      <c r="M35" s="145">
        <f t="shared" si="159"/>
        <v>34</v>
      </c>
      <c r="N35" s="145">
        <f t="shared" ref="N35:W35" si="160">N94</f>
        <v>554</v>
      </c>
      <c r="O35" s="145">
        <f t="shared" si="160"/>
        <v>562</v>
      </c>
      <c r="P35" s="145">
        <f t="shared" si="160"/>
        <v>537</v>
      </c>
      <c r="Q35" s="145">
        <f t="shared" si="160"/>
        <v>546</v>
      </c>
      <c r="R35" s="145">
        <f t="shared" si="160"/>
        <v>537</v>
      </c>
      <c r="S35" s="145">
        <f t="shared" si="160"/>
        <v>526</v>
      </c>
      <c r="T35" s="145">
        <f t="shared" si="160"/>
        <v>496</v>
      </c>
      <c r="U35" s="145">
        <f t="shared" si="160"/>
        <v>469</v>
      </c>
      <c r="V35" s="145">
        <f t="shared" si="160"/>
        <v>463</v>
      </c>
      <c r="W35" s="145">
        <f t="shared" si="160"/>
        <v>443</v>
      </c>
      <c r="X35" s="145">
        <f>X94</f>
        <v>435</v>
      </c>
      <c r="Y35" s="145">
        <f t="shared" ref="Y35:AL35" si="161">Y94</f>
        <v>409</v>
      </c>
      <c r="Z35" s="145">
        <f t="shared" si="161"/>
        <v>388</v>
      </c>
      <c r="AA35" s="145">
        <f t="shared" si="161"/>
        <v>370</v>
      </c>
      <c r="AB35" s="145">
        <f t="shared" si="161"/>
        <v>326</v>
      </c>
      <c r="AC35" s="145">
        <f t="shared" si="161"/>
        <v>371</v>
      </c>
      <c r="AD35" s="145">
        <f t="shared" si="161"/>
        <v>360</v>
      </c>
      <c r="AE35" s="145">
        <f t="shared" si="161"/>
        <v>284</v>
      </c>
      <c r="AF35" s="145">
        <f t="shared" si="161"/>
        <v>305</v>
      </c>
      <c r="AG35" s="145">
        <f t="shared" si="161"/>
        <v>282</v>
      </c>
      <c r="AH35" s="145">
        <f t="shared" si="161"/>
        <v>275</v>
      </c>
      <c r="AI35" s="145">
        <f t="shared" si="161"/>
        <v>268</v>
      </c>
      <c r="AJ35" s="134">
        <f t="shared" si="161"/>
        <v>233</v>
      </c>
      <c r="AK35" s="134">
        <f t="shared" si="161"/>
        <v>140</v>
      </c>
      <c r="AL35" s="134">
        <f t="shared" si="161"/>
        <v>196</v>
      </c>
      <c r="AM35" s="134">
        <v>221</v>
      </c>
      <c r="AN35" s="134">
        <f t="shared" ref="AN35:AV35" si="162">AN94</f>
        <v>189</v>
      </c>
      <c r="AO35" s="134">
        <f t="shared" si="162"/>
        <v>186</v>
      </c>
      <c r="AP35" s="134">
        <f t="shared" si="162"/>
        <v>189</v>
      </c>
      <c r="AQ35" s="134">
        <f t="shared" si="162"/>
        <v>174</v>
      </c>
      <c r="AR35" s="134">
        <f t="shared" si="162"/>
        <v>161</v>
      </c>
      <c r="AS35" s="134">
        <f t="shared" si="162"/>
        <v>177</v>
      </c>
      <c r="AT35" s="134">
        <f t="shared" si="162"/>
        <v>166</v>
      </c>
      <c r="AU35" s="134">
        <f t="shared" si="162"/>
        <v>161</v>
      </c>
      <c r="AV35" s="134">
        <f t="shared" si="162"/>
        <v>153</v>
      </c>
      <c r="AW35" s="135"/>
      <c r="AX35" s="134">
        <f t="shared" ref="AX35:BC35" si="163">AX94</f>
        <v>176</v>
      </c>
      <c r="AY35" s="134">
        <f t="shared" si="163"/>
        <v>144</v>
      </c>
      <c r="AZ35" s="134">
        <f t="shared" si="163"/>
        <v>136</v>
      </c>
      <c r="BA35" s="143">
        <f t="shared" si="163"/>
        <v>132</v>
      </c>
      <c r="BB35" s="143">
        <f t="shared" si="163"/>
        <v>128</v>
      </c>
      <c r="BC35" s="143">
        <f t="shared" si="163"/>
        <v>121</v>
      </c>
      <c r="BD35" s="143">
        <f t="shared" ref="BD35:BE35" si="164">BD94</f>
        <v>125</v>
      </c>
      <c r="BE35" s="143">
        <f t="shared" si="164"/>
        <v>0</v>
      </c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>
      <c r="A36" s="3"/>
      <c r="B36" s="135">
        <v>215</v>
      </c>
      <c r="C36" s="135" t="s">
        <v>68</v>
      </c>
      <c r="D36" s="145">
        <f t="shared" ref="D36:M36" si="165">D96</f>
        <v>67</v>
      </c>
      <c r="E36" s="145">
        <f t="shared" si="165"/>
        <v>71</v>
      </c>
      <c r="F36" s="145">
        <f t="shared" si="165"/>
        <v>45</v>
      </c>
      <c r="G36" s="145">
        <v>59</v>
      </c>
      <c r="H36" s="145">
        <v>59</v>
      </c>
      <c r="I36" s="145">
        <f t="shared" si="165"/>
        <v>37</v>
      </c>
      <c r="J36" s="145">
        <f t="shared" si="165"/>
        <v>38</v>
      </c>
      <c r="K36" s="145">
        <f t="shared" si="165"/>
        <v>37</v>
      </c>
      <c r="L36" s="145">
        <f t="shared" si="165"/>
        <v>38</v>
      </c>
      <c r="M36" s="145">
        <f t="shared" si="165"/>
        <v>42</v>
      </c>
      <c r="N36" s="145">
        <f t="shared" ref="N36:W36" si="166">N96</f>
        <v>443</v>
      </c>
      <c r="O36" s="145">
        <f t="shared" si="166"/>
        <v>429</v>
      </c>
      <c r="P36" s="145">
        <f t="shared" si="166"/>
        <v>418</v>
      </c>
      <c r="Q36" s="145">
        <f t="shared" si="166"/>
        <v>418</v>
      </c>
      <c r="R36" s="145">
        <f t="shared" si="166"/>
        <v>412</v>
      </c>
      <c r="S36" s="145">
        <f t="shared" si="166"/>
        <v>401</v>
      </c>
      <c r="T36" s="145">
        <f t="shared" si="166"/>
        <v>391</v>
      </c>
      <c r="U36" s="145">
        <f t="shared" si="166"/>
        <v>390</v>
      </c>
      <c r="V36" s="145">
        <f t="shared" si="166"/>
        <v>389</v>
      </c>
      <c r="W36" s="145">
        <f t="shared" si="166"/>
        <v>385</v>
      </c>
      <c r="X36" s="145">
        <f>X96</f>
        <v>394</v>
      </c>
      <c r="Y36" s="145">
        <f t="shared" ref="Y36:AL36" si="167">Y96</f>
        <v>386</v>
      </c>
      <c r="Z36" s="145">
        <f t="shared" si="167"/>
        <v>371</v>
      </c>
      <c r="AA36" s="145">
        <f t="shared" si="167"/>
        <v>373</v>
      </c>
      <c r="AB36" s="145">
        <f t="shared" si="167"/>
        <v>337</v>
      </c>
      <c r="AC36" s="145">
        <f t="shared" si="167"/>
        <v>211</v>
      </c>
      <c r="AD36" s="145">
        <f t="shared" si="167"/>
        <v>195</v>
      </c>
      <c r="AE36" s="145">
        <f t="shared" si="167"/>
        <v>327</v>
      </c>
      <c r="AF36" s="145">
        <f t="shared" si="167"/>
        <v>350</v>
      </c>
      <c r="AG36" s="145">
        <f t="shared" si="167"/>
        <v>334</v>
      </c>
      <c r="AH36" s="145">
        <f t="shared" si="167"/>
        <v>322</v>
      </c>
      <c r="AI36" s="145">
        <f t="shared" si="167"/>
        <v>308</v>
      </c>
      <c r="AJ36" s="134">
        <f t="shared" si="167"/>
        <v>304</v>
      </c>
      <c r="AK36" s="134">
        <f t="shared" si="167"/>
        <v>293</v>
      </c>
      <c r="AL36" s="134">
        <f t="shared" si="167"/>
        <v>281</v>
      </c>
      <c r="AM36" s="134">
        <v>282</v>
      </c>
      <c r="AN36" s="134">
        <f t="shared" ref="AN36:AV36" si="168">AN96</f>
        <v>271</v>
      </c>
      <c r="AO36" s="134">
        <f t="shared" si="168"/>
        <v>286</v>
      </c>
      <c r="AP36" s="134">
        <f t="shared" si="168"/>
        <v>271</v>
      </c>
      <c r="AQ36" s="134">
        <f t="shared" si="168"/>
        <v>255</v>
      </c>
      <c r="AR36" s="134">
        <f t="shared" si="168"/>
        <v>248</v>
      </c>
      <c r="AS36" s="134">
        <f t="shared" si="168"/>
        <v>262</v>
      </c>
      <c r="AT36" s="134">
        <f t="shared" si="168"/>
        <v>248</v>
      </c>
      <c r="AU36" s="134">
        <f t="shared" si="168"/>
        <v>251</v>
      </c>
      <c r="AV36" s="134">
        <f t="shared" si="168"/>
        <v>241</v>
      </c>
      <c r="AW36" s="135"/>
      <c r="AX36" s="134">
        <f t="shared" ref="AX36:BC36" si="169">AX96</f>
        <v>266</v>
      </c>
      <c r="AY36" s="134">
        <f t="shared" si="169"/>
        <v>227</v>
      </c>
      <c r="AZ36" s="134">
        <f t="shared" si="169"/>
        <v>215</v>
      </c>
      <c r="BA36" s="143">
        <f t="shared" si="169"/>
        <v>213</v>
      </c>
      <c r="BB36" s="143">
        <f t="shared" si="169"/>
        <v>208</v>
      </c>
      <c r="BC36" s="143">
        <f t="shared" si="169"/>
        <v>221</v>
      </c>
      <c r="BD36" s="143">
        <f t="shared" ref="BD36:BE36" si="170">BD96</f>
        <v>224</v>
      </c>
      <c r="BE36" s="143">
        <f t="shared" si="170"/>
        <v>0</v>
      </c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>
      <c r="A37" s="3"/>
      <c r="B37" s="135">
        <v>218</v>
      </c>
      <c r="C37" s="135" t="s">
        <v>71</v>
      </c>
      <c r="D37" s="145">
        <f t="shared" ref="D37:M37" si="171">D99</f>
        <v>50</v>
      </c>
      <c r="E37" s="145">
        <f t="shared" si="171"/>
        <v>49</v>
      </c>
      <c r="F37" s="145">
        <f t="shared" si="171"/>
        <v>64</v>
      </c>
      <c r="G37" s="145">
        <v>60</v>
      </c>
      <c r="H37" s="145">
        <v>54</v>
      </c>
      <c r="I37" s="145">
        <f t="shared" si="171"/>
        <v>33</v>
      </c>
      <c r="J37" s="145">
        <f t="shared" si="171"/>
        <v>28</v>
      </c>
      <c r="K37" s="145">
        <f t="shared" si="171"/>
        <v>29</v>
      </c>
      <c r="L37" s="145">
        <f t="shared" si="171"/>
        <v>30</v>
      </c>
      <c r="M37" s="145">
        <f t="shared" si="171"/>
        <v>30</v>
      </c>
      <c r="N37" s="145">
        <f t="shared" ref="N37:W37" si="172">N99</f>
        <v>358</v>
      </c>
      <c r="O37" s="145">
        <f t="shared" si="172"/>
        <v>350</v>
      </c>
      <c r="P37" s="145">
        <f t="shared" si="172"/>
        <v>350</v>
      </c>
      <c r="Q37" s="145">
        <f t="shared" si="172"/>
        <v>336</v>
      </c>
      <c r="R37" s="145">
        <f t="shared" si="172"/>
        <v>333</v>
      </c>
      <c r="S37" s="145">
        <f t="shared" si="172"/>
        <v>330</v>
      </c>
      <c r="T37" s="145">
        <f t="shared" si="172"/>
        <v>327</v>
      </c>
      <c r="U37" s="145">
        <f t="shared" si="172"/>
        <v>313</v>
      </c>
      <c r="V37" s="145">
        <f t="shared" si="172"/>
        <v>307</v>
      </c>
      <c r="W37" s="145">
        <f t="shared" si="172"/>
        <v>317</v>
      </c>
      <c r="X37" s="145">
        <f>X99</f>
        <v>313</v>
      </c>
      <c r="Y37" s="145">
        <f t="shared" ref="Y37:AL37" si="173">Y99</f>
        <v>308</v>
      </c>
      <c r="Z37" s="145">
        <f t="shared" si="173"/>
        <v>295</v>
      </c>
      <c r="AA37" s="145">
        <f t="shared" si="173"/>
        <v>287</v>
      </c>
      <c r="AB37" s="145">
        <f t="shared" si="173"/>
        <v>274</v>
      </c>
      <c r="AC37" s="145">
        <f t="shared" si="173"/>
        <v>282</v>
      </c>
      <c r="AD37" s="145">
        <f t="shared" si="173"/>
        <v>271</v>
      </c>
      <c r="AE37" s="145">
        <f t="shared" si="173"/>
        <v>262</v>
      </c>
      <c r="AF37" s="145">
        <f t="shared" si="173"/>
        <v>268</v>
      </c>
      <c r="AG37" s="145">
        <f t="shared" si="173"/>
        <v>256</v>
      </c>
      <c r="AH37" s="145">
        <f t="shared" si="173"/>
        <v>250</v>
      </c>
      <c r="AI37" s="145">
        <f t="shared" si="173"/>
        <v>243</v>
      </c>
      <c r="AJ37" s="134">
        <f t="shared" si="173"/>
        <v>233</v>
      </c>
      <c r="AK37" s="134">
        <f t="shared" si="173"/>
        <v>229</v>
      </c>
      <c r="AL37" s="134">
        <f t="shared" si="173"/>
        <v>223</v>
      </c>
      <c r="AM37" s="134">
        <v>221</v>
      </c>
      <c r="AN37" s="134">
        <f t="shared" ref="AN37:AV37" si="174">AN99</f>
        <v>223</v>
      </c>
      <c r="AO37" s="134">
        <f t="shared" si="174"/>
        <v>241</v>
      </c>
      <c r="AP37" s="134">
        <f t="shared" si="174"/>
        <v>243</v>
      </c>
      <c r="AQ37" s="134">
        <f t="shared" si="174"/>
        <v>224</v>
      </c>
      <c r="AR37" s="134">
        <f t="shared" si="174"/>
        <v>219</v>
      </c>
      <c r="AS37" s="134">
        <f t="shared" si="174"/>
        <v>203</v>
      </c>
      <c r="AT37" s="134">
        <f t="shared" si="174"/>
        <v>212</v>
      </c>
      <c r="AU37" s="134">
        <f t="shared" si="174"/>
        <v>199</v>
      </c>
      <c r="AV37" s="134">
        <f t="shared" si="174"/>
        <v>199</v>
      </c>
      <c r="AW37" s="135"/>
      <c r="AX37" s="134">
        <f t="shared" ref="AX37:BC37" si="175">AX99</f>
        <v>217</v>
      </c>
      <c r="AY37" s="134">
        <f t="shared" si="175"/>
        <v>194</v>
      </c>
      <c r="AZ37" s="134">
        <f t="shared" si="175"/>
        <v>185</v>
      </c>
      <c r="BA37" s="143">
        <f t="shared" si="175"/>
        <v>189</v>
      </c>
      <c r="BB37" s="143">
        <f t="shared" si="175"/>
        <v>179</v>
      </c>
      <c r="BC37" s="143">
        <f t="shared" si="175"/>
        <v>167</v>
      </c>
      <c r="BD37" s="143">
        <f t="shared" ref="BD37:BE37" si="176">BD99</f>
        <v>165</v>
      </c>
      <c r="BE37" s="143">
        <f t="shared" si="176"/>
        <v>0</v>
      </c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>
      <c r="A38" s="3"/>
      <c r="B38" s="135">
        <v>220</v>
      </c>
      <c r="C38" s="135" t="s">
        <v>73</v>
      </c>
      <c r="D38" s="145">
        <f t="shared" ref="D38:M38" si="177">D101</f>
        <v>72</v>
      </c>
      <c r="E38" s="145">
        <f t="shared" si="177"/>
        <v>71</v>
      </c>
      <c r="F38" s="145">
        <f t="shared" si="177"/>
        <v>29</v>
      </c>
      <c r="G38" s="145">
        <v>67</v>
      </c>
      <c r="H38" s="145">
        <v>65</v>
      </c>
      <c r="I38" s="145">
        <f t="shared" si="177"/>
        <v>42</v>
      </c>
      <c r="J38" s="145">
        <f t="shared" si="177"/>
        <v>45</v>
      </c>
      <c r="K38" s="145">
        <f t="shared" si="177"/>
        <v>43</v>
      </c>
      <c r="L38" s="145">
        <f t="shared" si="177"/>
        <v>44</v>
      </c>
      <c r="M38" s="145">
        <f t="shared" si="177"/>
        <v>42</v>
      </c>
      <c r="N38" s="145">
        <f t="shared" ref="N38:W38" si="178">N101</f>
        <v>444</v>
      </c>
      <c r="O38" s="145">
        <f t="shared" si="178"/>
        <v>469</v>
      </c>
      <c r="P38" s="145">
        <f t="shared" si="178"/>
        <v>468</v>
      </c>
      <c r="Q38" s="145">
        <f t="shared" si="178"/>
        <v>478</v>
      </c>
      <c r="R38" s="145">
        <f t="shared" si="178"/>
        <v>481</v>
      </c>
      <c r="S38" s="145">
        <f t="shared" si="178"/>
        <v>497</v>
      </c>
      <c r="T38" s="145">
        <f t="shared" si="178"/>
        <v>474</v>
      </c>
      <c r="U38" s="145">
        <f t="shared" si="178"/>
        <v>453</v>
      </c>
      <c r="V38" s="145">
        <f t="shared" si="178"/>
        <v>473</v>
      </c>
      <c r="W38" s="145">
        <f t="shared" si="178"/>
        <v>456</v>
      </c>
      <c r="X38" s="145">
        <f>X101</f>
        <v>467</v>
      </c>
      <c r="Y38" s="145">
        <f t="shared" ref="Y38:AL38" si="179">Y101</f>
        <v>459</v>
      </c>
      <c r="Z38" s="145">
        <f t="shared" si="179"/>
        <v>452</v>
      </c>
      <c r="AA38" s="145">
        <f t="shared" si="179"/>
        <v>440</v>
      </c>
      <c r="AB38" s="145">
        <f t="shared" si="179"/>
        <v>439</v>
      </c>
      <c r="AC38" s="145">
        <f t="shared" si="179"/>
        <v>440</v>
      </c>
      <c r="AD38" s="145">
        <f t="shared" si="179"/>
        <v>426</v>
      </c>
      <c r="AE38" s="145">
        <f t="shared" si="179"/>
        <v>411</v>
      </c>
      <c r="AF38" s="145">
        <f t="shared" si="179"/>
        <v>451</v>
      </c>
      <c r="AG38" s="145">
        <f t="shared" si="179"/>
        <v>433</v>
      </c>
      <c r="AH38" s="145">
        <f t="shared" si="179"/>
        <v>425</v>
      </c>
      <c r="AI38" s="145">
        <f t="shared" si="179"/>
        <v>399</v>
      </c>
      <c r="AJ38" s="134">
        <f t="shared" si="179"/>
        <v>346</v>
      </c>
      <c r="AK38" s="134">
        <f t="shared" si="179"/>
        <v>360</v>
      </c>
      <c r="AL38" s="134">
        <f t="shared" si="179"/>
        <v>329</v>
      </c>
      <c r="AM38" s="134">
        <v>339</v>
      </c>
      <c r="AN38" s="134">
        <f t="shared" ref="AN38:AV38" si="180">AN101</f>
        <v>316</v>
      </c>
      <c r="AO38" s="134">
        <f t="shared" si="180"/>
        <v>321</v>
      </c>
      <c r="AP38" s="134">
        <f t="shared" si="180"/>
        <v>324</v>
      </c>
      <c r="AQ38" s="134">
        <f t="shared" si="180"/>
        <v>280</v>
      </c>
      <c r="AR38" s="134">
        <f t="shared" si="180"/>
        <v>263</v>
      </c>
      <c r="AS38" s="134">
        <f t="shared" si="180"/>
        <v>309</v>
      </c>
      <c r="AT38" s="134">
        <f t="shared" si="180"/>
        <v>297</v>
      </c>
      <c r="AU38" s="134">
        <f t="shared" si="180"/>
        <v>274</v>
      </c>
      <c r="AV38" s="134">
        <f t="shared" si="180"/>
        <v>263</v>
      </c>
      <c r="AW38" s="135"/>
      <c r="AX38" s="134">
        <f t="shared" ref="AX38:BC38" si="181">AX101</f>
        <v>289</v>
      </c>
      <c r="AY38" s="134">
        <f t="shared" si="181"/>
        <v>243</v>
      </c>
      <c r="AZ38" s="134">
        <f t="shared" si="181"/>
        <v>237</v>
      </c>
      <c r="BA38" s="143">
        <f t="shared" si="181"/>
        <v>235</v>
      </c>
      <c r="BB38" s="143">
        <f t="shared" si="181"/>
        <v>242</v>
      </c>
      <c r="BC38" s="143">
        <f t="shared" si="181"/>
        <v>242</v>
      </c>
      <c r="BD38" s="143">
        <f t="shared" ref="BD38:BE38" si="182">BD101</f>
        <v>248</v>
      </c>
      <c r="BE38" s="143">
        <f t="shared" si="182"/>
        <v>0</v>
      </c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>
      <c r="A39" s="3"/>
      <c r="B39" s="135">
        <v>228</v>
      </c>
      <c r="C39" s="135" t="s">
        <v>379</v>
      </c>
      <c r="D39" s="145">
        <f t="shared" ref="D39:M39" si="183">D109</f>
        <v>30</v>
      </c>
      <c r="E39" s="145">
        <f t="shared" si="183"/>
        <v>28</v>
      </c>
      <c r="F39" s="145">
        <f t="shared" si="183"/>
        <v>33</v>
      </c>
      <c r="G39" s="145">
        <v>35</v>
      </c>
      <c r="H39" s="145">
        <v>37</v>
      </c>
      <c r="I39" s="145">
        <f t="shared" si="183"/>
        <v>24</v>
      </c>
      <c r="J39" s="145">
        <f t="shared" si="183"/>
        <v>30</v>
      </c>
      <c r="K39" s="145">
        <f t="shared" si="183"/>
        <v>28</v>
      </c>
      <c r="L39" s="145">
        <f t="shared" si="183"/>
        <v>27</v>
      </c>
      <c r="M39" s="145">
        <f t="shared" si="183"/>
        <v>29</v>
      </c>
      <c r="N39" s="145">
        <f t="shared" ref="N39:W39" si="184">N109</f>
        <v>242</v>
      </c>
      <c r="O39" s="145">
        <f t="shared" si="184"/>
        <v>236</v>
      </c>
      <c r="P39" s="145">
        <f t="shared" si="184"/>
        <v>225</v>
      </c>
      <c r="Q39" s="145">
        <f t="shared" si="184"/>
        <v>250</v>
      </c>
      <c r="R39" s="145">
        <f t="shared" si="184"/>
        <v>241</v>
      </c>
      <c r="S39" s="145">
        <f t="shared" si="184"/>
        <v>243</v>
      </c>
      <c r="T39" s="145">
        <f t="shared" si="184"/>
        <v>235</v>
      </c>
      <c r="U39" s="145">
        <f t="shared" si="184"/>
        <v>226</v>
      </c>
      <c r="V39" s="145">
        <f t="shared" si="184"/>
        <v>250</v>
      </c>
      <c r="W39" s="145">
        <f t="shared" si="184"/>
        <v>237</v>
      </c>
      <c r="X39" s="145">
        <f>X109</f>
        <v>246</v>
      </c>
      <c r="Y39" s="145">
        <f t="shared" ref="Y39:AL39" si="185">Y109</f>
        <v>242</v>
      </c>
      <c r="Z39" s="145">
        <f t="shared" si="185"/>
        <v>243</v>
      </c>
      <c r="AA39" s="145">
        <f t="shared" si="185"/>
        <v>230</v>
      </c>
      <c r="AB39" s="145">
        <f t="shared" si="185"/>
        <v>219</v>
      </c>
      <c r="AC39" s="145">
        <f t="shared" si="185"/>
        <v>229</v>
      </c>
      <c r="AD39" s="145">
        <f t="shared" si="185"/>
        <v>217</v>
      </c>
      <c r="AE39" s="145">
        <f t="shared" si="185"/>
        <v>212</v>
      </c>
      <c r="AF39" s="145">
        <f t="shared" si="185"/>
        <v>218</v>
      </c>
      <c r="AG39" s="145">
        <f t="shared" si="185"/>
        <v>212</v>
      </c>
      <c r="AH39" s="145">
        <f t="shared" si="185"/>
        <v>207</v>
      </c>
      <c r="AI39" s="145">
        <f t="shared" si="185"/>
        <v>203</v>
      </c>
      <c r="AJ39" s="134">
        <f t="shared" si="185"/>
        <v>181</v>
      </c>
      <c r="AK39" s="134">
        <f t="shared" si="185"/>
        <v>183</v>
      </c>
      <c r="AL39" s="134">
        <f t="shared" si="185"/>
        <v>179</v>
      </c>
      <c r="AM39" s="134">
        <v>182</v>
      </c>
      <c r="AN39" s="134">
        <f t="shared" ref="AN39:AV39" si="186">AN109</f>
        <v>172</v>
      </c>
      <c r="AO39" s="134">
        <f t="shared" si="186"/>
        <v>183</v>
      </c>
      <c r="AP39" s="134">
        <f t="shared" si="186"/>
        <v>180</v>
      </c>
      <c r="AQ39" s="134">
        <f t="shared" si="186"/>
        <v>170</v>
      </c>
      <c r="AR39" s="134">
        <f t="shared" si="186"/>
        <v>165</v>
      </c>
      <c r="AS39" s="134">
        <f t="shared" si="186"/>
        <v>166</v>
      </c>
      <c r="AT39" s="134">
        <f t="shared" si="186"/>
        <v>162</v>
      </c>
      <c r="AU39" s="134">
        <f t="shared" si="186"/>
        <v>157</v>
      </c>
      <c r="AV39" s="134">
        <f t="shared" si="186"/>
        <v>158</v>
      </c>
      <c r="AW39" s="135"/>
      <c r="AX39" s="134">
        <f t="shared" ref="AX39:BC39" si="187">AX109</f>
        <v>167</v>
      </c>
      <c r="AY39" s="134">
        <f t="shared" si="187"/>
        <v>147</v>
      </c>
      <c r="AZ39" s="134">
        <f t="shared" si="187"/>
        <v>148</v>
      </c>
      <c r="BA39" s="143">
        <f t="shared" si="187"/>
        <v>139</v>
      </c>
      <c r="BB39" s="143">
        <f t="shared" si="187"/>
        <v>139</v>
      </c>
      <c r="BC39" s="143">
        <f t="shared" si="187"/>
        <v>153</v>
      </c>
      <c r="BD39" s="143">
        <f t="shared" ref="BD39:BE39" si="188">BD109</f>
        <v>153</v>
      </c>
      <c r="BE39" s="143">
        <f t="shared" si="188"/>
        <v>0</v>
      </c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</row>
    <row r="40" spans="1:75">
      <c r="A40" s="3"/>
      <c r="B40" s="135">
        <v>365</v>
      </c>
      <c r="C40" s="135" t="s">
        <v>380</v>
      </c>
      <c r="D40" s="145">
        <f t="shared" ref="D40:M40" si="189">D112</f>
        <v>24</v>
      </c>
      <c r="E40" s="145">
        <f t="shared" si="189"/>
        <v>26</v>
      </c>
      <c r="F40" s="145">
        <f t="shared" si="189"/>
        <v>23</v>
      </c>
      <c r="G40" s="145">
        <v>27</v>
      </c>
      <c r="H40" s="145">
        <v>36</v>
      </c>
      <c r="I40" s="145">
        <f t="shared" si="189"/>
        <v>18</v>
      </c>
      <c r="J40" s="145">
        <f t="shared" si="189"/>
        <v>18</v>
      </c>
      <c r="K40" s="145">
        <f t="shared" si="189"/>
        <v>18</v>
      </c>
      <c r="L40" s="145">
        <f t="shared" si="189"/>
        <v>17</v>
      </c>
      <c r="M40" s="145">
        <f t="shared" si="189"/>
        <v>16</v>
      </c>
      <c r="N40" s="145">
        <f t="shared" ref="N40:W40" si="190">N112</f>
        <v>339</v>
      </c>
      <c r="O40" s="145">
        <f t="shared" si="190"/>
        <v>328</v>
      </c>
      <c r="P40" s="145">
        <f t="shared" si="190"/>
        <v>326</v>
      </c>
      <c r="Q40" s="145">
        <f t="shared" si="190"/>
        <v>343</v>
      </c>
      <c r="R40" s="145">
        <f t="shared" si="190"/>
        <v>323</v>
      </c>
      <c r="S40" s="145">
        <f t="shared" si="190"/>
        <v>334</v>
      </c>
      <c r="T40" s="145">
        <f t="shared" si="190"/>
        <v>324</v>
      </c>
      <c r="U40" s="145">
        <f t="shared" si="190"/>
        <v>323</v>
      </c>
      <c r="V40" s="145">
        <f t="shared" si="190"/>
        <v>327</v>
      </c>
      <c r="W40" s="145">
        <f t="shared" si="190"/>
        <v>307</v>
      </c>
      <c r="X40" s="145">
        <f>X112</f>
        <v>309</v>
      </c>
      <c r="Y40" s="145">
        <f t="shared" ref="Y40:AL40" si="191">Y112</f>
        <v>301</v>
      </c>
      <c r="Z40" s="145">
        <f t="shared" si="191"/>
        <v>288</v>
      </c>
      <c r="AA40" s="145">
        <f t="shared" si="191"/>
        <v>275</v>
      </c>
      <c r="AB40" s="145">
        <f t="shared" si="191"/>
        <v>259</v>
      </c>
      <c r="AC40" s="145">
        <f t="shared" si="191"/>
        <v>254</v>
      </c>
      <c r="AD40" s="145">
        <f t="shared" si="191"/>
        <v>247</v>
      </c>
      <c r="AE40" s="145">
        <f t="shared" si="191"/>
        <v>237</v>
      </c>
      <c r="AF40" s="145">
        <f t="shared" si="191"/>
        <v>255</v>
      </c>
      <c r="AG40" s="145">
        <f t="shared" si="191"/>
        <v>217</v>
      </c>
      <c r="AH40" s="145">
        <f t="shared" si="191"/>
        <v>203</v>
      </c>
      <c r="AI40" s="145">
        <f t="shared" si="191"/>
        <v>199</v>
      </c>
      <c r="AJ40" s="134">
        <f t="shared" si="191"/>
        <v>166</v>
      </c>
      <c r="AK40" s="134">
        <f t="shared" si="191"/>
        <v>174</v>
      </c>
      <c r="AL40" s="134">
        <f t="shared" si="191"/>
        <v>144</v>
      </c>
      <c r="AM40" s="134">
        <v>156</v>
      </c>
      <c r="AN40" s="134">
        <f t="shared" ref="AN40:AV40" si="192">AN112</f>
        <v>136</v>
      </c>
      <c r="AO40" s="134">
        <f t="shared" si="192"/>
        <v>117</v>
      </c>
      <c r="AP40" s="134">
        <f t="shared" si="192"/>
        <v>129</v>
      </c>
      <c r="AQ40" s="134">
        <f t="shared" si="192"/>
        <v>110</v>
      </c>
      <c r="AR40" s="134">
        <f t="shared" si="192"/>
        <v>98</v>
      </c>
      <c r="AS40" s="134">
        <f t="shared" si="192"/>
        <v>121</v>
      </c>
      <c r="AT40" s="134">
        <f t="shared" si="192"/>
        <v>108</v>
      </c>
      <c r="AU40" s="134">
        <f t="shared" si="192"/>
        <v>104</v>
      </c>
      <c r="AV40" s="134">
        <f t="shared" si="192"/>
        <v>104</v>
      </c>
      <c r="AW40" s="135"/>
      <c r="AX40" s="134">
        <f t="shared" ref="AX40:BC40" si="193">AX112</f>
        <v>124</v>
      </c>
      <c r="AY40" s="134">
        <f t="shared" si="193"/>
        <v>100</v>
      </c>
      <c r="AZ40" s="134">
        <f t="shared" si="193"/>
        <v>97</v>
      </c>
      <c r="BA40" s="143">
        <f t="shared" si="193"/>
        <v>97</v>
      </c>
      <c r="BB40" s="143">
        <f t="shared" si="193"/>
        <v>94</v>
      </c>
      <c r="BC40" s="143">
        <f t="shared" si="193"/>
        <v>91</v>
      </c>
      <c r="BD40" s="143">
        <f t="shared" ref="BD40:BE40" si="194">BD112</f>
        <v>92</v>
      </c>
      <c r="BE40" s="143">
        <f t="shared" si="194"/>
        <v>0</v>
      </c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>
      <c r="A41" s="3" t="s">
        <v>287</v>
      </c>
      <c r="B41" s="135"/>
      <c r="C41" s="135" t="s">
        <v>381</v>
      </c>
      <c r="D41" s="145">
        <f t="shared" ref="D41:M41" si="195">SUM(D42:D45)</f>
        <v>509</v>
      </c>
      <c r="E41" s="145">
        <f t="shared" si="195"/>
        <v>487</v>
      </c>
      <c r="F41" s="145">
        <f t="shared" si="195"/>
        <v>486</v>
      </c>
      <c r="G41" s="145">
        <f t="shared" si="195"/>
        <v>454</v>
      </c>
      <c r="H41" s="145">
        <f t="shared" si="195"/>
        <v>446</v>
      </c>
      <c r="I41" s="145">
        <f t="shared" si="195"/>
        <v>291</v>
      </c>
      <c r="J41" s="145">
        <f t="shared" si="195"/>
        <v>310</v>
      </c>
      <c r="K41" s="145">
        <f t="shared" si="195"/>
        <v>271</v>
      </c>
      <c r="L41" s="145">
        <f t="shared" si="195"/>
        <v>271</v>
      </c>
      <c r="M41" s="145">
        <f t="shared" si="195"/>
        <v>266</v>
      </c>
      <c r="N41" s="145">
        <f t="shared" ref="N41:W41" si="196">SUM(N42:N45)</f>
        <v>2251</v>
      </c>
      <c r="O41" s="145">
        <f t="shared" si="196"/>
        <v>2375</v>
      </c>
      <c r="P41" s="145">
        <f t="shared" si="196"/>
        <v>2254</v>
      </c>
      <c r="Q41" s="145">
        <f t="shared" si="196"/>
        <v>2299</v>
      </c>
      <c r="R41" s="145">
        <f t="shared" si="196"/>
        <v>2248</v>
      </c>
      <c r="S41" s="145">
        <f t="shared" si="196"/>
        <v>2316</v>
      </c>
      <c r="T41" s="145">
        <f t="shared" si="196"/>
        <v>2266</v>
      </c>
      <c r="U41" s="145">
        <f t="shared" si="196"/>
        <v>2213</v>
      </c>
      <c r="V41" s="145">
        <f t="shared" si="196"/>
        <v>2267</v>
      </c>
      <c r="W41" s="145">
        <f t="shared" si="196"/>
        <v>2205</v>
      </c>
      <c r="X41" s="145">
        <f>SUM(X42:X45)</f>
        <v>2231</v>
      </c>
      <c r="Y41" s="145">
        <f t="shared" ref="Y41:AV41" si="197">SUM(Y42:Y45)</f>
        <v>2222</v>
      </c>
      <c r="Z41" s="145">
        <f t="shared" si="197"/>
        <v>2191</v>
      </c>
      <c r="AA41" s="145">
        <f t="shared" si="197"/>
        <v>2105</v>
      </c>
      <c r="AB41" s="145">
        <f t="shared" si="197"/>
        <v>1985</v>
      </c>
      <c r="AC41" s="145">
        <f t="shared" si="197"/>
        <v>1978</v>
      </c>
      <c r="AD41" s="145">
        <f t="shared" si="197"/>
        <v>1899</v>
      </c>
      <c r="AE41" s="145">
        <f t="shared" si="197"/>
        <v>1969</v>
      </c>
      <c r="AF41" s="145">
        <f t="shared" si="197"/>
        <v>2030</v>
      </c>
      <c r="AG41" s="145">
        <f t="shared" si="197"/>
        <v>1883</v>
      </c>
      <c r="AH41" s="145">
        <f t="shared" si="197"/>
        <v>1836</v>
      </c>
      <c r="AI41" s="145">
        <f t="shared" si="197"/>
        <v>1673</v>
      </c>
      <c r="AJ41" s="134">
        <f t="shared" si="197"/>
        <v>1649</v>
      </c>
      <c r="AK41" s="134">
        <f t="shared" si="197"/>
        <v>1651</v>
      </c>
      <c r="AL41" s="134">
        <f t="shared" si="197"/>
        <v>1506</v>
      </c>
      <c r="AM41" s="134">
        <f t="shared" si="197"/>
        <v>1534</v>
      </c>
      <c r="AN41" s="134">
        <f t="shared" si="197"/>
        <v>1454</v>
      </c>
      <c r="AO41" s="134">
        <f t="shared" si="197"/>
        <v>1486</v>
      </c>
      <c r="AP41" s="134">
        <f t="shared" si="197"/>
        <v>1550</v>
      </c>
      <c r="AQ41" s="134">
        <f t="shared" si="197"/>
        <v>1389</v>
      </c>
      <c r="AR41" s="134">
        <f t="shared" si="197"/>
        <v>1301</v>
      </c>
      <c r="AS41" s="134">
        <f t="shared" si="197"/>
        <v>1268</v>
      </c>
      <c r="AT41" s="134">
        <f t="shared" si="197"/>
        <v>1244</v>
      </c>
      <c r="AU41" s="134">
        <f t="shared" si="197"/>
        <v>1230</v>
      </c>
      <c r="AV41" s="134">
        <f t="shared" si="197"/>
        <v>1197</v>
      </c>
      <c r="AW41" s="135"/>
      <c r="AX41" s="134">
        <f t="shared" ref="AX41:BC41" si="198">SUM(AX42:AX45)</f>
        <v>1219</v>
      </c>
      <c r="AY41" s="134">
        <f t="shared" si="198"/>
        <v>1128</v>
      </c>
      <c r="AZ41" s="134">
        <f t="shared" si="198"/>
        <v>1101</v>
      </c>
      <c r="BA41" s="143">
        <f t="shared" si="198"/>
        <v>1059</v>
      </c>
      <c r="BB41" s="143">
        <f t="shared" si="198"/>
        <v>1047</v>
      </c>
      <c r="BC41" s="143">
        <f t="shared" si="198"/>
        <v>994</v>
      </c>
      <c r="BD41" s="143">
        <f t="shared" ref="BD41:BE41" si="199">SUM(BD42:BD45)</f>
        <v>995</v>
      </c>
      <c r="BE41" s="143">
        <f t="shared" si="199"/>
        <v>0</v>
      </c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5">
      <c r="A42" s="3"/>
      <c r="B42" s="135">
        <v>201</v>
      </c>
      <c r="C42" s="135" t="s">
        <v>382</v>
      </c>
      <c r="D42" s="145">
        <f t="shared" ref="D42:M42" si="200">D83</f>
        <v>460</v>
      </c>
      <c r="E42" s="145">
        <f t="shared" si="200"/>
        <v>438</v>
      </c>
      <c r="F42" s="145">
        <f t="shared" si="200"/>
        <v>435</v>
      </c>
      <c r="G42" s="145">
        <v>408</v>
      </c>
      <c r="H42" s="145">
        <v>397</v>
      </c>
      <c r="I42" s="145">
        <f t="shared" si="200"/>
        <v>267</v>
      </c>
      <c r="J42" s="145">
        <f t="shared" si="200"/>
        <v>284</v>
      </c>
      <c r="K42" s="145">
        <f t="shared" si="200"/>
        <v>244</v>
      </c>
      <c r="L42" s="145">
        <f t="shared" si="200"/>
        <v>243</v>
      </c>
      <c r="M42" s="145">
        <f t="shared" si="200"/>
        <v>243</v>
      </c>
      <c r="N42" s="145">
        <f t="shared" ref="N42:W42" si="201">N83</f>
        <v>1989</v>
      </c>
      <c r="O42" s="145">
        <f t="shared" si="201"/>
        <v>2118</v>
      </c>
      <c r="P42" s="145">
        <f t="shared" si="201"/>
        <v>1991</v>
      </c>
      <c r="Q42" s="145">
        <f t="shared" si="201"/>
        <v>2019</v>
      </c>
      <c r="R42" s="145">
        <f t="shared" si="201"/>
        <v>1969</v>
      </c>
      <c r="S42" s="145">
        <f t="shared" si="201"/>
        <v>2006</v>
      </c>
      <c r="T42" s="145">
        <f t="shared" si="201"/>
        <v>1972</v>
      </c>
      <c r="U42" s="145">
        <f t="shared" si="201"/>
        <v>1931</v>
      </c>
      <c r="V42" s="145">
        <f t="shared" si="201"/>
        <v>1968</v>
      </c>
      <c r="W42" s="145">
        <f t="shared" si="201"/>
        <v>1918</v>
      </c>
      <c r="X42" s="145">
        <f>X83</f>
        <v>1933</v>
      </c>
      <c r="Y42" s="145">
        <f t="shared" ref="Y42:AL42" si="202">Y83</f>
        <v>1939</v>
      </c>
      <c r="Z42" s="145">
        <f t="shared" si="202"/>
        <v>1914</v>
      </c>
      <c r="AA42" s="145">
        <f t="shared" si="202"/>
        <v>1832</v>
      </c>
      <c r="AB42" s="145">
        <f t="shared" si="202"/>
        <v>1733</v>
      </c>
      <c r="AC42" s="145">
        <f t="shared" si="202"/>
        <v>1712</v>
      </c>
      <c r="AD42" s="145">
        <f t="shared" si="202"/>
        <v>1643</v>
      </c>
      <c r="AE42" s="145">
        <f t="shared" si="202"/>
        <v>1719</v>
      </c>
      <c r="AF42" s="145">
        <f t="shared" si="202"/>
        <v>1758</v>
      </c>
      <c r="AG42" s="145">
        <f t="shared" si="202"/>
        <v>1631</v>
      </c>
      <c r="AH42" s="145">
        <f t="shared" si="202"/>
        <v>1588</v>
      </c>
      <c r="AI42" s="145">
        <f t="shared" si="202"/>
        <v>1445</v>
      </c>
      <c r="AJ42" s="134">
        <f t="shared" si="202"/>
        <v>1441</v>
      </c>
      <c r="AK42" s="134">
        <f t="shared" si="202"/>
        <v>1441</v>
      </c>
      <c r="AL42" s="134">
        <f t="shared" si="202"/>
        <v>1317</v>
      </c>
      <c r="AM42" s="134">
        <v>1341</v>
      </c>
      <c r="AN42" s="134">
        <f t="shared" ref="AN42:AV42" si="203">AN83</f>
        <v>1272</v>
      </c>
      <c r="AO42" s="134">
        <f t="shared" si="203"/>
        <v>1301</v>
      </c>
      <c r="AP42" s="134">
        <f t="shared" si="203"/>
        <v>1360</v>
      </c>
      <c r="AQ42" s="134">
        <f t="shared" si="203"/>
        <v>1224</v>
      </c>
      <c r="AR42" s="134">
        <f t="shared" si="203"/>
        <v>1144</v>
      </c>
      <c r="AS42" s="134">
        <f t="shared" si="203"/>
        <v>1108</v>
      </c>
      <c r="AT42" s="134">
        <f t="shared" si="203"/>
        <v>1091</v>
      </c>
      <c r="AU42" s="134">
        <f t="shared" si="203"/>
        <v>1077</v>
      </c>
      <c r="AV42" s="134">
        <f t="shared" si="203"/>
        <v>1055</v>
      </c>
      <c r="AW42" s="135"/>
      <c r="AX42" s="134">
        <f t="shared" ref="AX42:BC42" si="204">AX83</f>
        <v>1075</v>
      </c>
      <c r="AY42" s="134">
        <f t="shared" si="204"/>
        <v>992</v>
      </c>
      <c r="AZ42" s="134">
        <f t="shared" si="204"/>
        <v>963</v>
      </c>
      <c r="BA42" s="143">
        <f t="shared" si="204"/>
        <v>926</v>
      </c>
      <c r="BB42" s="143">
        <f t="shared" si="204"/>
        <v>918</v>
      </c>
      <c r="BC42" s="143">
        <f t="shared" si="204"/>
        <v>861</v>
      </c>
      <c r="BD42" s="143">
        <f t="shared" ref="BD42:BE42" si="205">BD83</f>
        <v>865</v>
      </c>
      <c r="BE42" s="143">
        <f t="shared" si="205"/>
        <v>0</v>
      </c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5">
      <c r="A43" s="3"/>
      <c r="B43" s="135">
        <v>442</v>
      </c>
      <c r="C43" s="135" t="s">
        <v>87</v>
      </c>
      <c r="D43" s="145">
        <f t="shared" ref="D43:M43" si="206">D115</f>
        <v>12</v>
      </c>
      <c r="E43" s="145">
        <f t="shared" si="206"/>
        <v>12</v>
      </c>
      <c r="F43" s="145">
        <f t="shared" si="206"/>
        <v>10</v>
      </c>
      <c r="G43" s="145">
        <v>7</v>
      </c>
      <c r="H43" s="145">
        <v>8</v>
      </c>
      <c r="I43" s="145">
        <f t="shared" si="206"/>
        <v>4</v>
      </c>
      <c r="J43" s="145">
        <f t="shared" si="206"/>
        <v>5</v>
      </c>
      <c r="K43" s="145">
        <f t="shared" si="206"/>
        <v>6</v>
      </c>
      <c r="L43" s="145">
        <f t="shared" si="206"/>
        <v>7</v>
      </c>
      <c r="M43" s="145">
        <f t="shared" si="206"/>
        <v>4</v>
      </c>
      <c r="N43" s="145">
        <f t="shared" ref="N43:X45" si="207">N115</f>
        <v>81</v>
      </c>
      <c r="O43" s="145">
        <f t="shared" si="207"/>
        <v>78</v>
      </c>
      <c r="P43" s="145">
        <f t="shared" si="207"/>
        <v>80</v>
      </c>
      <c r="Q43" s="145">
        <f t="shared" si="207"/>
        <v>79</v>
      </c>
      <c r="R43" s="145">
        <f t="shared" si="207"/>
        <v>88</v>
      </c>
      <c r="S43" s="145">
        <f t="shared" si="207"/>
        <v>98</v>
      </c>
      <c r="T43" s="145">
        <f t="shared" si="207"/>
        <v>96</v>
      </c>
      <c r="U43" s="145">
        <f t="shared" si="207"/>
        <v>97</v>
      </c>
      <c r="V43" s="145">
        <f t="shared" si="207"/>
        <v>111</v>
      </c>
      <c r="W43" s="145">
        <f t="shared" si="207"/>
        <v>98</v>
      </c>
      <c r="X43" s="145">
        <f>X115</f>
        <v>105</v>
      </c>
      <c r="Y43" s="145">
        <f t="shared" ref="X43:AL45" si="208">Y115</f>
        <v>95</v>
      </c>
      <c r="Z43" s="145">
        <f t="shared" si="208"/>
        <v>91</v>
      </c>
      <c r="AA43" s="145">
        <f t="shared" si="208"/>
        <v>93</v>
      </c>
      <c r="AB43" s="145">
        <f t="shared" si="208"/>
        <v>86</v>
      </c>
      <c r="AC43" s="145">
        <f t="shared" si="208"/>
        <v>95</v>
      </c>
      <c r="AD43" s="145">
        <f t="shared" si="208"/>
        <v>95</v>
      </c>
      <c r="AE43" s="145">
        <f t="shared" si="208"/>
        <v>93</v>
      </c>
      <c r="AF43" s="145">
        <f t="shared" si="208"/>
        <v>108</v>
      </c>
      <c r="AG43" s="145">
        <f t="shared" si="208"/>
        <v>93</v>
      </c>
      <c r="AH43" s="145">
        <f t="shared" si="208"/>
        <v>95</v>
      </c>
      <c r="AI43" s="145">
        <f t="shared" si="208"/>
        <v>88</v>
      </c>
      <c r="AJ43" s="134">
        <f t="shared" si="208"/>
        <v>75</v>
      </c>
      <c r="AK43" s="134">
        <f t="shared" si="208"/>
        <v>78</v>
      </c>
      <c r="AL43" s="134">
        <f t="shared" si="208"/>
        <v>69</v>
      </c>
      <c r="AM43" s="134">
        <v>68</v>
      </c>
      <c r="AN43" s="134">
        <f t="shared" ref="AN43:AV45" si="209">AN115</f>
        <v>66</v>
      </c>
      <c r="AO43" s="134">
        <f t="shared" si="209"/>
        <v>70</v>
      </c>
      <c r="AP43" s="134">
        <f t="shared" si="209"/>
        <v>72</v>
      </c>
      <c r="AQ43" s="134">
        <f t="shared" si="209"/>
        <v>64</v>
      </c>
      <c r="AR43" s="134">
        <f t="shared" si="209"/>
        <v>59</v>
      </c>
      <c r="AS43" s="134">
        <f t="shared" si="209"/>
        <v>61</v>
      </c>
      <c r="AT43" s="134">
        <f t="shared" si="209"/>
        <v>67</v>
      </c>
      <c r="AU43" s="134">
        <f t="shared" si="209"/>
        <v>62</v>
      </c>
      <c r="AV43" s="134">
        <f t="shared" si="209"/>
        <v>54</v>
      </c>
      <c r="AW43" s="135"/>
      <c r="AX43" s="134">
        <f t="shared" ref="AX43:BC43" si="210">AX115</f>
        <v>52</v>
      </c>
      <c r="AY43" s="134">
        <f t="shared" si="210"/>
        <v>51</v>
      </c>
      <c r="AZ43" s="134">
        <f t="shared" si="210"/>
        <v>51</v>
      </c>
      <c r="BA43" s="143">
        <f t="shared" si="210"/>
        <v>48</v>
      </c>
      <c r="BB43" s="143">
        <f t="shared" si="210"/>
        <v>44</v>
      </c>
      <c r="BC43" s="143">
        <f t="shared" si="210"/>
        <v>48</v>
      </c>
      <c r="BD43" s="143">
        <f t="shared" ref="BD43:BE43" si="211">BD115</f>
        <v>47</v>
      </c>
      <c r="BE43" s="143">
        <f t="shared" si="211"/>
        <v>0</v>
      </c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5">
      <c r="A44" s="3"/>
      <c r="B44" s="135">
        <v>443</v>
      </c>
      <c r="C44" s="135" t="s">
        <v>88</v>
      </c>
      <c r="D44" s="145">
        <f t="shared" ref="D44:M44" si="212">D116</f>
        <v>21</v>
      </c>
      <c r="E44" s="145">
        <f t="shared" si="212"/>
        <v>21</v>
      </c>
      <c r="F44" s="145">
        <f t="shared" si="212"/>
        <v>23</v>
      </c>
      <c r="G44" s="145">
        <v>20</v>
      </c>
      <c r="H44" s="145">
        <v>23</v>
      </c>
      <c r="I44" s="145">
        <f t="shared" si="212"/>
        <v>11</v>
      </c>
      <c r="J44" s="145">
        <f t="shared" si="212"/>
        <v>6</v>
      </c>
      <c r="K44" s="145">
        <f t="shared" si="212"/>
        <v>12</v>
      </c>
      <c r="L44" s="145">
        <f t="shared" si="212"/>
        <v>13</v>
      </c>
      <c r="M44" s="145">
        <f t="shared" si="212"/>
        <v>11</v>
      </c>
      <c r="N44" s="145">
        <f t="shared" si="207"/>
        <v>106</v>
      </c>
      <c r="O44" s="145">
        <f t="shared" si="207"/>
        <v>105</v>
      </c>
      <c r="P44" s="145">
        <f t="shared" si="207"/>
        <v>107</v>
      </c>
      <c r="Q44" s="145">
        <f t="shared" si="207"/>
        <v>129</v>
      </c>
      <c r="R44" s="145">
        <f t="shared" si="207"/>
        <v>119</v>
      </c>
      <c r="S44" s="145">
        <f t="shared" si="207"/>
        <v>134</v>
      </c>
      <c r="T44" s="145">
        <f t="shared" si="207"/>
        <v>125</v>
      </c>
      <c r="U44" s="145">
        <f t="shared" si="207"/>
        <v>116</v>
      </c>
      <c r="V44" s="145">
        <f t="shared" si="207"/>
        <v>120</v>
      </c>
      <c r="W44" s="145">
        <f t="shared" si="207"/>
        <v>124</v>
      </c>
      <c r="X44" s="145">
        <f t="shared" si="207"/>
        <v>127</v>
      </c>
      <c r="Y44" s="145">
        <f t="shared" si="208"/>
        <v>124</v>
      </c>
      <c r="Z44" s="145">
        <f t="shared" si="208"/>
        <v>119</v>
      </c>
      <c r="AA44" s="145">
        <f t="shared" si="208"/>
        <v>115</v>
      </c>
      <c r="AB44" s="145">
        <f t="shared" si="208"/>
        <v>106</v>
      </c>
      <c r="AC44" s="145">
        <f t="shared" si="208"/>
        <v>106</v>
      </c>
      <c r="AD44" s="145">
        <f t="shared" si="208"/>
        <v>102</v>
      </c>
      <c r="AE44" s="145">
        <f t="shared" si="208"/>
        <v>97</v>
      </c>
      <c r="AF44" s="145">
        <f t="shared" si="208"/>
        <v>103</v>
      </c>
      <c r="AG44" s="145">
        <f t="shared" si="208"/>
        <v>100</v>
      </c>
      <c r="AH44" s="145">
        <f t="shared" si="208"/>
        <v>97</v>
      </c>
      <c r="AI44" s="145">
        <f t="shared" si="208"/>
        <v>92</v>
      </c>
      <c r="AJ44" s="134">
        <f t="shared" si="208"/>
        <v>85</v>
      </c>
      <c r="AK44" s="134">
        <f t="shared" si="208"/>
        <v>86</v>
      </c>
      <c r="AL44" s="134">
        <f t="shared" si="208"/>
        <v>82</v>
      </c>
      <c r="AM44" s="134">
        <v>81</v>
      </c>
      <c r="AN44" s="134">
        <f t="shared" si="209"/>
        <v>74</v>
      </c>
      <c r="AO44" s="134">
        <f t="shared" si="209"/>
        <v>78</v>
      </c>
      <c r="AP44" s="134">
        <f t="shared" si="209"/>
        <v>81</v>
      </c>
      <c r="AQ44" s="134">
        <f t="shared" si="209"/>
        <v>71</v>
      </c>
      <c r="AR44" s="134">
        <f t="shared" si="209"/>
        <v>70</v>
      </c>
      <c r="AS44" s="134">
        <f t="shared" si="209"/>
        <v>74</v>
      </c>
      <c r="AT44" s="134">
        <f t="shared" si="209"/>
        <v>64</v>
      </c>
      <c r="AU44" s="134">
        <f t="shared" si="209"/>
        <v>70</v>
      </c>
      <c r="AV44" s="134">
        <f t="shared" si="209"/>
        <v>68</v>
      </c>
      <c r="AW44" s="135"/>
      <c r="AX44" s="134">
        <f t="shared" ref="AX44:BA45" si="213">AX116</f>
        <v>66</v>
      </c>
      <c r="AY44" s="134">
        <f t="shared" si="213"/>
        <v>64</v>
      </c>
      <c r="AZ44" s="134">
        <f t="shared" si="213"/>
        <v>65</v>
      </c>
      <c r="BA44" s="143">
        <f t="shared" si="213"/>
        <v>64</v>
      </c>
      <c r="BB44" s="143">
        <f t="shared" ref="BB44:BC44" si="214">BB116</f>
        <v>63</v>
      </c>
      <c r="BC44" s="143">
        <f t="shared" si="214"/>
        <v>64</v>
      </c>
      <c r="BD44" s="143">
        <f t="shared" ref="BD44:BE44" si="215">BD116</f>
        <v>63</v>
      </c>
      <c r="BE44" s="143">
        <f t="shared" si="215"/>
        <v>0</v>
      </c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5">
      <c r="A45" s="3"/>
      <c r="B45" s="135">
        <v>446</v>
      </c>
      <c r="C45" s="135" t="s">
        <v>383</v>
      </c>
      <c r="D45" s="145">
        <f t="shared" ref="D45:M45" si="216">D117</f>
        <v>16</v>
      </c>
      <c r="E45" s="145">
        <f t="shared" si="216"/>
        <v>16</v>
      </c>
      <c r="F45" s="145">
        <f t="shared" si="216"/>
        <v>18</v>
      </c>
      <c r="G45" s="145">
        <v>19</v>
      </c>
      <c r="H45" s="145">
        <v>18</v>
      </c>
      <c r="I45" s="145">
        <f t="shared" si="216"/>
        <v>9</v>
      </c>
      <c r="J45" s="145">
        <f t="shared" si="216"/>
        <v>15</v>
      </c>
      <c r="K45" s="145">
        <f t="shared" si="216"/>
        <v>9</v>
      </c>
      <c r="L45" s="145">
        <f t="shared" si="216"/>
        <v>8</v>
      </c>
      <c r="M45" s="145">
        <f t="shared" si="216"/>
        <v>8</v>
      </c>
      <c r="N45" s="145">
        <f t="shared" si="207"/>
        <v>75</v>
      </c>
      <c r="O45" s="145">
        <f t="shared" si="207"/>
        <v>74</v>
      </c>
      <c r="P45" s="145">
        <f t="shared" si="207"/>
        <v>76</v>
      </c>
      <c r="Q45" s="145">
        <f t="shared" si="207"/>
        <v>72</v>
      </c>
      <c r="R45" s="145">
        <f t="shared" si="207"/>
        <v>72</v>
      </c>
      <c r="S45" s="145">
        <f t="shared" si="207"/>
        <v>78</v>
      </c>
      <c r="T45" s="145">
        <f t="shared" si="207"/>
        <v>73</v>
      </c>
      <c r="U45" s="145">
        <f t="shared" si="207"/>
        <v>69</v>
      </c>
      <c r="V45" s="145">
        <f t="shared" si="207"/>
        <v>68</v>
      </c>
      <c r="W45" s="145">
        <f t="shared" si="207"/>
        <v>65</v>
      </c>
      <c r="X45" s="145">
        <f t="shared" si="208"/>
        <v>66</v>
      </c>
      <c r="Y45" s="145">
        <f t="shared" si="208"/>
        <v>64</v>
      </c>
      <c r="Z45" s="145">
        <f t="shared" si="208"/>
        <v>67</v>
      </c>
      <c r="AA45" s="145">
        <f t="shared" si="208"/>
        <v>65</v>
      </c>
      <c r="AB45" s="145">
        <f t="shared" si="208"/>
        <v>60</v>
      </c>
      <c r="AC45" s="145">
        <f t="shared" si="208"/>
        <v>65</v>
      </c>
      <c r="AD45" s="145">
        <f t="shared" si="208"/>
        <v>59</v>
      </c>
      <c r="AE45" s="145">
        <f t="shared" si="208"/>
        <v>60</v>
      </c>
      <c r="AF45" s="145">
        <f t="shared" si="208"/>
        <v>61</v>
      </c>
      <c r="AG45" s="145">
        <f t="shared" si="208"/>
        <v>59</v>
      </c>
      <c r="AH45" s="145">
        <f t="shared" si="208"/>
        <v>56</v>
      </c>
      <c r="AI45" s="145">
        <f t="shared" si="208"/>
        <v>48</v>
      </c>
      <c r="AJ45" s="134">
        <f t="shared" si="208"/>
        <v>48</v>
      </c>
      <c r="AK45" s="134">
        <f t="shared" si="208"/>
        <v>46</v>
      </c>
      <c r="AL45" s="134">
        <f t="shared" si="208"/>
        <v>38</v>
      </c>
      <c r="AM45" s="134">
        <v>44</v>
      </c>
      <c r="AN45" s="134">
        <f t="shared" si="209"/>
        <v>42</v>
      </c>
      <c r="AO45" s="134">
        <f t="shared" si="209"/>
        <v>37</v>
      </c>
      <c r="AP45" s="134">
        <f t="shared" si="209"/>
        <v>37</v>
      </c>
      <c r="AQ45" s="134">
        <f t="shared" si="209"/>
        <v>30</v>
      </c>
      <c r="AR45" s="134">
        <f t="shared" si="209"/>
        <v>28</v>
      </c>
      <c r="AS45" s="134">
        <f t="shared" si="209"/>
        <v>25</v>
      </c>
      <c r="AT45" s="134">
        <f t="shared" si="209"/>
        <v>22</v>
      </c>
      <c r="AU45" s="134">
        <f t="shared" si="209"/>
        <v>21</v>
      </c>
      <c r="AV45" s="134">
        <f t="shared" si="209"/>
        <v>20</v>
      </c>
      <c r="AW45" s="135"/>
      <c r="AX45" s="134">
        <f t="shared" si="213"/>
        <v>26</v>
      </c>
      <c r="AY45" s="134">
        <f t="shared" si="213"/>
        <v>21</v>
      </c>
      <c r="AZ45" s="134">
        <f t="shared" si="213"/>
        <v>22</v>
      </c>
      <c r="BA45" s="143">
        <f t="shared" si="213"/>
        <v>21</v>
      </c>
      <c r="BB45" s="143">
        <f t="shared" ref="BB45:BC45" si="217">BB117</f>
        <v>22</v>
      </c>
      <c r="BC45" s="143">
        <f t="shared" si="217"/>
        <v>21</v>
      </c>
      <c r="BD45" s="143">
        <f t="shared" ref="BD45:BE45" si="218">BD117</f>
        <v>20</v>
      </c>
      <c r="BE45" s="143">
        <f t="shared" si="218"/>
        <v>0</v>
      </c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5">
      <c r="A46" s="3" t="s">
        <v>287</v>
      </c>
      <c r="B46" s="135"/>
      <c r="C46" s="135" t="s">
        <v>377</v>
      </c>
      <c r="D46" s="145">
        <f t="shared" ref="D46:M46" si="219">SUM(D47:D53)</f>
        <v>280</v>
      </c>
      <c r="E46" s="145">
        <f t="shared" si="219"/>
        <v>285</v>
      </c>
      <c r="F46" s="145">
        <f t="shared" si="219"/>
        <v>308</v>
      </c>
      <c r="G46" s="145">
        <f t="shared" si="219"/>
        <v>293</v>
      </c>
      <c r="H46" s="145">
        <f t="shared" si="219"/>
        <v>290</v>
      </c>
      <c r="I46" s="145">
        <f t="shared" si="219"/>
        <v>202</v>
      </c>
      <c r="J46" s="145">
        <f t="shared" si="219"/>
        <v>183</v>
      </c>
      <c r="K46" s="145">
        <f t="shared" si="219"/>
        <v>199</v>
      </c>
      <c r="L46" s="145">
        <f t="shared" si="219"/>
        <v>193</v>
      </c>
      <c r="M46" s="145">
        <f t="shared" si="219"/>
        <v>184</v>
      </c>
      <c r="N46" s="145">
        <f t="shared" ref="N46:W46" si="220">SUM(N47:N53)</f>
        <v>1469</v>
      </c>
      <c r="O46" s="145">
        <f t="shared" si="220"/>
        <v>1557</v>
      </c>
      <c r="P46" s="145">
        <f t="shared" si="220"/>
        <v>1571</v>
      </c>
      <c r="Q46" s="145">
        <f t="shared" si="220"/>
        <v>1589</v>
      </c>
      <c r="R46" s="145">
        <f t="shared" si="220"/>
        <v>1580</v>
      </c>
      <c r="S46" s="145">
        <f t="shared" si="220"/>
        <v>1629</v>
      </c>
      <c r="T46" s="145">
        <f t="shared" si="220"/>
        <v>1677</v>
      </c>
      <c r="U46" s="145">
        <f t="shared" si="220"/>
        <v>1664</v>
      </c>
      <c r="V46" s="145">
        <f t="shared" si="220"/>
        <v>1704</v>
      </c>
      <c r="W46" s="145">
        <f t="shared" si="220"/>
        <v>1676</v>
      </c>
      <c r="X46" s="145">
        <f>SUM(X47:X53)</f>
        <v>1709</v>
      </c>
      <c r="Y46" s="145">
        <f t="shared" ref="Y46:AV46" si="221">SUM(Y47:Y53)</f>
        <v>1684</v>
      </c>
      <c r="Z46" s="145">
        <f t="shared" si="221"/>
        <v>1669</v>
      </c>
      <c r="AA46" s="145">
        <f t="shared" si="221"/>
        <v>1622</v>
      </c>
      <c r="AB46" s="145">
        <f t="shared" si="221"/>
        <v>1566</v>
      </c>
      <c r="AC46" s="145">
        <f t="shared" si="221"/>
        <v>1610</v>
      </c>
      <c r="AD46" s="145">
        <f t="shared" si="221"/>
        <v>1550</v>
      </c>
      <c r="AE46" s="145">
        <f t="shared" si="221"/>
        <v>1526</v>
      </c>
      <c r="AF46" s="145">
        <f t="shared" si="221"/>
        <v>1547</v>
      </c>
      <c r="AG46" s="145">
        <f t="shared" si="221"/>
        <v>1473</v>
      </c>
      <c r="AH46" s="145">
        <f t="shared" si="221"/>
        <v>1434</v>
      </c>
      <c r="AI46" s="145">
        <f t="shared" si="221"/>
        <v>1336</v>
      </c>
      <c r="AJ46" s="134">
        <f t="shared" si="221"/>
        <v>1297</v>
      </c>
      <c r="AK46" s="134">
        <f t="shared" si="221"/>
        <v>1304</v>
      </c>
      <c r="AL46" s="134">
        <f t="shared" si="221"/>
        <v>1252</v>
      </c>
      <c r="AM46" s="134">
        <f t="shared" si="221"/>
        <v>1279</v>
      </c>
      <c r="AN46" s="134">
        <f t="shared" si="221"/>
        <v>1153</v>
      </c>
      <c r="AO46" s="134">
        <f t="shared" si="221"/>
        <v>1158</v>
      </c>
      <c r="AP46" s="134">
        <f t="shared" si="221"/>
        <v>1194</v>
      </c>
      <c r="AQ46" s="134">
        <f t="shared" si="221"/>
        <v>1122</v>
      </c>
      <c r="AR46" s="134">
        <f t="shared" si="221"/>
        <v>1074</v>
      </c>
      <c r="AS46" s="134">
        <f t="shared" si="221"/>
        <v>1096</v>
      </c>
      <c r="AT46" s="134">
        <f t="shared" si="221"/>
        <v>1043</v>
      </c>
      <c r="AU46" s="134">
        <f t="shared" si="221"/>
        <v>1008</v>
      </c>
      <c r="AV46" s="134">
        <f t="shared" si="221"/>
        <v>981</v>
      </c>
      <c r="AW46" s="135"/>
      <c r="AX46" s="134">
        <f t="shared" ref="AX46:BC46" si="222">SUM(AX47:AX53)</f>
        <v>1031</v>
      </c>
      <c r="AY46" s="134">
        <f t="shared" si="222"/>
        <v>793</v>
      </c>
      <c r="AZ46" s="134">
        <f t="shared" si="222"/>
        <v>759</v>
      </c>
      <c r="BA46" s="143">
        <f t="shared" si="222"/>
        <v>732</v>
      </c>
      <c r="BB46" s="143">
        <f t="shared" si="222"/>
        <v>722</v>
      </c>
      <c r="BC46" s="143">
        <f t="shared" si="222"/>
        <v>616</v>
      </c>
      <c r="BD46" s="143">
        <f t="shared" ref="BD46:BE46" si="223">SUM(BD47:BD53)</f>
        <v>618</v>
      </c>
      <c r="BE46" s="143">
        <f t="shared" si="223"/>
        <v>0</v>
      </c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>
      <c r="A47" s="3"/>
      <c r="B47" s="135">
        <v>208</v>
      </c>
      <c r="C47" s="135" t="s">
        <v>62</v>
      </c>
      <c r="D47" s="145">
        <f t="shared" ref="D47:M47" si="224">D143</f>
        <v>35</v>
      </c>
      <c r="E47" s="145">
        <f t="shared" si="224"/>
        <v>35</v>
      </c>
      <c r="F47" s="145">
        <f t="shared" si="224"/>
        <v>36</v>
      </c>
      <c r="G47" s="145">
        <v>35</v>
      </c>
      <c r="H47" s="145">
        <v>39</v>
      </c>
      <c r="I47" s="145">
        <f t="shared" si="224"/>
        <v>27</v>
      </c>
      <c r="J47" s="145">
        <f t="shared" si="224"/>
        <v>28</v>
      </c>
      <c r="K47" s="145">
        <f t="shared" si="224"/>
        <v>25</v>
      </c>
      <c r="L47" s="145">
        <f t="shared" si="224"/>
        <v>22</v>
      </c>
      <c r="M47" s="145">
        <f t="shared" si="224"/>
        <v>19</v>
      </c>
      <c r="N47" s="145">
        <f t="shared" ref="N47:W47" si="225">N143</f>
        <v>108</v>
      </c>
      <c r="O47" s="145">
        <f t="shared" si="225"/>
        <v>122</v>
      </c>
      <c r="P47" s="145">
        <f t="shared" si="225"/>
        <v>118</v>
      </c>
      <c r="Q47" s="145">
        <f t="shared" si="225"/>
        <v>110</v>
      </c>
      <c r="R47" s="145">
        <f t="shared" si="225"/>
        <v>104</v>
      </c>
      <c r="S47" s="145">
        <f t="shared" si="225"/>
        <v>106</v>
      </c>
      <c r="T47" s="145">
        <f t="shared" si="225"/>
        <v>104</v>
      </c>
      <c r="U47" s="145">
        <f t="shared" si="225"/>
        <v>94</v>
      </c>
      <c r="V47" s="145">
        <f t="shared" si="225"/>
        <v>108</v>
      </c>
      <c r="W47" s="145">
        <f t="shared" si="225"/>
        <v>102</v>
      </c>
      <c r="X47" s="145">
        <f>X143</f>
        <v>112</v>
      </c>
      <c r="Y47" s="145">
        <f t="shared" ref="Y47:AI47" si="226">Y143</f>
        <v>110</v>
      </c>
      <c r="Z47" s="145">
        <f t="shared" si="226"/>
        <v>106</v>
      </c>
      <c r="AA47" s="145">
        <f t="shared" si="226"/>
        <v>104</v>
      </c>
      <c r="AB47" s="145">
        <f t="shared" si="226"/>
        <v>97</v>
      </c>
      <c r="AC47" s="145">
        <f t="shared" si="226"/>
        <v>96</v>
      </c>
      <c r="AD47" s="145">
        <f t="shared" si="226"/>
        <v>92</v>
      </c>
      <c r="AE47" s="145">
        <f t="shared" si="226"/>
        <v>89</v>
      </c>
      <c r="AF47" s="145">
        <f t="shared" si="226"/>
        <v>98</v>
      </c>
      <c r="AG47" s="145">
        <f t="shared" si="226"/>
        <v>90</v>
      </c>
      <c r="AH47" s="145">
        <f t="shared" si="226"/>
        <v>88</v>
      </c>
      <c r="AI47" s="145">
        <f t="shared" si="226"/>
        <v>81</v>
      </c>
      <c r="AJ47" s="134">
        <f t="shared" ref="AJ47:AL47" si="227">AJ90</f>
        <v>72</v>
      </c>
      <c r="AK47" s="134">
        <f t="shared" si="227"/>
        <v>75</v>
      </c>
      <c r="AL47" s="134">
        <f t="shared" si="227"/>
        <v>67</v>
      </c>
      <c r="AM47" s="134">
        <v>70</v>
      </c>
      <c r="AN47" s="134">
        <f t="shared" ref="AN47:AV47" si="228">AN90</f>
        <v>65</v>
      </c>
      <c r="AO47" s="134">
        <f t="shared" si="228"/>
        <v>67</v>
      </c>
      <c r="AP47" s="134">
        <f t="shared" si="228"/>
        <v>76</v>
      </c>
      <c r="AQ47" s="134">
        <f t="shared" si="228"/>
        <v>70</v>
      </c>
      <c r="AR47" s="134">
        <f t="shared" si="228"/>
        <v>70</v>
      </c>
      <c r="AS47" s="134">
        <f t="shared" si="228"/>
        <v>77</v>
      </c>
      <c r="AT47" s="134">
        <f t="shared" si="228"/>
        <v>69</v>
      </c>
      <c r="AU47" s="134">
        <f t="shared" si="228"/>
        <v>63</v>
      </c>
      <c r="AV47" s="134">
        <f t="shared" si="228"/>
        <v>61</v>
      </c>
      <c r="AW47" s="135"/>
      <c r="AX47" s="134">
        <f t="shared" ref="AX47:BC47" si="229">AX90</f>
        <v>64</v>
      </c>
      <c r="AY47" s="134">
        <f t="shared" si="229"/>
        <v>58</v>
      </c>
      <c r="AZ47" s="134">
        <f t="shared" si="229"/>
        <v>54</v>
      </c>
      <c r="BA47" s="143">
        <f t="shared" si="229"/>
        <v>52</v>
      </c>
      <c r="BB47" s="143">
        <f t="shared" si="229"/>
        <v>48</v>
      </c>
      <c r="BC47" s="143">
        <f t="shared" si="229"/>
        <v>58</v>
      </c>
      <c r="BD47" s="143">
        <f t="shared" ref="BD47:BE47" si="230">BD90</f>
        <v>57</v>
      </c>
      <c r="BE47" s="143">
        <f t="shared" si="230"/>
        <v>0</v>
      </c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>
      <c r="A48" s="3"/>
      <c r="B48" s="135">
        <v>212</v>
      </c>
      <c r="C48" s="135" t="s">
        <v>65</v>
      </c>
      <c r="D48" s="145">
        <f t="shared" ref="D48:M48" si="231">D93</f>
        <v>33</v>
      </c>
      <c r="E48" s="145">
        <f t="shared" si="231"/>
        <v>39</v>
      </c>
      <c r="F48" s="145">
        <f t="shared" si="231"/>
        <v>51</v>
      </c>
      <c r="G48" s="145">
        <v>40</v>
      </c>
      <c r="H48" s="145">
        <v>40</v>
      </c>
      <c r="I48" s="145">
        <f t="shared" si="231"/>
        <v>30</v>
      </c>
      <c r="J48" s="145">
        <f t="shared" si="231"/>
        <v>29</v>
      </c>
      <c r="K48" s="145">
        <f t="shared" si="231"/>
        <v>28</v>
      </c>
      <c r="L48" s="145">
        <f t="shared" si="231"/>
        <v>30</v>
      </c>
      <c r="M48" s="145">
        <f t="shared" si="231"/>
        <v>28</v>
      </c>
      <c r="N48" s="145">
        <f t="shared" ref="N48:W48" si="232">N93</f>
        <v>133</v>
      </c>
      <c r="O48" s="145">
        <f t="shared" si="232"/>
        <v>123</v>
      </c>
      <c r="P48" s="145">
        <f t="shared" si="232"/>
        <v>129</v>
      </c>
      <c r="Q48" s="145">
        <f t="shared" si="232"/>
        <v>135</v>
      </c>
      <c r="R48" s="145">
        <f t="shared" si="232"/>
        <v>130</v>
      </c>
      <c r="S48" s="145">
        <f t="shared" si="232"/>
        <v>134</v>
      </c>
      <c r="T48" s="145">
        <f t="shared" si="232"/>
        <v>141</v>
      </c>
      <c r="U48" s="145">
        <f t="shared" si="232"/>
        <v>130</v>
      </c>
      <c r="V48" s="145">
        <f t="shared" si="232"/>
        <v>134</v>
      </c>
      <c r="W48" s="145">
        <f t="shared" si="232"/>
        <v>130</v>
      </c>
      <c r="X48" s="145">
        <f>X93</f>
        <v>143</v>
      </c>
      <c r="Y48" s="145">
        <f t="shared" ref="Y48:AL48" si="233">Y93</f>
        <v>146</v>
      </c>
      <c r="Z48" s="145">
        <f t="shared" si="233"/>
        <v>145</v>
      </c>
      <c r="AA48" s="145">
        <f t="shared" si="233"/>
        <v>144</v>
      </c>
      <c r="AB48" s="145">
        <f t="shared" si="233"/>
        <v>137</v>
      </c>
      <c r="AC48" s="145">
        <f t="shared" si="233"/>
        <v>146</v>
      </c>
      <c r="AD48" s="145">
        <f t="shared" si="233"/>
        <v>140</v>
      </c>
      <c r="AE48" s="145">
        <f t="shared" si="233"/>
        <v>135</v>
      </c>
      <c r="AF48" s="145">
        <f t="shared" si="233"/>
        <v>143</v>
      </c>
      <c r="AG48" s="145">
        <f t="shared" si="233"/>
        <v>130</v>
      </c>
      <c r="AH48" s="145">
        <f t="shared" si="233"/>
        <v>129</v>
      </c>
      <c r="AI48" s="145">
        <f t="shared" si="233"/>
        <v>121</v>
      </c>
      <c r="AJ48" s="134">
        <f t="shared" si="233"/>
        <v>116</v>
      </c>
      <c r="AK48" s="134">
        <f t="shared" si="233"/>
        <v>119</v>
      </c>
      <c r="AL48" s="134">
        <f t="shared" si="233"/>
        <v>117</v>
      </c>
      <c r="AM48" s="134">
        <v>116</v>
      </c>
      <c r="AN48" s="134">
        <f t="shared" ref="AN48:AV48" si="234">AN93</f>
        <v>112</v>
      </c>
      <c r="AO48" s="134">
        <f t="shared" si="234"/>
        <v>115</v>
      </c>
      <c r="AP48" s="134">
        <f t="shared" si="234"/>
        <v>120</v>
      </c>
      <c r="AQ48" s="134">
        <f t="shared" si="234"/>
        <v>110</v>
      </c>
      <c r="AR48" s="134">
        <f t="shared" si="234"/>
        <v>109</v>
      </c>
      <c r="AS48" s="134">
        <f t="shared" si="234"/>
        <v>107</v>
      </c>
      <c r="AT48" s="134">
        <f t="shared" si="234"/>
        <v>105</v>
      </c>
      <c r="AU48" s="134">
        <f t="shared" si="234"/>
        <v>99</v>
      </c>
      <c r="AV48" s="134">
        <f t="shared" si="234"/>
        <v>99</v>
      </c>
      <c r="AW48" s="135"/>
      <c r="AX48" s="134">
        <f t="shared" ref="AX48:BC48" si="235">AX93</f>
        <v>95</v>
      </c>
      <c r="AY48" s="134">
        <f t="shared" si="235"/>
        <v>99</v>
      </c>
      <c r="AZ48" s="134">
        <f t="shared" si="235"/>
        <v>95</v>
      </c>
      <c r="BA48" s="143">
        <f t="shared" si="235"/>
        <v>93</v>
      </c>
      <c r="BB48" s="143">
        <f t="shared" si="235"/>
        <v>93</v>
      </c>
      <c r="BC48" s="143">
        <f t="shared" si="235"/>
        <v>91</v>
      </c>
      <c r="BD48" s="143">
        <f t="shared" ref="BD48:BE48" si="236">BD93</f>
        <v>88</v>
      </c>
      <c r="BE48" s="143">
        <f t="shared" si="236"/>
        <v>0</v>
      </c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>
      <c r="A49" s="3"/>
      <c r="B49" s="135">
        <v>227</v>
      </c>
      <c r="C49" s="135" t="s">
        <v>384</v>
      </c>
      <c r="D49" s="145">
        <f t="shared" ref="D49:M49" si="237">D108</f>
        <v>75</v>
      </c>
      <c r="E49" s="145">
        <f t="shared" si="237"/>
        <v>69</v>
      </c>
      <c r="F49" s="145">
        <f t="shared" si="237"/>
        <v>69</v>
      </c>
      <c r="G49" s="145">
        <v>77</v>
      </c>
      <c r="H49" s="145">
        <v>72</v>
      </c>
      <c r="I49" s="145">
        <f t="shared" si="237"/>
        <v>37</v>
      </c>
      <c r="J49" s="145">
        <f t="shared" si="237"/>
        <v>18</v>
      </c>
      <c r="K49" s="145">
        <f t="shared" si="237"/>
        <v>39</v>
      </c>
      <c r="L49" s="145">
        <f t="shared" si="237"/>
        <v>39</v>
      </c>
      <c r="M49" s="145">
        <f t="shared" si="237"/>
        <v>38</v>
      </c>
      <c r="N49" s="145">
        <f t="shared" ref="N49:W49" si="238">N108</f>
        <v>449</v>
      </c>
      <c r="O49" s="145">
        <f t="shared" si="238"/>
        <v>469</v>
      </c>
      <c r="P49" s="145">
        <f t="shared" si="238"/>
        <v>484</v>
      </c>
      <c r="Q49" s="145">
        <f t="shared" si="238"/>
        <v>494</v>
      </c>
      <c r="R49" s="145">
        <f t="shared" si="238"/>
        <v>491</v>
      </c>
      <c r="S49" s="145">
        <f t="shared" si="238"/>
        <v>501</v>
      </c>
      <c r="T49" s="145">
        <f t="shared" si="238"/>
        <v>538</v>
      </c>
      <c r="U49" s="145">
        <f t="shared" si="238"/>
        <v>527</v>
      </c>
      <c r="V49" s="145">
        <f t="shared" si="238"/>
        <v>539</v>
      </c>
      <c r="W49" s="145">
        <f t="shared" si="238"/>
        <v>538</v>
      </c>
      <c r="X49" s="145">
        <f>X108</f>
        <v>546</v>
      </c>
      <c r="Y49" s="145">
        <f t="shared" ref="Y49:AL49" si="239">Y108</f>
        <v>544</v>
      </c>
      <c r="Z49" s="145">
        <f t="shared" si="239"/>
        <v>540</v>
      </c>
      <c r="AA49" s="145">
        <f t="shared" si="239"/>
        <v>538</v>
      </c>
      <c r="AB49" s="145">
        <f t="shared" si="239"/>
        <v>524</v>
      </c>
      <c r="AC49" s="145">
        <f t="shared" si="239"/>
        <v>525</v>
      </c>
      <c r="AD49" s="145">
        <f t="shared" si="239"/>
        <v>509</v>
      </c>
      <c r="AE49" s="145">
        <f t="shared" si="239"/>
        <v>516</v>
      </c>
      <c r="AF49" s="145">
        <f t="shared" si="239"/>
        <v>517</v>
      </c>
      <c r="AG49" s="145">
        <f t="shared" si="239"/>
        <v>503</v>
      </c>
      <c r="AH49" s="145">
        <f t="shared" si="239"/>
        <v>496</v>
      </c>
      <c r="AI49" s="145">
        <f t="shared" si="239"/>
        <v>455</v>
      </c>
      <c r="AJ49" s="134">
        <f t="shared" si="239"/>
        <v>453</v>
      </c>
      <c r="AK49" s="134">
        <f t="shared" si="239"/>
        <v>451</v>
      </c>
      <c r="AL49" s="134">
        <f t="shared" si="239"/>
        <v>444</v>
      </c>
      <c r="AM49" s="134">
        <v>458</v>
      </c>
      <c r="AN49" s="134">
        <f t="shared" ref="AN49:AV49" si="240">AN108</f>
        <v>419</v>
      </c>
      <c r="AO49" s="134">
        <f t="shared" si="240"/>
        <v>425</v>
      </c>
      <c r="AP49" s="134">
        <f t="shared" si="240"/>
        <v>422</v>
      </c>
      <c r="AQ49" s="134">
        <f t="shared" si="240"/>
        <v>398</v>
      </c>
      <c r="AR49" s="134">
        <f t="shared" si="240"/>
        <v>379</v>
      </c>
      <c r="AS49" s="134">
        <f t="shared" si="240"/>
        <v>383</v>
      </c>
      <c r="AT49" s="134">
        <f t="shared" si="240"/>
        <v>377</v>
      </c>
      <c r="AU49" s="134">
        <f t="shared" si="240"/>
        <v>361</v>
      </c>
      <c r="AV49" s="134">
        <f t="shared" si="240"/>
        <v>348</v>
      </c>
      <c r="AW49" s="135"/>
      <c r="AX49" s="134">
        <f t="shared" ref="AX49:BC49" si="241">AX108</f>
        <v>355</v>
      </c>
      <c r="AY49" s="134">
        <f t="shared" si="241"/>
        <v>197</v>
      </c>
      <c r="AZ49" s="134">
        <f t="shared" si="241"/>
        <v>175</v>
      </c>
      <c r="BA49" s="143">
        <f t="shared" si="241"/>
        <v>159</v>
      </c>
      <c r="BB49" s="143">
        <f t="shared" si="241"/>
        <v>163</v>
      </c>
      <c r="BC49" s="143">
        <f t="shared" si="241"/>
        <v>146</v>
      </c>
      <c r="BD49" s="143">
        <f t="shared" ref="BD49:BE49" si="242">BD108</f>
        <v>149</v>
      </c>
      <c r="BE49" s="143">
        <f t="shared" si="242"/>
        <v>0</v>
      </c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>
      <c r="A50" s="3"/>
      <c r="B50" s="135">
        <v>229</v>
      </c>
      <c r="C50" s="135" t="s">
        <v>385</v>
      </c>
      <c r="D50" s="145">
        <f t="shared" ref="D50:M50" si="243">D110</f>
        <v>84</v>
      </c>
      <c r="E50" s="145">
        <f t="shared" si="243"/>
        <v>86</v>
      </c>
      <c r="F50" s="145">
        <f t="shared" si="243"/>
        <v>91</v>
      </c>
      <c r="G50" s="145">
        <v>95</v>
      </c>
      <c r="H50" s="145">
        <v>93</v>
      </c>
      <c r="I50" s="145">
        <f t="shared" si="243"/>
        <v>63</v>
      </c>
      <c r="J50" s="145">
        <f t="shared" si="243"/>
        <v>61</v>
      </c>
      <c r="K50" s="145">
        <f t="shared" si="243"/>
        <v>61</v>
      </c>
      <c r="L50" s="145">
        <f t="shared" si="243"/>
        <v>59</v>
      </c>
      <c r="M50" s="145">
        <f t="shared" si="243"/>
        <v>60</v>
      </c>
      <c r="N50" s="145">
        <f t="shared" ref="N50:W50" si="244">N110</f>
        <v>565</v>
      </c>
      <c r="O50" s="145">
        <f t="shared" si="244"/>
        <v>614</v>
      </c>
      <c r="P50" s="145">
        <f t="shared" si="244"/>
        <v>605</v>
      </c>
      <c r="Q50" s="145">
        <f t="shared" si="244"/>
        <v>606</v>
      </c>
      <c r="R50" s="145">
        <f t="shared" si="244"/>
        <v>622</v>
      </c>
      <c r="S50" s="145">
        <f t="shared" si="244"/>
        <v>640</v>
      </c>
      <c r="T50" s="145">
        <f t="shared" si="244"/>
        <v>631</v>
      </c>
      <c r="U50" s="145">
        <f t="shared" si="244"/>
        <v>650</v>
      </c>
      <c r="V50" s="145">
        <f t="shared" si="244"/>
        <v>654</v>
      </c>
      <c r="W50" s="145">
        <f t="shared" si="244"/>
        <v>643</v>
      </c>
      <c r="X50" s="145">
        <f>X110</f>
        <v>639</v>
      </c>
      <c r="Y50" s="145">
        <f t="shared" ref="Y50:AL50" si="245">Y110</f>
        <v>618</v>
      </c>
      <c r="Z50" s="145">
        <f t="shared" si="245"/>
        <v>619</v>
      </c>
      <c r="AA50" s="145">
        <f t="shared" si="245"/>
        <v>581</v>
      </c>
      <c r="AB50" s="145">
        <f t="shared" si="245"/>
        <v>567</v>
      </c>
      <c r="AC50" s="145">
        <f t="shared" si="245"/>
        <v>595</v>
      </c>
      <c r="AD50" s="145">
        <f t="shared" si="245"/>
        <v>574</v>
      </c>
      <c r="AE50" s="145">
        <f t="shared" si="245"/>
        <v>559</v>
      </c>
      <c r="AF50" s="145">
        <f t="shared" si="245"/>
        <v>558</v>
      </c>
      <c r="AG50" s="145">
        <f t="shared" si="245"/>
        <v>540</v>
      </c>
      <c r="AH50" s="145">
        <f t="shared" si="245"/>
        <v>503</v>
      </c>
      <c r="AI50" s="145">
        <f t="shared" si="245"/>
        <v>470</v>
      </c>
      <c r="AJ50" s="134">
        <f t="shared" si="245"/>
        <v>456</v>
      </c>
      <c r="AK50" s="134">
        <f t="shared" si="245"/>
        <v>470</v>
      </c>
      <c r="AL50" s="134">
        <f t="shared" si="245"/>
        <v>449</v>
      </c>
      <c r="AM50" s="134">
        <v>461</v>
      </c>
      <c r="AN50" s="134">
        <f t="shared" ref="AN50:AV50" si="246">AN110</f>
        <v>396</v>
      </c>
      <c r="AO50" s="134">
        <f t="shared" si="246"/>
        <v>389</v>
      </c>
      <c r="AP50" s="134">
        <f t="shared" si="246"/>
        <v>415</v>
      </c>
      <c r="AQ50" s="134">
        <f t="shared" si="246"/>
        <v>392</v>
      </c>
      <c r="AR50" s="134">
        <f t="shared" si="246"/>
        <v>370</v>
      </c>
      <c r="AS50" s="134">
        <f t="shared" si="246"/>
        <v>387</v>
      </c>
      <c r="AT50" s="134">
        <f t="shared" si="246"/>
        <v>354</v>
      </c>
      <c r="AU50" s="134">
        <f t="shared" si="246"/>
        <v>354</v>
      </c>
      <c r="AV50" s="134">
        <f t="shared" si="246"/>
        <v>344</v>
      </c>
      <c r="AW50" s="135"/>
      <c r="AX50" s="134">
        <f t="shared" ref="AX50:BC50" si="247">AX110</f>
        <v>375</v>
      </c>
      <c r="AY50" s="134">
        <f t="shared" si="247"/>
        <v>316</v>
      </c>
      <c r="AZ50" s="134">
        <f t="shared" si="247"/>
        <v>315</v>
      </c>
      <c r="BA50" s="143">
        <f t="shared" si="247"/>
        <v>310</v>
      </c>
      <c r="BB50" s="143">
        <f t="shared" si="247"/>
        <v>302</v>
      </c>
      <c r="BC50" s="143">
        <f t="shared" si="247"/>
        <v>219</v>
      </c>
      <c r="BD50" s="143">
        <f t="shared" ref="BD50:BE50" si="248">BD110</f>
        <v>225</v>
      </c>
      <c r="BE50" s="143">
        <f t="shared" si="248"/>
        <v>0</v>
      </c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>
      <c r="A51" s="3"/>
      <c r="B51" s="135">
        <v>464</v>
      </c>
      <c r="C51" s="135" t="s">
        <v>90</v>
      </c>
      <c r="D51" s="145">
        <f t="shared" ref="D51:M51" si="249">D118</f>
        <v>11</v>
      </c>
      <c r="E51" s="145">
        <f t="shared" si="249"/>
        <v>10</v>
      </c>
      <c r="F51" s="145">
        <f t="shared" si="249"/>
        <v>14</v>
      </c>
      <c r="G51" s="145">
        <v>13</v>
      </c>
      <c r="H51" s="145">
        <v>14</v>
      </c>
      <c r="I51" s="145">
        <f t="shared" si="249"/>
        <v>10</v>
      </c>
      <c r="J51" s="145">
        <f t="shared" si="249"/>
        <v>5</v>
      </c>
      <c r="K51" s="145">
        <f t="shared" si="249"/>
        <v>12</v>
      </c>
      <c r="L51" s="145">
        <f t="shared" si="249"/>
        <v>10</v>
      </c>
      <c r="M51" s="145">
        <f t="shared" si="249"/>
        <v>10</v>
      </c>
      <c r="N51" s="145">
        <f t="shared" ref="N51:X53" si="250">N118</f>
        <v>64</v>
      </c>
      <c r="O51" s="145">
        <f t="shared" si="250"/>
        <v>68</v>
      </c>
      <c r="P51" s="145">
        <f t="shared" si="250"/>
        <v>69</v>
      </c>
      <c r="Q51" s="145">
        <f t="shared" si="250"/>
        <v>74</v>
      </c>
      <c r="R51" s="145">
        <f t="shared" si="250"/>
        <v>71</v>
      </c>
      <c r="S51" s="145">
        <f t="shared" si="250"/>
        <v>80</v>
      </c>
      <c r="T51" s="145">
        <f t="shared" si="250"/>
        <v>97</v>
      </c>
      <c r="U51" s="145">
        <f t="shared" si="250"/>
        <v>100</v>
      </c>
      <c r="V51" s="145">
        <f t="shared" si="250"/>
        <v>103</v>
      </c>
      <c r="W51" s="145">
        <f t="shared" si="250"/>
        <v>100</v>
      </c>
      <c r="X51" s="145">
        <f>X118</f>
        <v>99</v>
      </c>
      <c r="Y51" s="145">
        <f t="shared" ref="X51:AL53" si="251">Y118</f>
        <v>95</v>
      </c>
      <c r="Z51" s="145">
        <f t="shared" si="251"/>
        <v>91</v>
      </c>
      <c r="AA51" s="145">
        <f t="shared" si="251"/>
        <v>92</v>
      </c>
      <c r="AB51" s="145">
        <f t="shared" si="251"/>
        <v>87</v>
      </c>
      <c r="AC51" s="145">
        <f t="shared" si="251"/>
        <v>88</v>
      </c>
      <c r="AD51" s="145">
        <f t="shared" si="251"/>
        <v>86</v>
      </c>
      <c r="AE51" s="145">
        <f t="shared" si="251"/>
        <v>84</v>
      </c>
      <c r="AF51" s="145">
        <f t="shared" si="251"/>
        <v>84</v>
      </c>
      <c r="AG51" s="145">
        <f t="shared" si="251"/>
        <v>80</v>
      </c>
      <c r="AH51" s="145">
        <f t="shared" si="251"/>
        <v>81</v>
      </c>
      <c r="AI51" s="145">
        <f t="shared" si="251"/>
        <v>79</v>
      </c>
      <c r="AJ51" s="134">
        <f t="shared" si="251"/>
        <v>79</v>
      </c>
      <c r="AK51" s="134">
        <f t="shared" si="251"/>
        <v>70</v>
      </c>
      <c r="AL51" s="134">
        <f t="shared" si="251"/>
        <v>65</v>
      </c>
      <c r="AM51" s="134">
        <v>67</v>
      </c>
      <c r="AN51" s="134">
        <f t="shared" ref="AN51:AV53" si="252">AN118</f>
        <v>64</v>
      </c>
      <c r="AO51" s="134">
        <f t="shared" si="252"/>
        <v>65</v>
      </c>
      <c r="AP51" s="134">
        <f t="shared" si="252"/>
        <v>62</v>
      </c>
      <c r="AQ51" s="134">
        <f t="shared" si="252"/>
        <v>59</v>
      </c>
      <c r="AR51" s="134">
        <f t="shared" si="252"/>
        <v>56</v>
      </c>
      <c r="AS51" s="134">
        <f t="shared" si="252"/>
        <v>60</v>
      </c>
      <c r="AT51" s="134">
        <f t="shared" si="252"/>
        <v>58</v>
      </c>
      <c r="AU51" s="134">
        <f t="shared" si="252"/>
        <v>57</v>
      </c>
      <c r="AV51" s="134">
        <f t="shared" si="252"/>
        <v>55</v>
      </c>
      <c r="AW51" s="135"/>
      <c r="AX51" s="134">
        <f t="shared" ref="AX51:BC51" si="253">AX118</f>
        <v>59</v>
      </c>
      <c r="AY51" s="134">
        <f t="shared" si="253"/>
        <v>50</v>
      </c>
      <c r="AZ51" s="134">
        <f t="shared" si="253"/>
        <v>47</v>
      </c>
      <c r="BA51" s="143">
        <f t="shared" si="253"/>
        <v>46</v>
      </c>
      <c r="BB51" s="143">
        <f t="shared" si="253"/>
        <v>45</v>
      </c>
      <c r="BC51" s="143">
        <f t="shared" si="253"/>
        <v>40</v>
      </c>
      <c r="BD51" s="143">
        <f t="shared" ref="BD51:BE51" si="254">BD118</f>
        <v>39</v>
      </c>
      <c r="BE51" s="143">
        <f t="shared" si="254"/>
        <v>0</v>
      </c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>
      <c r="A52" s="3"/>
      <c r="B52" s="135">
        <v>481</v>
      </c>
      <c r="C52" s="135" t="s">
        <v>91</v>
      </c>
      <c r="D52" s="145">
        <f t="shared" ref="D52:M52" si="255">D119</f>
        <v>18</v>
      </c>
      <c r="E52" s="145">
        <f t="shared" si="255"/>
        <v>18</v>
      </c>
      <c r="F52" s="145">
        <f t="shared" si="255"/>
        <v>16</v>
      </c>
      <c r="G52" s="145">
        <v>19</v>
      </c>
      <c r="H52" s="145">
        <v>18</v>
      </c>
      <c r="I52" s="145">
        <f t="shared" si="255"/>
        <v>15</v>
      </c>
      <c r="J52" s="145">
        <f t="shared" si="255"/>
        <v>13</v>
      </c>
      <c r="K52" s="145">
        <f t="shared" si="255"/>
        <v>15</v>
      </c>
      <c r="L52" s="145">
        <f t="shared" si="255"/>
        <v>14</v>
      </c>
      <c r="M52" s="145">
        <f t="shared" si="255"/>
        <v>13</v>
      </c>
      <c r="N52" s="145">
        <f t="shared" si="250"/>
        <v>59</v>
      </c>
      <c r="O52" s="145">
        <f t="shared" si="250"/>
        <v>59</v>
      </c>
      <c r="P52" s="145">
        <f t="shared" si="250"/>
        <v>60</v>
      </c>
      <c r="Q52" s="145">
        <f t="shared" si="250"/>
        <v>63</v>
      </c>
      <c r="R52" s="145">
        <f t="shared" si="250"/>
        <v>61</v>
      </c>
      <c r="S52" s="145">
        <f t="shared" si="250"/>
        <v>61</v>
      </c>
      <c r="T52" s="145">
        <f t="shared" si="250"/>
        <v>57</v>
      </c>
      <c r="U52" s="145">
        <f t="shared" si="250"/>
        <v>56</v>
      </c>
      <c r="V52" s="145">
        <f t="shared" si="250"/>
        <v>57</v>
      </c>
      <c r="W52" s="145">
        <f t="shared" si="250"/>
        <v>62</v>
      </c>
      <c r="X52" s="145">
        <f t="shared" si="250"/>
        <v>59</v>
      </c>
      <c r="Y52" s="145">
        <f t="shared" si="251"/>
        <v>61</v>
      </c>
      <c r="Z52" s="145">
        <f t="shared" si="251"/>
        <v>58</v>
      </c>
      <c r="AA52" s="145">
        <f t="shared" si="251"/>
        <v>58</v>
      </c>
      <c r="AB52" s="145">
        <f t="shared" si="251"/>
        <v>56</v>
      </c>
      <c r="AC52" s="145">
        <f t="shared" si="251"/>
        <v>56</v>
      </c>
      <c r="AD52" s="145">
        <f t="shared" si="251"/>
        <v>53</v>
      </c>
      <c r="AE52" s="145">
        <f t="shared" si="251"/>
        <v>47</v>
      </c>
      <c r="AF52" s="145">
        <f t="shared" si="251"/>
        <v>45</v>
      </c>
      <c r="AG52" s="145">
        <f t="shared" si="251"/>
        <v>43</v>
      </c>
      <c r="AH52" s="145">
        <f t="shared" si="251"/>
        <v>42</v>
      </c>
      <c r="AI52" s="145">
        <f t="shared" si="251"/>
        <v>41</v>
      </c>
      <c r="AJ52" s="134">
        <f t="shared" si="251"/>
        <v>38</v>
      </c>
      <c r="AK52" s="134">
        <f t="shared" si="251"/>
        <v>38</v>
      </c>
      <c r="AL52" s="134">
        <f t="shared" si="251"/>
        <v>31</v>
      </c>
      <c r="AM52" s="134">
        <v>35</v>
      </c>
      <c r="AN52" s="134">
        <f t="shared" si="252"/>
        <v>31</v>
      </c>
      <c r="AO52" s="134">
        <f t="shared" si="252"/>
        <v>32</v>
      </c>
      <c r="AP52" s="134">
        <f t="shared" si="252"/>
        <v>32</v>
      </c>
      <c r="AQ52" s="134">
        <f t="shared" si="252"/>
        <v>31</v>
      </c>
      <c r="AR52" s="134">
        <f t="shared" si="252"/>
        <v>30</v>
      </c>
      <c r="AS52" s="134">
        <f t="shared" si="252"/>
        <v>24</v>
      </c>
      <c r="AT52" s="134">
        <f t="shared" si="252"/>
        <v>24</v>
      </c>
      <c r="AU52" s="134">
        <f t="shared" si="252"/>
        <v>20</v>
      </c>
      <c r="AV52" s="134">
        <f t="shared" si="252"/>
        <v>21</v>
      </c>
      <c r="AW52" s="135"/>
      <c r="AX52" s="134">
        <f t="shared" ref="AX52:BA53" si="256">AX119</f>
        <v>24</v>
      </c>
      <c r="AY52" s="134">
        <f t="shared" si="256"/>
        <v>22</v>
      </c>
      <c r="AZ52" s="134">
        <f t="shared" si="256"/>
        <v>22</v>
      </c>
      <c r="BA52" s="143">
        <f t="shared" si="256"/>
        <v>22</v>
      </c>
      <c r="BB52" s="143">
        <f t="shared" ref="BB52:BC52" si="257">BB119</f>
        <v>20</v>
      </c>
      <c r="BC52" s="143">
        <f t="shared" si="257"/>
        <v>20</v>
      </c>
      <c r="BD52" s="143">
        <f t="shared" ref="BD52:BE52" si="258">BD119</f>
        <v>20</v>
      </c>
      <c r="BE52" s="143">
        <f t="shared" si="258"/>
        <v>0</v>
      </c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>
      <c r="A53" s="3"/>
      <c r="B53" s="135">
        <v>501</v>
      </c>
      <c r="C53" s="135" t="s">
        <v>92</v>
      </c>
      <c r="D53" s="145">
        <f t="shared" ref="D53:M53" si="259">D120</f>
        <v>24</v>
      </c>
      <c r="E53" s="145">
        <f t="shared" si="259"/>
        <v>28</v>
      </c>
      <c r="F53" s="145">
        <f t="shared" si="259"/>
        <v>31</v>
      </c>
      <c r="G53" s="145">
        <v>14</v>
      </c>
      <c r="H53" s="145">
        <v>14</v>
      </c>
      <c r="I53" s="145">
        <f t="shared" si="259"/>
        <v>20</v>
      </c>
      <c r="J53" s="145">
        <f t="shared" si="259"/>
        <v>29</v>
      </c>
      <c r="K53" s="145">
        <f t="shared" si="259"/>
        <v>19</v>
      </c>
      <c r="L53" s="145">
        <f t="shared" si="259"/>
        <v>19</v>
      </c>
      <c r="M53" s="145">
        <f t="shared" si="259"/>
        <v>16</v>
      </c>
      <c r="N53" s="145">
        <f t="shared" si="250"/>
        <v>91</v>
      </c>
      <c r="O53" s="145">
        <f t="shared" si="250"/>
        <v>102</v>
      </c>
      <c r="P53" s="145">
        <f t="shared" si="250"/>
        <v>106</v>
      </c>
      <c r="Q53" s="145">
        <f t="shared" si="250"/>
        <v>107</v>
      </c>
      <c r="R53" s="145">
        <f t="shared" si="250"/>
        <v>101</v>
      </c>
      <c r="S53" s="145">
        <f t="shared" si="250"/>
        <v>107</v>
      </c>
      <c r="T53" s="145">
        <f t="shared" si="250"/>
        <v>109</v>
      </c>
      <c r="U53" s="145">
        <f t="shared" si="250"/>
        <v>107</v>
      </c>
      <c r="V53" s="145">
        <f t="shared" si="250"/>
        <v>109</v>
      </c>
      <c r="W53" s="145">
        <f t="shared" si="250"/>
        <v>101</v>
      </c>
      <c r="X53" s="145">
        <f t="shared" si="251"/>
        <v>111</v>
      </c>
      <c r="Y53" s="145">
        <f t="shared" si="251"/>
        <v>110</v>
      </c>
      <c r="Z53" s="145">
        <f t="shared" si="251"/>
        <v>110</v>
      </c>
      <c r="AA53" s="145">
        <f t="shared" si="251"/>
        <v>105</v>
      </c>
      <c r="AB53" s="145">
        <f t="shared" si="251"/>
        <v>98</v>
      </c>
      <c r="AC53" s="145">
        <f t="shared" si="251"/>
        <v>104</v>
      </c>
      <c r="AD53" s="145">
        <f t="shared" si="251"/>
        <v>96</v>
      </c>
      <c r="AE53" s="145">
        <f t="shared" si="251"/>
        <v>96</v>
      </c>
      <c r="AF53" s="145">
        <f t="shared" si="251"/>
        <v>102</v>
      </c>
      <c r="AG53" s="145">
        <f t="shared" si="251"/>
        <v>87</v>
      </c>
      <c r="AH53" s="145">
        <f t="shared" si="251"/>
        <v>95</v>
      </c>
      <c r="AI53" s="145">
        <f t="shared" si="251"/>
        <v>89</v>
      </c>
      <c r="AJ53" s="134">
        <f t="shared" si="251"/>
        <v>83</v>
      </c>
      <c r="AK53" s="134">
        <f t="shared" si="251"/>
        <v>81</v>
      </c>
      <c r="AL53" s="134">
        <f t="shared" si="251"/>
        <v>79</v>
      </c>
      <c r="AM53" s="134">
        <v>72</v>
      </c>
      <c r="AN53" s="134">
        <f t="shared" si="252"/>
        <v>66</v>
      </c>
      <c r="AO53" s="134">
        <f t="shared" si="252"/>
        <v>65</v>
      </c>
      <c r="AP53" s="134">
        <f t="shared" si="252"/>
        <v>67</v>
      </c>
      <c r="AQ53" s="134">
        <f t="shared" si="252"/>
        <v>62</v>
      </c>
      <c r="AR53" s="134">
        <f t="shared" si="252"/>
        <v>60</v>
      </c>
      <c r="AS53" s="134">
        <f t="shared" si="252"/>
        <v>58</v>
      </c>
      <c r="AT53" s="134">
        <f t="shared" si="252"/>
        <v>56</v>
      </c>
      <c r="AU53" s="134">
        <f t="shared" si="252"/>
        <v>54</v>
      </c>
      <c r="AV53" s="134">
        <f t="shared" si="252"/>
        <v>53</v>
      </c>
      <c r="AW53" s="135"/>
      <c r="AX53" s="134">
        <f t="shared" si="256"/>
        <v>59</v>
      </c>
      <c r="AY53" s="134">
        <f t="shared" si="256"/>
        <v>51</v>
      </c>
      <c r="AZ53" s="134">
        <f t="shared" si="256"/>
        <v>51</v>
      </c>
      <c r="BA53" s="143">
        <f t="shared" si="256"/>
        <v>50</v>
      </c>
      <c r="BB53" s="143">
        <f t="shared" ref="BB53:BC53" si="260">BB120</f>
        <v>51</v>
      </c>
      <c r="BC53" s="143">
        <f t="shared" si="260"/>
        <v>42</v>
      </c>
      <c r="BD53" s="143">
        <f t="shared" ref="BD53:BE53" si="261">BD120</f>
        <v>40</v>
      </c>
      <c r="BE53" s="143">
        <f t="shared" si="261"/>
        <v>0</v>
      </c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>
      <c r="A54" s="3" t="s">
        <v>410</v>
      </c>
      <c r="B54" s="135"/>
      <c r="C54" s="135" t="s">
        <v>42</v>
      </c>
      <c r="D54" s="145">
        <f t="shared" ref="D54:M54" si="262">SUM(D55:D59)</f>
        <v>184</v>
      </c>
      <c r="E54" s="145">
        <f t="shared" si="262"/>
        <v>201</v>
      </c>
      <c r="F54" s="145">
        <f t="shared" si="262"/>
        <v>93</v>
      </c>
      <c r="G54" s="145">
        <f t="shared" si="262"/>
        <v>173</v>
      </c>
      <c r="H54" s="145">
        <f t="shared" si="262"/>
        <v>171</v>
      </c>
      <c r="I54" s="145">
        <f t="shared" si="262"/>
        <v>139</v>
      </c>
      <c r="J54" s="145">
        <f t="shared" si="262"/>
        <v>143</v>
      </c>
      <c r="K54" s="145">
        <f t="shared" si="262"/>
        <v>138</v>
      </c>
      <c r="L54" s="145">
        <f t="shared" si="262"/>
        <v>130</v>
      </c>
      <c r="M54" s="145">
        <f t="shared" si="262"/>
        <v>129</v>
      </c>
      <c r="N54" s="145">
        <f t="shared" ref="N54:W54" si="263">SUM(N55:N59)</f>
        <v>1200</v>
      </c>
      <c r="O54" s="145">
        <f t="shared" si="263"/>
        <v>1241</v>
      </c>
      <c r="P54" s="145">
        <f t="shared" si="263"/>
        <v>1194</v>
      </c>
      <c r="Q54" s="145">
        <f t="shared" si="263"/>
        <v>1210</v>
      </c>
      <c r="R54" s="145">
        <f t="shared" si="263"/>
        <v>1165</v>
      </c>
      <c r="S54" s="145">
        <f t="shared" si="263"/>
        <v>1174</v>
      </c>
      <c r="T54" s="145">
        <f t="shared" si="263"/>
        <v>1179</v>
      </c>
      <c r="U54" s="145">
        <f t="shared" si="263"/>
        <v>1142</v>
      </c>
      <c r="V54" s="145">
        <f t="shared" si="263"/>
        <v>1167</v>
      </c>
      <c r="W54" s="145">
        <f t="shared" si="263"/>
        <v>1133</v>
      </c>
      <c r="X54" s="145">
        <f>SUM(X55:X59)</f>
        <v>1180</v>
      </c>
      <c r="Y54" s="145">
        <f t="shared" ref="Y54:AV54" si="264">SUM(Y55:Y59)</f>
        <v>1191</v>
      </c>
      <c r="Z54" s="145">
        <f t="shared" si="264"/>
        <v>1150</v>
      </c>
      <c r="AA54" s="145">
        <f t="shared" si="264"/>
        <v>1139</v>
      </c>
      <c r="AB54" s="145">
        <f t="shared" si="264"/>
        <v>1065</v>
      </c>
      <c r="AC54" s="145">
        <f t="shared" si="264"/>
        <v>1066</v>
      </c>
      <c r="AD54" s="145">
        <f t="shared" si="264"/>
        <v>1015</v>
      </c>
      <c r="AE54" s="145">
        <f t="shared" si="264"/>
        <v>966</v>
      </c>
      <c r="AF54" s="145">
        <f t="shared" si="264"/>
        <v>977</v>
      </c>
      <c r="AG54" s="145">
        <f t="shared" si="264"/>
        <v>900</v>
      </c>
      <c r="AH54" s="145">
        <f t="shared" si="264"/>
        <v>868</v>
      </c>
      <c r="AI54" s="145">
        <f t="shared" si="264"/>
        <v>813</v>
      </c>
      <c r="AJ54" s="134">
        <f t="shared" si="264"/>
        <v>760</v>
      </c>
      <c r="AK54" s="134">
        <f t="shared" si="264"/>
        <v>738</v>
      </c>
      <c r="AL54" s="134">
        <f t="shared" si="264"/>
        <v>437</v>
      </c>
      <c r="AM54" s="134">
        <f t="shared" si="264"/>
        <v>678</v>
      </c>
      <c r="AN54" s="134">
        <f t="shared" si="264"/>
        <v>625</v>
      </c>
      <c r="AO54" s="134">
        <f t="shared" si="264"/>
        <v>604</v>
      </c>
      <c r="AP54" s="134">
        <f t="shared" si="264"/>
        <v>623</v>
      </c>
      <c r="AQ54" s="134">
        <f t="shared" si="264"/>
        <v>575</v>
      </c>
      <c r="AR54" s="134">
        <f t="shared" si="264"/>
        <v>542</v>
      </c>
      <c r="AS54" s="134">
        <f t="shared" si="264"/>
        <v>529</v>
      </c>
      <c r="AT54" s="134">
        <f t="shared" si="264"/>
        <v>517</v>
      </c>
      <c r="AU54" s="134">
        <f t="shared" si="264"/>
        <v>485</v>
      </c>
      <c r="AV54" s="134">
        <f t="shared" si="264"/>
        <v>467</v>
      </c>
      <c r="AW54" s="135"/>
      <c r="AX54" s="134">
        <f t="shared" ref="AX54:BC54" si="265">SUM(AX55:AX59)</f>
        <v>504</v>
      </c>
      <c r="AY54" s="134">
        <f t="shared" si="265"/>
        <v>440</v>
      </c>
      <c r="AZ54" s="134">
        <f t="shared" si="265"/>
        <v>431</v>
      </c>
      <c r="BA54" s="143">
        <f t="shared" si="265"/>
        <v>430</v>
      </c>
      <c r="BB54" s="143">
        <f t="shared" si="265"/>
        <v>418</v>
      </c>
      <c r="BC54" s="143">
        <f t="shared" si="265"/>
        <v>371</v>
      </c>
      <c r="BD54" s="143">
        <f t="shared" ref="BD54:BE54" si="266">SUM(BD55:BD59)</f>
        <v>385</v>
      </c>
      <c r="BE54" s="143">
        <f t="shared" si="266"/>
        <v>0</v>
      </c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>
      <c r="A55" s="3"/>
      <c r="B55" s="135">
        <v>209</v>
      </c>
      <c r="C55" s="135" t="s">
        <v>63</v>
      </c>
      <c r="D55" s="145">
        <f t="shared" ref="D55:M55" si="267">D91</f>
        <v>61</v>
      </c>
      <c r="E55" s="145">
        <f t="shared" si="267"/>
        <v>70</v>
      </c>
      <c r="F55" s="145">
        <f t="shared" si="267"/>
        <v>34</v>
      </c>
      <c r="G55" s="145">
        <v>34</v>
      </c>
      <c r="H55" s="145">
        <v>40</v>
      </c>
      <c r="I55" s="145">
        <f t="shared" si="267"/>
        <v>53</v>
      </c>
      <c r="J55" s="145">
        <f t="shared" si="267"/>
        <v>59</v>
      </c>
      <c r="K55" s="145">
        <f t="shared" si="267"/>
        <v>56</v>
      </c>
      <c r="L55" s="145">
        <f t="shared" si="267"/>
        <v>51</v>
      </c>
      <c r="M55" s="145">
        <f t="shared" si="267"/>
        <v>50</v>
      </c>
      <c r="N55" s="145">
        <f t="shared" ref="N55:W55" si="268">N91</f>
        <v>537</v>
      </c>
      <c r="O55" s="145">
        <f t="shared" si="268"/>
        <v>562</v>
      </c>
      <c r="P55" s="145">
        <f t="shared" si="268"/>
        <v>544</v>
      </c>
      <c r="Q55" s="145">
        <f t="shared" si="268"/>
        <v>549</v>
      </c>
      <c r="R55" s="145">
        <f t="shared" si="268"/>
        <v>519</v>
      </c>
      <c r="S55" s="145">
        <f t="shared" si="268"/>
        <v>540</v>
      </c>
      <c r="T55" s="145">
        <f t="shared" si="268"/>
        <v>540</v>
      </c>
      <c r="U55" s="145">
        <f t="shared" si="268"/>
        <v>520</v>
      </c>
      <c r="V55" s="145">
        <f t="shared" si="268"/>
        <v>534</v>
      </c>
      <c r="W55" s="145">
        <f t="shared" si="268"/>
        <v>524</v>
      </c>
      <c r="X55" s="145">
        <f>X91</f>
        <v>541</v>
      </c>
      <c r="Y55" s="145">
        <f t="shared" ref="Y55:AL55" si="269">Y91</f>
        <v>544</v>
      </c>
      <c r="Z55" s="145">
        <f t="shared" si="269"/>
        <v>511</v>
      </c>
      <c r="AA55" s="145">
        <f t="shared" si="269"/>
        <v>520</v>
      </c>
      <c r="AB55" s="145">
        <f t="shared" si="269"/>
        <v>482</v>
      </c>
      <c r="AC55" s="145">
        <f t="shared" si="269"/>
        <v>491</v>
      </c>
      <c r="AD55" s="145">
        <f t="shared" si="269"/>
        <v>467</v>
      </c>
      <c r="AE55" s="145">
        <f t="shared" si="269"/>
        <v>433</v>
      </c>
      <c r="AF55" s="145">
        <f t="shared" si="269"/>
        <v>429</v>
      </c>
      <c r="AG55" s="145">
        <f t="shared" si="269"/>
        <v>394</v>
      </c>
      <c r="AH55" s="145">
        <f t="shared" si="269"/>
        <v>379</v>
      </c>
      <c r="AI55" s="145">
        <f t="shared" si="269"/>
        <v>356</v>
      </c>
      <c r="AJ55" s="134">
        <f t="shared" si="269"/>
        <v>329</v>
      </c>
      <c r="AK55" s="134">
        <f t="shared" si="269"/>
        <v>310</v>
      </c>
      <c r="AL55" s="134">
        <f t="shared" si="269"/>
        <v>276</v>
      </c>
      <c r="AM55" s="134">
        <v>296</v>
      </c>
      <c r="AN55" s="134">
        <f t="shared" ref="AN55:AV55" si="270">AN91</f>
        <v>277</v>
      </c>
      <c r="AO55" s="134">
        <f t="shared" si="270"/>
        <v>267</v>
      </c>
      <c r="AP55" s="134">
        <f t="shared" si="270"/>
        <v>277</v>
      </c>
      <c r="AQ55" s="134">
        <f t="shared" si="270"/>
        <v>252</v>
      </c>
      <c r="AR55" s="134">
        <f t="shared" si="270"/>
        <v>245</v>
      </c>
      <c r="AS55" s="134">
        <f t="shared" si="270"/>
        <v>248</v>
      </c>
      <c r="AT55" s="134">
        <f t="shared" si="270"/>
        <v>232</v>
      </c>
      <c r="AU55" s="134">
        <f t="shared" si="270"/>
        <v>223</v>
      </c>
      <c r="AV55" s="134">
        <f t="shared" si="270"/>
        <v>215</v>
      </c>
      <c r="AW55" s="135"/>
      <c r="AX55" s="134">
        <f t="shared" ref="AX55:BC55" si="271">AX91</f>
        <v>234</v>
      </c>
      <c r="AY55" s="134">
        <f t="shared" si="271"/>
        <v>203</v>
      </c>
      <c r="AZ55" s="134">
        <f t="shared" si="271"/>
        <v>198</v>
      </c>
      <c r="BA55" s="143">
        <f t="shared" si="271"/>
        <v>196</v>
      </c>
      <c r="BB55" s="143">
        <f t="shared" si="271"/>
        <v>191</v>
      </c>
      <c r="BC55" s="143">
        <f t="shared" si="271"/>
        <v>164</v>
      </c>
      <c r="BD55" s="143">
        <f t="shared" ref="BD55:BE55" si="272">BD91</f>
        <v>170</v>
      </c>
      <c r="BE55" s="143">
        <f t="shared" si="272"/>
        <v>0</v>
      </c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>
      <c r="A56" s="3"/>
      <c r="B56" s="135">
        <v>222</v>
      </c>
      <c r="C56" s="135" t="s">
        <v>386</v>
      </c>
      <c r="D56" s="145">
        <f t="shared" ref="D56:M56" si="273">D103</f>
        <v>33</v>
      </c>
      <c r="E56" s="145">
        <f t="shared" si="273"/>
        <v>35</v>
      </c>
      <c r="F56" s="145">
        <f t="shared" si="273"/>
        <v>2</v>
      </c>
      <c r="G56" s="145">
        <v>38</v>
      </c>
      <c r="H56" s="145">
        <v>37</v>
      </c>
      <c r="I56" s="145">
        <f t="shared" si="273"/>
        <v>24</v>
      </c>
      <c r="J56" s="145">
        <f t="shared" si="273"/>
        <v>20</v>
      </c>
      <c r="K56" s="145">
        <f t="shared" si="273"/>
        <v>22</v>
      </c>
      <c r="L56" s="145">
        <f t="shared" si="273"/>
        <v>20</v>
      </c>
      <c r="M56" s="145">
        <f t="shared" si="273"/>
        <v>23</v>
      </c>
      <c r="N56" s="145">
        <f t="shared" ref="N56:W56" si="274">N103</f>
        <v>186</v>
      </c>
      <c r="O56" s="145">
        <f t="shared" si="274"/>
        <v>172</v>
      </c>
      <c r="P56" s="145">
        <f t="shared" si="274"/>
        <v>159</v>
      </c>
      <c r="Q56" s="145">
        <f t="shared" si="274"/>
        <v>165</v>
      </c>
      <c r="R56" s="145">
        <f t="shared" si="274"/>
        <v>159</v>
      </c>
      <c r="S56" s="145">
        <f t="shared" si="274"/>
        <v>157</v>
      </c>
      <c r="T56" s="145">
        <f t="shared" si="274"/>
        <v>158</v>
      </c>
      <c r="U56" s="145">
        <f t="shared" si="274"/>
        <v>154</v>
      </c>
      <c r="V56" s="145">
        <f t="shared" si="274"/>
        <v>163</v>
      </c>
      <c r="W56" s="145">
        <f t="shared" si="274"/>
        <v>154</v>
      </c>
      <c r="X56" s="145">
        <f>X103</f>
        <v>160</v>
      </c>
      <c r="Y56" s="145">
        <f t="shared" ref="Y56:AL56" si="275">Y103</f>
        <v>165</v>
      </c>
      <c r="Z56" s="145">
        <f t="shared" si="275"/>
        <v>168</v>
      </c>
      <c r="AA56" s="145">
        <f t="shared" si="275"/>
        <v>167</v>
      </c>
      <c r="AB56" s="145">
        <f t="shared" si="275"/>
        <v>151</v>
      </c>
      <c r="AC56" s="145">
        <f t="shared" si="275"/>
        <v>149</v>
      </c>
      <c r="AD56" s="145">
        <f t="shared" si="275"/>
        <v>138</v>
      </c>
      <c r="AE56" s="145">
        <f t="shared" si="275"/>
        <v>136</v>
      </c>
      <c r="AF56" s="145">
        <f t="shared" si="275"/>
        <v>135</v>
      </c>
      <c r="AG56" s="145">
        <f t="shared" si="275"/>
        <v>130</v>
      </c>
      <c r="AH56" s="145">
        <f t="shared" si="275"/>
        <v>123</v>
      </c>
      <c r="AI56" s="145">
        <f t="shared" si="275"/>
        <v>115</v>
      </c>
      <c r="AJ56" s="134">
        <f t="shared" si="275"/>
        <v>109</v>
      </c>
      <c r="AK56" s="134">
        <f t="shared" si="275"/>
        <v>108</v>
      </c>
      <c r="AL56" s="134">
        <f t="shared" si="275"/>
        <v>0</v>
      </c>
      <c r="AM56" s="134">
        <v>98</v>
      </c>
      <c r="AN56" s="134">
        <f t="shared" ref="AN56:AV56" si="276">AN103</f>
        <v>89</v>
      </c>
      <c r="AO56" s="134">
        <f t="shared" si="276"/>
        <v>87</v>
      </c>
      <c r="AP56" s="134">
        <f t="shared" si="276"/>
        <v>91</v>
      </c>
      <c r="AQ56" s="134">
        <f t="shared" si="276"/>
        <v>82</v>
      </c>
      <c r="AR56" s="134">
        <f t="shared" si="276"/>
        <v>78</v>
      </c>
      <c r="AS56" s="134">
        <f t="shared" si="276"/>
        <v>78</v>
      </c>
      <c r="AT56" s="134">
        <f t="shared" si="276"/>
        <v>75</v>
      </c>
      <c r="AU56" s="134">
        <f t="shared" si="276"/>
        <v>69</v>
      </c>
      <c r="AV56" s="134">
        <f t="shared" si="276"/>
        <v>66</v>
      </c>
      <c r="AW56" s="135"/>
      <c r="AX56" s="134">
        <f t="shared" ref="AX56:BC56" si="277">AX103</f>
        <v>75</v>
      </c>
      <c r="AY56" s="134">
        <f t="shared" si="277"/>
        <v>63</v>
      </c>
      <c r="AZ56" s="134">
        <f t="shared" si="277"/>
        <v>62</v>
      </c>
      <c r="BA56" s="143">
        <f t="shared" si="277"/>
        <v>61</v>
      </c>
      <c r="BB56" s="143">
        <f t="shared" si="277"/>
        <v>61</v>
      </c>
      <c r="BC56" s="143">
        <f t="shared" si="277"/>
        <v>51</v>
      </c>
      <c r="BD56" s="143">
        <f t="shared" ref="BD56:BE56" si="278">BD103</f>
        <v>54</v>
      </c>
      <c r="BE56" s="143">
        <f t="shared" si="278"/>
        <v>0</v>
      </c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>
      <c r="A57" s="3"/>
      <c r="B57" s="135">
        <v>225</v>
      </c>
      <c r="C57" s="135" t="s">
        <v>387</v>
      </c>
      <c r="D57" s="145">
        <f t="shared" ref="D57:M57" si="279">D106</f>
        <v>47</v>
      </c>
      <c r="E57" s="145">
        <f t="shared" si="279"/>
        <v>49</v>
      </c>
      <c r="F57" s="145">
        <f t="shared" si="279"/>
        <v>10</v>
      </c>
      <c r="G57" s="145">
        <v>47</v>
      </c>
      <c r="H57" s="145">
        <v>43</v>
      </c>
      <c r="I57" s="145">
        <f t="shared" si="279"/>
        <v>34</v>
      </c>
      <c r="J57" s="145">
        <f t="shared" si="279"/>
        <v>37</v>
      </c>
      <c r="K57" s="145">
        <f t="shared" si="279"/>
        <v>37</v>
      </c>
      <c r="L57" s="145">
        <f t="shared" si="279"/>
        <v>36</v>
      </c>
      <c r="M57" s="145">
        <f t="shared" si="279"/>
        <v>35</v>
      </c>
      <c r="N57" s="145">
        <f t="shared" ref="N57:W57" si="280">N106</f>
        <v>177</v>
      </c>
      <c r="O57" s="145">
        <f t="shared" si="280"/>
        <v>189</v>
      </c>
      <c r="P57" s="145">
        <f t="shared" si="280"/>
        <v>180</v>
      </c>
      <c r="Q57" s="145">
        <f t="shared" si="280"/>
        <v>181</v>
      </c>
      <c r="R57" s="145">
        <f t="shared" si="280"/>
        <v>173</v>
      </c>
      <c r="S57" s="145">
        <f t="shared" si="280"/>
        <v>171</v>
      </c>
      <c r="T57" s="145">
        <f t="shared" si="280"/>
        <v>171</v>
      </c>
      <c r="U57" s="145">
        <f t="shared" si="280"/>
        <v>163</v>
      </c>
      <c r="V57" s="145">
        <f t="shared" si="280"/>
        <v>176</v>
      </c>
      <c r="W57" s="145">
        <f t="shared" si="280"/>
        <v>163</v>
      </c>
      <c r="X57" s="145">
        <f>X106</f>
        <v>184</v>
      </c>
      <c r="Y57" s="145">
        <f t="shared" ref="Y57:AL57" si="281">Y106</f>
        <v>182</v>
      </c>
      <c r="Z57" s="145">
        <f t="shared" si="281"/>
        <v>178</v>
      </c>
      <c r="AA57" s="145">
        <f t="shared" si="281"/>
        <v>170</v>
      </c>
      <c r="AB57" s="145">
        <f t="shared" si="281"/>
        <v>153</v>
      </c>
      <c r="AC57" s="145">
        <f t="shared" si="281"/>
        <v>154</v>
      </c>
      <c r="AD57" s="145">
        <f t="shared" si="281"/>
        <v>151</v>
      </c>
      <c r="AE57" s="145">
        <f t="shared" si="281"/>
        <v>148</v>
      </c>
      <c r="AF57" s="145">
        <f t="shared" si="281"/>
        <v>153</v>
      </c>
      <c r="AG57" s="145">
        <f t="shared" si="281"/>
        <v>141</v>
      </c>
      <c r="AH57" s="145">
        <f t="shared" si="281"/>
        <v>141</v>
      </c>
      <c r="AI57" s="145">
        <f t="shared" si="281"/>
        <v>135</v>
      </c>
      <c r="AJ57" s="134">
        <f t="shared" si="281"/>
        <v>124</v>
      </c>
      <c r="AK57" s="134">
        <f t="shared" si="281"/>
        <v>125</v>
      </c>
      <c r="AL57" s="134">
        <f t="shared" si="281"/>
        <v>112</v>
      </c>
      <c r="AM57" s="134">
        <v>114</v>
      </c>
      <c r="AN57" s="134">
        <f t="shared" ref="AN57:AV57" si="282">AN106</f>
        <v>98</v>
      </c>
      <c r="AO57" s="134">
        <f t="shared" si="282"/>
        <v>96</v>
      </c>
      <c r="AP57" s="134">
        <f t="shared" si="282"/>
        <v>104</v>
      </c>
      <c r="AQ57" s="134">
        <f t="shared" si="282"/>
        <v>90</v>
      </c>
      <c r="AR57" s="134">
        <f t="shared" si="282"/>
        <v>84</v>
      </c>
      <c r="AS57" s="134">
        <f t="shared" si="282"/>
        <v>82</v>
      </c>
      <c r="AT57" s="134">
        <f t="shared" si="282"/>
        <v>86</v>
      </c>
      <c r="AU57" s="134">
        <f t="shared" si="282"/>
        <v>79</v>
      </c>
      <c r="AV57" s="134">
        <f t="shared" si="282"/>
        <v>77</v>
      </c>
      <c r="AW57" s="135"/>
      <c r="AX57" s="134">
        <f t="shared" ref="AX57:BC57" si="283">AX106</f>
        <v>85</v>
      </c>
      <c r="AY57" s="134">
        <f t="shared" si="283"/>
        <v>78</v>
      </c>
      <c r="AZ57" s="134">
        <f t="shared" si="283"/>
        <v>76</v>
      </c>
      <c r="BA57" s="143">
        <f t="shared" si="283"/>
        <v>77</v>
      </c>
      <c r="BB57" s="143">
        <f t="shared" si="283"/>
        <v>75</v>
      </c>
      <c r="BC57" s="143">
        <f t="shared" si="283"/>
        <v>79</v>
      </c>
      <c r="BD57" s="143">
        <f t="shared" ref="BD57:BE57" si="284">BD106</f>
        <v>84</v>
      </c>
      <c r="BE57" s="143">
        <f t="shared" si="284"/>
        <v>0</v>
      </c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>
      <c r="A58" s="3"/>
      <c r="B58" s="135">
        <v>585</v>
      </c>
      <c r="C58" s="135" t="s">
        <v>388</v>
      </c>
      <c r="D58" s="145">
        <f t="shared" ref="D58:M58" si="285">D121</f>
        <v>29</v>
      </c>
      <c r="E58" s="145">
        <f t="shared" si="285"/>
        <v>34</v>
      </c>
      <c r="F58" s="145">
        <f t="shared" si="285"/>
        <v>34</v>
      </c>
      <c r="G58" s="145">
        <v>37</v>
      </c>
      <c r="H58" s="145">
        <v>34</v>
      </c>
      <c r="I58" s="145">
        <f t="shared" si="285"/>
        <v>18</v>
      </c>
      <c r="J58" s="145">
        <f t="shared" si="285"/>
        <v>18</v>
      </c>
      <c r="K58" s="145">
        <f t="shared" si="285"/>
        <v>15</v>
      </c>
      <c r="L58" s="145">
        <f t="shared" si="285"/>
        <v>15</v>
      </c>
      <c r="M58" s="145">
        <f t="shared" si="285"/>
        <v>15</v>
      </c>
      <c r="N58" s="145">
        <f t="shared" ref="N58:W59" si="286">N121</f>
        <v>187</v>
      </c>
      <c r="O58" s="145">
        <f t="shared" si="286"/>
        <v>208</v>
      </c>
      <c r="P58" s="145">
        <f t="shared" si="286"/>
        <v>210</v>
      </c>
      <c r="Q58" s="145">
        <f t="shared" si="286"/>
        <v>206</v>
      </c>
      <c r="R58" s="145">
        <f t="shared" si="286"/>
        <v>210</v>
      </c>
      <c r="S58" s="145">
        <f t="shared" si="286"/>
        <v>201</v>
      </c>
      <c r="T58" s="145">
        <f t="shared" si="286"/>
        <v>196</v>
      </c>
      <c r="U58" s="145">
        <f t="shared" si="286"/>
        <v>190</v>
      </c>
      <c r="V58" s="145">
        <f t="shared" si="286"/>
        <v>192</v>
      </c>
      <c r="W58" s="145">
        <f t="shared" si="286"/>
        <v>191</v>
      </c>
      <c r="X58" s="145">
        <f>X121</f>
        <v>194</v>
      </c>
      <c r="Y58" s="145">
        <f t="shared" ref="Y58:AL59" si="287">Y121</f>
        <v>202</v>
      </c>
      <c r="Z58" s="145">
        <f t="shared" si="287"/>
        <v>195</v>
      </c>
      <c r="AA58" s="145">
        <f t="shared" si="287"/>
        <v>188</v>
      </c>
      <c r="AB58" s="145">
        <f t="shared" si="287"/>
        <v>192</v>
      </c>
      <c r="AC58" s="145">
        <f t="shared" si="287"/>
        <v>185</v>
      </c>
      <c r="AD58" s="145">
        <f t="shared" si="287"/>
        <v>177</v>
      </c>
      <c r="AE58" s="145">
        <f t="shared" si="287"/>
        <v>174</v>
      </c>
      <c r="AF58" s="145">
        <f t="shared" si="287"/>
        <v>175</v>
      </c>
      <c r="AG58" s="145">
        <f t="shared" si="287"/>
        <v>161</v>
      </c>
      <c r="AH58" s="145">
        <f t="shared" si="287"/>
        <v>155</v>
      </c>
      <c r="AI58" s="145">
        <f t="shared" si="287"/>
        <v>144</v>
      </c>
      <c r="AJ58" s="134">
        <f t="shared" si="287"/>
        <v>141</v>
      </c>
      <c r="AK58" s="134">
        <f t="shared" si="287"/>
        <v>139</v>
      </c>
      <c r="AL58" s="134">
        <f t="shared" si="287"/>
        <v>0</v>
      </c>
      <c r="AM58" s="134">
        <v>125</v>
      </c>
      <c r="AN58" s="134">
        <f t="shared" ref="AN58:AV59" si="288">AN121</f>
        <v>118</v>
      </c>
      <c r="AO58" s="134">
        <f t="shared" si="288"/>
        <v>113</v>
      </c>
      <c r="AP58" s="134">
        <f t="shared" si="288"/>
        <v>111</v>
      </c>
      <c r="AQ58" s="134">
        <f t="shared" si="288"/>
        <v>112</v>
      </c>
      <c r="AR58" s="134">
        <f t="shared" si="288"/>
        <v>100</v>
      </c>
      <c r="AS58" s="134">
        <f t="shared" si="288"/>
        <v>94</v>
      </c>
      <c r="AT58" s="134">
        <f t="shared" si="288"/>
        <v>95</v>
      </c>
      <c r="AU58" s="134">
        <f t="shared" si="288"/>
        <v>87</v>
      </c>
      <c r="AV58" s="134">
        <f t="shared" si="288"/>
        <v>83</v>
      </c>
      <c r="AW58" s="135"/>
      <c r="AX58" s="134">
        <f t="shared" ref="AX58:BA59" si="289">AX121</f>
        <v>82</v>
      </c>
      <c r="AY58" s="134">
        <f t="shared" si="289"/>
        <v>72</v>
      </c>
      <c r="AZ58" s="134">
        <f t="shared" si="289"/>
        <v>69</v>
      </c>
      <c r="BA58" s="143">
        <f t="shared" si="289"/>
        <v>72</v>
      </c>
      <c r="BB58" s="143">
        <f t="shared" ref="BB58:BC58" si="290">BB121</f>
        <v>68</v>
      </c>
      <c r="BC58" s="143">
        <f t="shared" si="290"/>
        <v>60</v>
      </c>
      <c r="BD58" s="143">
        <f t="shared" ref="BD58:BE58" si="291">BD121</f>
        <v>60</v>
      </c>
      <c r="BE58" s="143">
        <f t="shared" si="291"/>
        <v>0</v>
      </c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1:75">
      <c r="A59" s="3"/>
      <c r="B59" s="135">
        <v>586</v>
      </c>
      <c r="C59" s="135" t="s">
        <v>389</v>
      </c>
      <c r="D59" s="145">
        <f t="shared" ref="D59:M59" si="292">D122</f>
        <v>14</v>
      </c>
      <c r="E59" s="145">
        <f t="shared" si="292"/>
        <v>13</v>
      </c>
      <c r="F59" s="145">
        <f t="shared" si="292"/>
        <v>13</v>
      </c>
      <c r="G59" s="145">
        <v>17</v>
      </c>
      <c r="H59" s="145">
        <v>17</v>
      </c>
      <c r="I59" s="145">
        <f t="shared" si="292"/>
        <v>10</v>
      </c>
      <c r="J59" s="145">
        <f t="shared" si="292"/>
        <v>9</v>
      </c>
      <c r="K59" s="145">
        <f t="shared" si="292"/>
        <v>8</v>
      </c>
      <c r="L59" s="145">
        <f t="shared" si="292"/>
        <v>8</v>
      </c>
      <c r="M59" s="145">
        <f t="shared" si="292"/>
        <v>6</v>
      </c>
      <c r="N59" s="145">
        <f t="shared" si="286"/>
        <v>113</v>
      </c>
      <c r="O59" s="145">
        <f t="shared" si="286"/>
        <v>110</v>
      </c>
      <c r="P59" s="145">
        <f t="shared" si="286"/>
        <v>101</v>
      </c>
      <c r="Q59" s="145">
        <f t="shared" si="286"/>
        <v>109</v>
      </c>
      <c r="R59" s="145">
        <f t="shared" si="286"/>
        <v>104</v>
      </c>
      <c r="S59" s="145">
        <f t="shared" si="286"/>
        <v>105</v>
      </c>
      <c r="T59" s="145">
        <f t="shared" si="286"/>
        <v>114</v>
      </c>
      <c r="U59" s="145">
        <f t="shared" si="286"/>
        <v>115</v>
      </c>
      <c r="V59" s="145">
        <f t="shared" si="286"/>
        <v>102</v>
      </c>
      <c r="W59" s="145">
        <f t="shared" si="286"/>
        <v>101</v>
      </c>
      <c r="X59" s="145">
        <f>X122</f>
        <v>101</v>
      </c>
      <c r="Y59" s="145">
        <f t="shared" si="287"/>
        <v>98</v>
      </c>
      <c r="Z59" s="145">
        <f t="shared" si="287"/>
        <v>98</v>
      </c>
      <c r="AA59" s="145">
        <f t="shared" si="287"/>
        <v>94</v>
      </c>
      <c r="AB59" s="145">
        <f t="shared" si="287"/>
        <v>87</v>
      </c>
      <c r="AC59" s="145">
        <f t="shared" si="287"/>
        <v>87</v>
      </c>
      <c r="AD59" s="145">
        <f t="shared" si="287"/>
        <v>82</v>
      </c>
      <c r="AE59" s="145">
        <f t="shared" si="287"/>
        <v>75</v>
      </c>
      <c r="AF59" s="145">
        <f t="shared" si="287"/>
        <v>85</v>
      </c>
      <c r="AG59" s="145">
        <f t="shared" si="287"/>
        <v>74</v>
      </c>
      <c r="AH59" s="145">
        <f t="shared" si="287"/>
        <v>70</v>
      </c>
      <c r="AI59" s="145">
        <f t="shared" si="287"/>
        <v>63</v>
      </c>
      <c r="AJ59" s="134">
        <f t="shared" si="287"/>
        <v>57</v>
      </c>
      <c r="AK59" s="134">
        <f t="shared" si="287"/>
        <v>56</v>
      </c>
      <c r="AL59" s="134">
        <f t="shared" si="287"/>
        <v>49</v>
      </c>
      <c r="AM59" s="134">
        <v>45</v>
      </c>
      <c r="AN59" s="134">
        <f t="shared" si="288"/>
        <v>43</v>
      </c>
      <c r="AO59" s="134">
        <f t="shared" si="288"/>
        <v>41</v>
      </c>
      <c r="AP59" s="134">
        <f t="shared" si="288"/>
        <v>40</v>
      </c>
      <c r="AQ59" s="134">
        <f t="shared" si="288"/>
        <v>39</v>
      </c>
      <c r="AR59" s="134">
        <f t="shared" si="288"/>
        <v>35</v>
      </c>
      <c r="AS59" s="134">
        <f t="shared" si="288"/>
        <v>27</v>
      </c>
      <c r="AT59" s="134">
        <f t="shared" si="288"/>
        <v>29</v>
      </c>
      <c r="AU59" s="134">
        <f t="shared" si="288"/>
        <v>27</v>
      </c>
      <c r="AV59" s="134">
        <f t="shared" si="288"/>
        <v>26</v>
      </c>
      <c r="AW59" s="135"/>
      <c r="AX59" s="134">
        <f t="shared" si="289"/>
        <v>28</v>
      </c>
      <c r="AY59" s="134">
        <f t="shared" si="289"/>
        <v>24</v>
      </c>
      <c r="AZ59" s="134">
        <f t="shared" si="289"/>
        <v>26</v>
      </c>
      <c r="BA59" s="143">
        <f t="shared" si="289"/>
        <v>24</v>
      </c>
      <c r="BB59" s="143">
        <f t="shared" ref="BB59:BC59" si="293">BB122</f>
        <v>23</v>
      </c>
      <c r="BC59" s="143">
        <f t="shared" si="293"/>
        <v>17</v>
      </c>
      <c r="BD59" s="143">
        <f t="shared" ref="BD59:BE59" si="294">BD122</f>
        <v>17</v>
      </c>
      <c r="BE59" s="143">
        <f t="shared" si="294"/>
        <v>0</v>
      </c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</row>
    <row r="60" spans="1:75">
      <c r="A60" s="3" t="s">
        <v>410</v>
      </c>
      <c r="B60" s="135"/>
      <c r="C60" s="135" t="s">
        <v>43</v>
      </c>
      <c r="D60" s="145">
        <f t="shared" ref="D60:M60" si="295">SUM(D61:D62)</f>
        <v>122</v>
      </c>
      <c r="E60" s="145">
        <f t="shared" si="295"/>
        <v>122</v>
      </c>
      <c r="F60" s="145">
        <f t="shared" si="295"/>
        <v>45</v>
      </c>
      <c r="G60" s="145">
        <f t="shared" si="295"/>
        <v>106</v>
      </c>
      <c r="H60" s="145">
        <f t="shared" si="295"/>
        <v>105</v>
      </c>
      <c r="I60" s="145">
        <f t="shared" si="295"/>
        <v>79</v>
      </c>
      <c r="J60" s="145">
        <f t="shared" si="295"/>
        <v>78</v>
      </c>
      <c r="K60" s="145">
        <f t="shared" si="295"/>
        <v>82</v>
      </c>
      <c r="L60" s="145">
        <f t="shared" si="295"/>
        <v>81</v>
      </c>
      <c r="M60" s="145">
        <f t="shared" si="295"/>
        <v>84</v>
      </c>
      <c r="N60" s="145">
        <f t="shared" ref="N60:W60" si="296">SUM(N61:N62)</f>
        <v>738</v>
      </c>
      <c r="O60" s="145">
        <f t="shared" si="296"/>
        <v>733</v>
      </c>
      <c r="P60" s="145">
        <f t="shared" si="296"/>
        <v>734</v>
      </c>
      <c r="Q60" s="145">
        <f t="shared" si="296"/>
        <v>751</v>
      </c>
      <c r="R60" s="145">
        <f t="shared" si="296"/>
        <v>695</v>
      </c>
      <c r="S60" s="145">
        <f t="shared" si="296"/>
        <v>705</v>
      </c>
      <c r="T60" s="145">
        <f t="shared" si="296"/>
        <v>700</v>
      </c>
      <c r="U60" s="145">
        <f t="shared" si="296"/>
        <v>679</v>
      </c>
      <c r="V60" s="145">
        <f t="shared" si="296"/>
        <v>710</v>
      </c>
      <c r="W60" s="145">
        <f t="shared" si="296"/>
        <v>668</v>
      </c>
      <c r="X60" s="145">
        <f>SUM(X61:X62)</f>
        <v>701</v>
      </c>
      <c r="Y60" s="145">
        <f t="shared" ref="Y60:AV60" si="297">SUM(Y61:Y62)</f>
        <v>697</v>
      </c>
      <c r="Z60" s="145">
        <f t="shared" si="297"/>
        <v>690</v>
      </c>
      <c r="AA60" s="145">
        <f t="shared" si="297"/>
        <v>696</v>
      </c>
      <c r="AB60" s="145">
        <f t="shared" si="297"/>
        <v>640</v>
      </c>
      <c r="AC60" s="145">
        <f t="shared" si="297"/>
        <v>666</v>
      </c>
      <c r="AD60" s="145">
        <f t="shared" si="297"/>
        <v>639</v>
      </c>
      <c r="AE60" s="145">
        <f t="shared" si="297"/>
        <v>605</v>
      </c>
      <c r="AF60" s="145">
        <f t="shared" si="297"/>
        <v>637</v>
      </c>
      <c r="AG60" s="145">
        <f t="shared" si="297"/>
        <v>582</v>
      </c>
      <c r="AH60" s="145">
        <f t="shared" si="297"/>
        <v>587</v>
      </c>
      <c r="AI60" s="145">
        <f t="shared" si="297"/>
        <v>538</v>
      </c>
      <c r="AJ60" s="134">
        <f t="shared" si="297"/>
        <v>495</v>
      </c>
      <c r="AK60" s="134">
        <f t="shared" si="297"/>
        <v>513</v>
      </c>
      <c r="AL60" s="134">
        <f t="shared" si="297"/>
        <v>157</v>
      </c>
      <c r="AM60" s="134">
        <f t="shared" si="297"/>
        <v>476</v>
      </c>
      <c r="AN60" s="134">
        <f t="shared" si="297"/>
        <v>434</v>
      </c>
      <c r="AO60" s="134">
        <f t="shared" si="297"/>
        <v>416</v>
      </c>
      <c r="AP60" s="134">
        <f t="shared" si="297"/>
        <v>436</v>
      </c>
      <c r="AQ60" s="134">
        <f t="shared" si="297"/>
        <v>384</v>
      </c>
      <c r="AR60" s="134">
        <f t="shared" si="297"/>
        <v>370</v>
      </c>
      <c r="AS60" s="134">
        <f t="shared" si="297"/>
        <v>368</v>
      </c>
      <c r="AT60" s="134">
        <f t="shared" si="297"/>
        <v>344</v>
      </c>
      <c r="AU60" s="134">
        <f t="shared" si="297"/>
        <v>336</v>
      </c>
      <c r="AV60" s="134">
        <f t="shared" si="297"/>
        <v>321</v>
      </c>
      <c r="AW60" s="135"/>
      <c r="AX60" s="134">
        <f t="shared" ref="AX60:BC60" si="298">SUM(AX61:AX62)</f>
        <v>345</v>
      </c>
      <c r="AY60" s="134">
        <f t="shared" si="298"/>
        <v>309</v>
      </c>
      <c r="AZ60" s="134">
        <f t="shared" si="298"/>
        <v>302</v>
      </c>
      <c r="BA60" s="143">
        <f t="shared" si="298"/>
        <v>304</v>
      </c>
      <c r="BB60" s="143">
        <f t="shared" si="298"/>
        <v>305</v>
      </c>
      <c r="BC60" s="143">
        <f t="shared" si="298"/>
        <v>289</v>
      </c>
      <c r="BD60" s="143">
        <f t="shared" ref="BD60:BE60" si="299">SUM(BD61:BD62)</f>
        <v>290</v>
      </c>
      <c r="BE60" s="143">
        <f t="shared" si="299"/>
        <v>0</v>
      </c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</row>
    <row r="61" spans="1:75">
      <c r="A61" s="3"/>
      <c r="B61" s="135">
        <v>221</v>
      </c>
      <c r="C61" s="135" t="s">
        <v>390</v>
      </c>
      <c r="D61" s="145">
        <f t="shared" ref="D61:M61" si="300">D102</f>
        <v>37</v>
      </c>
      <c r="E61" s="145">
        <f t="shared" si="300"/>
        <v>34</v>
      </c>
      <c r="F61" s="145">
        <f t="shared" si="300"/>
        <v>36</v>
      </c>
      <c r="G61" s="145">
        <v>28</v>
      </c>
      <c r="H61" s="145">
        <v>29</v>
      </c>
      <c r="I61" s="145">
        <f t="shared" si="300"/>
        <v>26</v>
      </c>
      <c r="J61" s="145">
        <f t="shared" si="300"/>
        <v>25</v>
      </c>
      <c r="K61" s="145">
        <f t="shared" si="300"/>
        <v>26</v>
      </c>
      <c r="L61" s="145">
        <f t="shared" si="300"/>
        <v>30</v>
      </c>
      <c r="M61" s="145">
        <f t="shared" si="300"/>
        <v>29</v>
      </c>
      <c r="N61" s="145">
        <f t="shared" ref="N61:W61" si="301">N102</f>
        <v>214</v>
      </c>
      <c r="O61" s="145">
        <f t="shared" si="301"/>
        <v>213</v>
      </c>
      <c r="P61" s="145">
        <f t="shared" si="301"/>
        <v>216</v>
      </c>
      <c r="Q61" s="145">
        <f t="shared" si="301"/>
        <v>213</v>
      </c>
      <c r="R61" s="145">
        <f t="shared" si="301"/>
        <v>202</v>
      </c>
      <c r="S61" s="145">
        <f t="shared" si="301"/>
        <v>200</v>
      </c>
      <c r="T61" s="145">
        <f t="shared" si="301"/>
        <v>194</v>
      </c>
      <c r="U61" s="145">
        <f t="shared" si="301"/>
        <v>190</v>
      </c>
      <c r="V61" s="145">
        <f t="shared" si="301"/>
        <v>195</v>
      </c>
      <c r="W61" s="145">
        <f t="shared" si="301"/>
        <v>189</v>
      </c>
      <c r="X61" s="145">
        <f>X102</f>
        <v>197</v>
      </c>
      <c r="Y61" s="145">
        <f t="shared" ref="Y61:AL61" si="302">Y102</f>
        <v>200</v>
      </c>
      <c r="Z61" s="145">
        <f t="shared" si="302"/>
        <v>202</v>
      </c>
      <c r="AA61" s="145">
        <f t="shared" si="302"/>
        <v>197</v>
      </c>
      <c r="AB61" s="145">
        <f t="shared" si="302"/>
        <v>190</v>
      </c>
      <c r="AC61" s="145">
        <f t="shared" si="302"/>
        <v>197</v>
      </c>
      <c r="AD61" s="145">
        <f t="shared" si="302"/>
        <v>185</v>
      </c>
      <c r="AE61" s="145">
        <f t="shared" si="302"/>
        <v>177</v>
      </c>
      <c r="AF61" s="145">
        <f t="shared" si="302"/>
        <v>188</v>
      </c>
      <c r="AG61" s="145">
        <f t="shared" si="302"/>
        <v>177</v>
      </c>
      <c r="AH61" s="145">
        <f t="shared" si="302"/>
        <v>179</v>
      </c>
      <c r="AI61" s="145">
        <f t="shared" si="302"/>
        <v>182</v>
      </c>
      <c r="AJ61" s="134">
        <f t="shared" si="302"/>
        <v>175</v>
      </c>
      <c r="AK61" s="134">
        <f t="shared" si="302"/>
        <v>171</v>
      </c>
      <c r="AL61" s="134">
        <f t="shared" si="302"/>
        <v>157</v>
      </c>
      <c r="AM61" s="134">
        <v>160</v>
      </c>
      <c r="AN61" s="134">
        <f t="shared" ref="AN61:AV61" si="303">AN102</f>
        <v>147</v>
      </c>
      <c r="AO61" s="134">
        <f t="shared" si="303"/>
        <v>139</v>
      </c>
      <c r="AP61" s="134">
        <f t="shared" si="303"/>
        <v>137</v>
      </c>
      <c r="AQ61" s="134">
        <f t="shared" si="303"/>
        <v>120</v>
      </c>
      <c r="AR61" s="134">
        <f t="shared" si="303"/>
        <v>108</v>
      </c>
      <c r="AS61" s="134">
        <f t="shared" si="303"/>
        <v>110</v>
      </c>
      <c r="AT61" s="134">
        <f t="shared" si="303"/>
        <v>93</v>
      </c>
      <c r="AU61" s="134">
        <f t="shared" si="303"/>
        <v>96</v>
      </c>
      <c r="AV61" s="134">
        <f t="shared" si="303"/>
        <v>89</v>
      </c>
      <c r="AW61" s="135"/>
      <c r="AX61" s="134">
        <f t="shared" ref="AX61:BC61" si="304">AX102</f>
        <v>96</v>
      </c>
      <c r="AY61" s="134">
        <f t="shared" si="304"/>
        <v>86</v>
      </c>
      <c r="AZ61" s="134">
        <f t="shared" si="304"/>
        <v>87</v>
      </c>
      <c r="BA61" s="143">
        <f t="shared" si="304"/>
        <v>89</v>
      </c>
      <c r="BB61" s="143">
        <f t="shared" si="304"/>
        <v>92</v>
      </c>
      <c r="BC61" s="143">
        <f t="shared" si="304"/>
        <v>88</v>
      </c>
      <c r="BD61" s="143">
        <f t="shared" ref="BD61:BE61" si="305">BD102</f>
        <v>85</v>
      </c>
      <c r="BE61" s="143">
        <f t="shared" si="305"/>
        <v>0</v>
      </c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</row>
    <row r="62" spans="1:75">
      <c r="A62" s="3"/>
      <c r="B62" s="135">
        <v>223</v>
      </c>
      <c r="C62" s="135" t="s">
        <v>391</v>
      </c>
      <c r="D62" s="145">
        <f t="shared" ref="D62:M62" si="306">D104</f>
        <v>85</v>
      </c>
      <c r="E62" s="145">
        <f t="shared" si="306"/>
        <v>88</v>
      </c>
      <c r="F62" s="145">
        <f t="shared" si="306"/>
        <v>9</v>
      </c>
      <c r="G62" s="145">
        <v>78</v>
      </c>
      <c r="H62" s="145">
        <v>76</v>
      </c>
      <c r="I62" s="145">
        <f t="shared" si="306"/>
        <v>53</v>
      </c>
      <c r="J62" s="145">
        <f t="shared" si="306"/>
        <v>53</v>
      </c>
      <c r="K62" s="145">
        <f t="shared" si="306"/>
        <v>56</v>
      </c>
      <c r="L62" s="145">
        <f t="shared" si="306"/>
        <v>51</v>
      </c>
      <c r="M62" s="145">
        <f t="shared" si="306"/>
        <v>55</v>
      </c>
      <c r="N62" s="145">
        <f t="shared" ref="N62:W62" si="307">N104</f>
        <v>524</v>
      </c>
      <c r="O62" s="145">
        <f t="shared" si="307"/>
        <v>520</v>
      </c>
      <c r="P62" s="145">
        <f t="shared" si="307"/>
        <v>518</v>
      </c>
      <c r="Q62" s="145">
        <f t="shared" si="307"/>
        <v>538</v>
      </c>
      <c r="R62" s="145">
        <f t="shared" si="307"/>
        <v>493</v>
      </c>
      <c r="S62" s="145">
        <f t="shared" si="307"/>
        <v>505</v>
      </c>
      <c r="T62" s="145">
        <f t="shared" si="307"/>
        <v>506</v>
      </c>
      <c r="U62" s="145">
        <f t="shared" si="307"/>
        <v>489</v>
      </c>
      <c r="V62" s="145">
        <f t="shared" si="307"/>
        <v>515</v>
      </c>
      <c r="W62" s="145">
        <f t="shared" si="307"/>
        <v>479</v>
      </c>
      <c r="X62" s="145">
        <f>X104</f>
        <v>504</v>
      </c>
      <c r="Y62" s="145">
        <f t="shared" ref="Y62:AL62" si="308">Y104</f>
        <v>497</v>
      </c>
      <c r="Z62" s="145">
        <f t="shared" si="308"/>
        <v>488</v>
      </c>
      <c r="AA62" s="145">
        <f t="shared" si="308"/>
        <v>499</v>
      </c>
      <c r="AB62" s="145">
        <f t="shared" si="308"/>
        <v>450</v>
      </c>
      <c r="AC62" s="145">
        <f t="shared" si="308"/>
        <v>469</v>
      </c>
      <c r="AD62" s="145">
        <f t="shared" si="308"/>
        <v>454</v>
      </c>
      <c r="AE62" s="145">
        <f t="shared" si="308"/>
        <v>428</v>
      </c>
      <c r="AF62" s="145">
        <f t="shared" si="308"/>
        <v>449</v>
      </c>
      <c r="AG62" s="145">
        <f t="shared" si="308"/>
        <v>405</v>
      </c>
      <c r="AH62" s="145">
        <f t="shared" si="308"/>
        <v>408</v>
      </c>
      <c r="AI62" s="145">
        <f t="shared" si="308"/>
        <v>356</v>
      </c>
      <c r="AJ62" s="134">
        <f t="shared" si="308"/>
        <v>320</v>
      </c>
      <c r="AK62" s="134">
        <f t="shared" si="308"/>
        <v>342</v>
      </c>
      <c r="AL62" s="134">
        <f t="shared" si="308"/>
        <v>0</v>
      </c>
      <c r="AM62" s="134">
        <v>316</v>
      </c>
      <c r="AN62" s="134">
        <f t="shared" ref="AN62:AV62" si="309">AN104</f>
        <v>287</v>
      </c>
      <c r="AO62" s="134">
        <f t="shared" si="309"/>
        <v>277</v>
      </c>
      <c r="AP62" s="134">
        <f t="shared" si="309"/>
        <v>299</v>
      </c>
      <c r="AQ62" s="134">
        <f t="shared" si="309"/>
        <v>264</v>
      </c>
      <c r="AR62" s="134">
        <f t="shared" si="309"/>
        <v>262</v>
      </c>
      <c r="AS62" s="134">
        <f t="shared" si="309"/>
        <v>258</v>
      </c>
      <c r="AT62" s="134">
        <f t="shared" si="309"/>
        <v>251</v>
      </c>
      <c r="AU62" s="134">
        <f t="shared" si="309"/>
        <v>240</v>
      </c>
      <c r="AV62" s="134">
        <f t="shared" si="309"/>
        <v>232</v>
      </c>
      <c r="AW62" s="135"/>
      <c r="AX62" s="134">
        <f t="shared" ref="AX62:BC62" si="310">AX104</f>
        <v>249</v>
      </c>
      <c r="AY62" s="134">
        <f t="shared" si="310"/>
        <v>223</v>
      </c>
      <c r="AZ62" s="134">
        <f t="shared" si="310"/>
        <v>215</v>
      </c>
      <c r="BA62" s="143">
        <f t="shared" si="310"/>
        <v>215</v>
      </c>
      <c r="BB62" s="143">
        <f t="shared" si="310"/>
        <v>213</v>
      </c>
      <c r="BC62" s="143">
        <f t="shared" si="310"/>
        <v>201</v>
      </c>
      <c r="BD62" s="143">
        <f t="shared" ref="BD62:BE62" si="311">BD104</f>
        <v>205</v>
      </c>
      <c r="BE62" s="143">
        <f t="shared" si="311"/>
        <v>0</v>
      </c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</row>
    <row r="63" spans="1:75">
      <c r="A63" s="3" t="s">
        <v>410</v>
      </c>
      <c r="B63" s="135"/>
      <c r="C63" s="135" t="s">
        <v>44</v>
      </c>
      <c r="D63" s="145">
        <f t="shared" ref="D63:M63" si="312">SUM(D64:D66)</f>
        <v>151</v>
      </c>
      <c r="E63" s="145">
        <f t="shared" si="312"/>
        <v>149</v>
      </c>
      <c r="F63" s="145">
        <f t="shared" si="312"/>
        <v>88</v>
      </c>
      <c r="G63" s="145">
        <f t="shared" si="312"/>
        <v>134</v>
      </c>
      <c r="H63" s="145">
        <f t="shared" si="312"/>
        <v>133</v>
      </c>
      <c r="I63" s="145">
        <f t="shared" si="312"/>
        <v>101</v>
      </c>
      <c r="J63" s="145">
        <f t="shared" si="312"/>
        <v>108</v>
      </c>
      <c r="K63" s="145">
        <f t="shared" si="312"/>
        <v>99</v>
      </c>
      <c r="L63" s="145">
        <f t="shared" si="312"/>
        <v>101</v>
      </c>
      <c r="M63" s="145">
        <f t="shared" si="312"/>
        <v>101</v>
      </c>
      <c r="N63" s="145">
        <f t="shared" ref="N63:W63" si="313">SUM(N64:N66)</f>
        <v>1213</v>
      </c>
      <c r="O63" s="145">
        <f t="shared" si="313"/>
        <v>1238</v>
      </c>
      <c r="P63" s="145">
        <f t="shared" si="313"/>
        <v>1236</v>
      </c>
      <c r="Q63" s="145">
        <f t="shared" si="313"/>
        <v>1210</v>
      </c>
      <c r="R63" s="145">
        <f t="shared" si="313"/>
        <v>1204</v>
      </c>
      <c r="S63" s="145">
        <f t="shared" si="313"/>
        <v>1159</v>
      </c>
      <c r="T63" s="145">
        <f t="shared" si="313"/>
        <v>1191</v>
      </c>
      <c r="U63" s="145">
        <f t="shared" si="313"/>
        <v>1151</v>
      </c>
      <c r="V63" s="145">
        <f t="shared" si="313"/>
        <v>1149</v>
      </c>
      <c r="W63" s="145">
        <f t="shared" si="313"/>
        <v>1135</v>
      </c>
      <c r="X63" s="145">
        <f>SUM(X64:X66)</f>
        <v>1123</v>
      </c>
      <c r="Y63" s="145">
        <f t="shared" ref="Y63:AV63" si="314">SUM(Y64:Y66)</f>
        <v>1139</v>
      </c>
      <c r="Z63" s="145">
        <f t="shared" si="314"/>
        <v>1088</v>
      </c>
      <c r="AA63" s="145">
        <f t="shared" si="314"/>
        <v>1085</v>
      </c>
      <c r="AB63" s="145">
        <f t="shared" si="314"/>
        <v>1026</v>
      </c>
      <c r="AC63" s="145">
        <f t="shared" si="314"/>
        <v>1002</v>
      </c>
      <c r="AD63" s="145">
        <f t="shared" si="314"/>
        <v>948</v>
      </c>
      <c r="AE63" s="145">
        <f t="shared" si="314"/>
        <v>941</v>
      </c>
      <c r="AF63" s="145">
        <f t="shared" si="314"/>
        <v>962</v>
      </c>
      <c r="AG63" s="145">
        <f t="shared" si="314"/>
        <v>903</v>
      </c>
      <c r="AH63" s="145">
        <f t="shared" si="314"/>
        <v>864</v>
      </c>
      <c r="AI63" s="145">
        <f t="shared" si="314"/>
        <v>816</v>
      </c>
      <c r="AJ63" s="134">
        <f t="shared" si="314"/>
        <v>718</v>
      </c>
      <c r="AK63" s="134">
        <f t="shared" si="314"/>
        <v>755</v>
      </c>
      <c r="AL63" s="134">
        <f t="shared" si="314"/>
        <v>694</v>
      </c>
      <c r="AM63" s="134">
        <f t="shared" si="314"/>
        <v>693</v>
      </c>
      <c r="AN63" s="134">
        <f t="shared" si="314"/>
        <v>630</v>
      </c>
      <c r="AO63" s="134">
        <f t="shared" si="314"/>
        <v>574</v>
      </c>
      <c r="AP63" s="134">
        <f t="shared" si="314"/>
        <v>567</v>
      </c>
      <c r="AQ63" s="134">
        <f t="shared" si="314"/>
        <v>520</v>
      </c>
      <c r="AR63" s="134">
        <f t="shared" si="314"/>
        <v>492</v>
      </c>
      <c r="AS63" s="134">
        <f t="shared" si="314"/>
        <v>450</v>
      </c>
      <c r="AT63" s="134">
        <f t="shared" si="314"/>
        <v>466</v>
      </c>
      <c r="AU63" s="134">
        <f t="shared" si="314"/>
        <v>441</v>
      </c>
      <c r="AV63" s="134">
        <f t="shared" si="314"/>
        <v>425</v>
      </c>
      <c r="AW63" s="135"/>
      <c r="AX63" s="134">
        <f t="shared" ref="AX63:BC63" si="315">SUM(AX64:AX66)</f>
        <v>413</v>
      </c>
      <c r="AY63" s="134">
        <f t="shared" si="315"/>
        <v>337</v>
      </c>
      <c r="AZ63" s="134">
        <f t="shared" si="315"/>
        <v>315</v>
      </c>
      <c r="BA63" s="143">
        <f t="shared" si="315"/>
        <v>311</v>
      </c>
      <c r="BB63" s="143">
        <f t="shared" si="315"/>
        <v>302</v>
      </c>
      <c r="BC63" s="143">
        <f t="shared" si="315"/>
        <v>262</v>
      </c>
      <c r="BD63" s="143">
        <f t="shared" ref="BD63:BE63" si="316">SUM(BD64:BD66)</f>
        <v>268</v>
      </c>
      <c r="BE63" s="143">
        <f t="shared" si="316"/>
        <v>0</v>
      </c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</row>
    <row r="64" spans="1:75">
      <c r="A64" s="3"/>
      <c r="B64" s="135">
        <v>205</v>
      </c>
      <c r="C64" s="135" t="s">
        <v>59</v>
      </c>
      <c r="D64" s="145">
        <f t="shared" ref="D64:M64" si="317">D87</f>
        <v>39</v>
      </c>
      <c r="E64" s="145">
        <f t="shared" si="317"/>
        <v>35</v>
      </c>
      <c r="F64" s="145">
        <f t="shared" si="317"/>
        <v>21</v>
      </c>
      <c r="G64" s="145">
        <v>22</v>
      </c>
      <c r="H64" s="145">
        <v>24</v>
      </c>
      <c r="I64" s="145">
        <f t="shared" si="317"/>
        <v>26</v>
      </c>
      <c r="J64" s="145">
        <f t="shared" si="317"/>
        <v>27</v>
      </c>
      <c r="K64" s="145">
        <f t="shared" si="317"/>
        <v>23</v>
      </c>
      <c r="L64" s="145">
        <f t="shared" si="317"/>
        <v>23</v>
      </c>
      <c r="M64" s="145">
        <f t="shared" si="317"/>
        <v>23</v>
      </c>
      <c r="N64" s="145">
        <f t="shared" ref="N64:W64" si="318">N87</f>
        <v>216</v>
      </c>
      <c r="O64" s="145">
        <f t="shared" si="318"/>
        <v>210</v>
      </c>
      <c r="P64" s="145">
        <f t="shared" si="318"/>
        <v>208</v>
      </c>
      <c r="Q64" s="145">
        <f t="shared" si="318"/>
        <v>212</v>
      </c>
      <c r="R64" s="145">
        <f t="shared" si="318"/>
        <v>203</v>
      </c>
      <c r="S64" s="145">
        <f t="shared" si="318"/>
        <v>207</v>
      </c>
      <c r="T64" s="145">
        <f t="shared" si="318"/>
        <v>199</v>
      </c>
      <c r="U64" s="145">
        <f t="shared" si="318"/>
        <v>187</v>
      </c>
      <c r="V64" s="145">
        <f t="shared" si="318"/>
        <v>204</v>
      </c>
      <c r="W64" s="145">
        <f t="shared" si="318"/>
        <v>194</v>
      </c>
      <c r="X64" s="145">
        <f>X87</f>
        <v>193</v>
      </c>
      <c r="Y64" s="145">
        <f t="shared" ref="Y64:AL64" si="319">Y87</f>
        <v>193</v>
      </c>
      <c r="Z64" s="145">
        <f t="shared" si="319"/>
        <v>188</v>
      </c>
      <c r="AA64" s="145">
        <f t="shared" si="319"/>
        <v>191</v>
      </c>
      <c r="AB64" s="145">
        <f t="shared" si="319"/>
        <v>174</v>
      </c>
      <c r="AC64" s="145">
        <f t="shared" si="319"/>
        <v>182</v>
      </c>
      <c r="AD64" s="145">
        <f t="shared" si="319"/>
        <v>170</v>
      </c>
      <c r="AE64" s="145">
        <f t="shared" si="319"/>
        <v>166</v>
      </c>
      <c r="AF64" s="145">
        <f t="shared" si="319"/>
        <v>177</v>
      </c>
      <c r="AG64" s="145">
        <f t="shared" si="319"/>
        <v>162</v>
      </c>
      <c r="AH64" s="145">
        <f t="shared" si="319"/>
        <v>161</v>
      </c>
      <c r="AI64" s="145">
        <f t="shared" si="319"/>
        <v>154</v>
      </c>
      <c r="AJ64" s="48">
        <f t="shared" si="319"/>
        <v>93</v>
      </c>
      <c r="AK64" s="48">
        <f t="shared" si="319"/>
        <v>125</v>
      </c>
      <c r="AL64" s="48">
        <f t="shared" si="319"/>
        <v>115</v>
      </c>
      <c r="AM64" s="48">
        <v>115</v>
      </c>
      <c r="AN64" s="134">
        <f t="shared" ref="AN64:AV64" si="320">AN87</f>
        <v>105</v>
      </c>
      <c r="AO64" s="134">
        <f t="shared" si="320"/>
        <v>106</v>
      </c>
      <c r="AP64" s="134">
        <f t="shared" si="320"/>
        <v>111</v>
      </c>
      <c r="AQ64" s="134">
        <f t="shared" si="320"/>
        <v>96</v>
      </c>
      <c r="AR64" s="134">
        <f t="shared" si="320"/>
        <v>90</v>
      </c>
      <c r="AS64" s="134">
        <f t="shared" si="320"/>
        <v>93</v>
      </c>
      <c r="AT64" s="134">
        <f t="shared" si="320"/>
        <v>80</v>
      </c>
      <c r="AU64" s="134">
        <f t="shared" si="320"/>
        <v>73</v>
      </c>
      <c r="AV64" s="134">
        <f t="shared" si="320"/>
        <v>69</v>
      </c>
      <c r="AW64" s="135"/>
      <c r="AX64" s="134">
        <f t="shared" ref="AX64:BC64" si="321">AX87</f>
        <v>80</v>
      </c>
      <c r="AY64" s="134">
        <f t="shared" si="321"/>
        <v>65</v>
      </c>
      <c r="AZ64" s="134">
        <f t="shared" si="321"/>
        <v>65</v>
      </c>
      <c r="BA64" s="143">
        <f t="shared" si="321"/>
        <v>66</v>
      </c>
      <c r="BB64" s="143">
        <f t="shared" si="321"/>
        <v>62</v>
      </c>
      <c r="BC64" s="143">
        <f t="shared" si="321"/>
        <v>50</v>
      </c>
      <c r="BD64" s="143">
        <f t="shared" ref="BD64:BE64" si="322">BD87</f>
        <v>50</v>
      </c>
      <c r="BE64" s="143">
        <f t="shared" si="322"/>
        <v>0</v>
      </c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</row>
    <row r="65" spans="1:75">
      <c r="A65" s="3"/>
      <c r="B65" s="135">
        <v>224</v>
      </c>
      <c r="C65" s="135" t="s">
        <v>392</v>
      </c>
      <c r="D65" s="145">
        <f t="shared" ref="D65:M65" si="323">D105</f>
        <v>58</v>
      </c>
      <c r="E65" s="145">
        <f t="shared" si="323"/>
        <v>58</v>
      </c>
      <c r="F65" s="145">
        <f t="shared" si="323"/>
        <v>16</v>
      </c>
      <c r="G65" s="145">
        <v>55</v>
      </c>
      <c r="H65" s="145">
        <v>56</v>
      </c>
      <c r="I65" s="145">
        <f t="shared" si="323"/>
        <v>42</v>
      </c>
      <c r="J65" s="145">
        <f t="shared" si="323"/>
        <v>44</v>
      </c>
      <c r="K65" s="145">
        <f t="shared" si="323"/>
        <v>41</v>
      </c>
      <c r="L65" s="145">
        <f t="shared" si="323"/>
        <v>43</v>
      </c>
      <c r="M65" s="145">
        <f t="shared" si="323"/>
        <v>43</v>
      </c>
      <c r="N65" s="145">
        <f t="shared" ref="N65:W65" si="324">N105</f>
        <v>421</v>
      </c>
      <c r="O65" s="145">
        <f t="shared" si="324"/>
        <v>446</v>
      </c>
      <c r="P65" s="145">
        <f t="shared" si="324"/>
        <v>454</v>
      </c>
      <c r="Q65" s="145">
        <f t="shared" si="324"/>
        <v>420</v>
      </c>
      <c r="R65" s="145">
        <f t="shared" si="324"/>
        <v>422</v>
      </c>
      <c r="S65" s="145">
        <f t="shared" si="324"/>
        <v>390</v>
      </c>
      <c r="T65" s="145">
        <f t="shared" si="324"/>
        <v>435</v>
      </c>
      <c r="U65" s="145">
        <f t="shared" si="324"/>
        <v>419</v>
      </c>
      <c r="V65" s="145">
        <f t="shared" si="324"/>
        <v>416</v>
      </c>
      <c r="W65" s="145">
        <f t="shared" si="324"/>
        <v>405</v>
      </c>
      <c r="X65" s="145">
        <f>X105</f>
        <v>408</v>
      </c>
      <c r="Y65" s="145">
        <f t="shared" ref="Y65:AL65" si="325">Y105</f>
        <v>433</v>
      </c>
      <c r="Z65" s="145">
        <f t="shared" si="325"/>
        <v>415</v>
      </c>
      <c r="AA65" s="145">
        <f t="shared" si="325"/>
        <v>424</v>
      </c>
      <c r="AB65" s="145">
        <f t="shared" si="325"/>
        <v>409</v>
      </c>
      <c r="AC65" s="145">
        <f t="shared" si="325"/>
        <v>376</v>
      </c>
      <c r="AD65" s="145">
        <f t="shared" si="325"/>
        <v>352</v>
      </c>
      <c r="AE65" s="145">
        <f t="shared" si="325"/>
        <v>358</v>
      </c>
      <c r="AF65" s="145">
        <f t="shared" si="325"/>
        <v>359</v>
      </c>
      <c r="AG65" s="145">
        <f t="shared" si="325"/>
        <v>339</v>
      </c>
      <c r="AH65" s="145">
        <f t="shared" si="325"/>
        <v>324</v>
      </c>
      <c r="AI65" s="145">
        <f t="shared" si="325"/>
        <v>293</v>
      </c>
      <c r="AJ65" s="48">
        <f t="shared" si="325"/>
        <v>276</v>
      </c>
      <c r="AK65" s="48">
        <f t="shared" si="325"/>
        <v>277</v>
      </c>
      <c r="AL65" s="48">
        <f t="shared" si="325"/>
        <v>249</v>
      </c>
      <c r="AM65" s="48">
        <v>259</v>
      </c>
      <c r="AN65" s="134">
        <f t="shared" ref="AN65:AV65" si="326">AN105</f>
        <v>227</v>
      </c>
      <c r="AO65" s="134">
        <f t="shared" si="326"/>
        <v>204</v>
      </c>
      <c r="AP65" s="134">
        <f t="shared" si="326"/>
        <v>205</v>
      </c>
      <c r="AQ65" s="134">
        <f t="shared" si="326"/>
        <v>182</v>
      </c>
      <c r="AR65" s="134">
        <f t="shared" si="326"/>
        <v>170</v>
      </c>
      <c r="AS65" s="134">
        <f t="shared" si="326"/>
        <v>186</v>
      </c>
      <c r="AT65" s="134">
        <f t="shared" si="326"/>
        <v>163</v>
      </c>
      <c r="AU65" s="134">
        <f t="shared" si="326"/>
        <v>158</v>
      </c>
      <c r="AV65" s="134">
        <f t="shared" si="326"/>
        <v>151</v>
      </c>
      <c r="AW65" s="135"/>
      <c r="AX65" s="134">
        <f t="shared" ref="AX65:BC65" si="327">AX105</f>
        <v>162</v>
      </c>
      <c r="AY65" s="134">
        <f t="shared" si="327"/>
        <v>133</v>
      </c>
      <c r="AZ65" s="134">
        <f t="shared" si="327"/>
        <v>118</v>
      </c>
      <c r="BA65" s="143">
        <f t="shared" si="327"/>
        <v>117</v>
      </c>
      <c r="BB65" s="143">
        <f t="shared" si="327"/>
        <v>121</v>
      </c>
      <c r="BC65" s="143">
        <f t="shared" si="327"/>
        <v>107</v>
      </c>
      <c r="BD65" s="143">
        <f t="shared" ref="BD65:BE65" si="328">BD105</f>
        <v>112</v>
      </c>
      <c r="BE65" s="143">
        <f t="shared" si="328"/>
        <v>0</v>
      </c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</row>
    <row r="66" spans="1:75">
      <c r="A66" s="3"/>
      <c r="B66" s="135">
        <v>226</v>
      </c>
      <c r="C66" s="135" t="s">
        <v>393</v>
      </c>
      <c r="D66" s="145">
        <f t="shared" ref="D66:M66" si="329">D107</f>
        <v>54</v>
      </c>
      <c r="E66" s="145">
        <f t="shared" si="329"/>
        <v>56</v>
      </c>
      <c r="F66" s="145">
        <f t="shared" si="329"/>
        <v>51</v>
      </c>
      <c r="G66" s="145">
        <v>57</v>
      </c>
      <c r="H66" s="145">
        <v>53</v>
      </c>
      <c r="I66" s="145">
        <f t="shared" si="329"/>
        <v>33</v>
      </c>
      <c r="J66" s="145">
        <f t="shared" si="329"/>
        <v>37</v>
      </c>
      <c r="K66" s="145">
        <f t="shared" si="329"/>
        <v>35</v>
      </c>
      <c r="L66" s="145">
        <f t="shared" si="329"/>
        <v>35</v>
      </c>
      <c r="M66" s="145">
        <f t="shared" si="329"/>
        <v>35</v>
      </c>
      <c r="N66" s="145">
        <f t="shared" ref="N66:W66" si="330">N107</f>
        <v>576</v>
      </c>
      <c r="O66" s="145">
        <f t="shared" si="330"/>
        <v>582</v>
      </c>
      <c r="P66" s="145">
        <f t="shared" si="330"/>
        <v>574</v>
      </c>
      <c r="Q66" s="145">
        <f t="shared" si="330"/>
        <v>578</v>
      </c>
      <c r="R66" s="145">
        <f t="shared" si="330"/>
        <v>579</v>
      </c>
      <c r="S66" s="145">
        <f t="shared" si="330"/>
        <v>562</v>
      </c>
      <c r="T66" s="145">
        <f t="shared" si="330"/>
        <v>557</v>
      </c>
      <c r="U66" s="145">
        <f t="shared" si="330"/>
        <v>545</v>
      </c>
      <c r="V66" s="145">
        <f t="shared" si="330"/>
        <v>529</v>
      </c>
      <c r="W66" s="145">
        <f t="shared" si="330"/>
        <v>536</v>
      </c>
      <c r="X66" s="145">
        <f>X107</f>
        <v>522</v>
      </c>
      <c r="Y66" s="145">
        <f t="shared" ref="Y66:AL66" si="331">Y107</f>
        <v>513</v>
      </c>
      <c r="Z66" s="145">
        <f t="shared" si="331"/>
        <v>485</v>
      </c>
      <c r="AA66" s="145">
        <f t="shared" si="331"/>
        <v>470</v>
      </c>
      <c r="AB66" s="145">
        <f t="shared" si="331"/>
        <v>443</v>
      </c>
      <c r="AC66" s="145">
        <f t="shared" si="331"/>
        <v>444</v>
      </c>
      <c r="AD66" s="145">
        <f t="shared" si="331"/>
        <v>426</v>
      </c>
      <c r="AE66" s="145">
        <f t="shared" si="331"/>
        <v>417</v>
      </c>
      <c r="AF66" s="145">
        <f t="shared" si="331"/>
        <v>426</v>
      </c>
      <c r="AG66" s="145">
        <f t="shared" si="331"/>
        <v>402</v>
      </c>
      <c r="AH66" s="145">
        <f t="shared" si="331"/>
        <v>379</v>
      </c>
      <c r="AI66" s="145">
        <f t="shared" si="331"/>
        <v>369</v>
      </c>
      <c r="AJ66" s="48">
        <f t="shared" si="331"/>
        <v>349</v>
      </c>
      <c r="AK66" s="48">
        <f t="shared" si="331"/>
        <v>353</v>
      </c>
      <c r="AL66" s="48">
        <f t="shared" si="331"/>
        <v>330</v>
      </c>
      <c r="AM66" s="48">
        <v>319</v>
      </c>
      <c r="AN66" s="134">
        <f t="shared" ref="AN66:AV66" si="332">AN107</f>
        <v>298</v>
      </c>
      <c r="AO66" s="134">
        <f t="shared" si="332"/>
        <v>264</v>
      </c>
      <c r="AP66" s="134">
        <f t="shared" si="332"/>
        <v>251</v>
      </c>
      <c r="AQ66" s="134">
        <f t="shared" si="332"/>
        <v>242</v>
      </c>
      <c r="AR66" s="134">
        <f t="shared" si="332"/>
        <v>232</v>
      </c>
      <c r="AS66" s="134">
        <f t="shared" si="332"/>
        <v>171</v>
      </c>
      <c r="AT66" s="134">
        <f t="shared" si="332"/>
        <v>223</v>
      </c>
      <c r="AU66" s="134">
        <f t="shared" si="332"/>
        <v>210</v>
      </c>
      <c r="AV66" s="134">
        <f t="shared" si="332"/>
        <v>205</v>
      </c>
      <c r="AW66" s="135"/>
      <c r="AX66" s="134">
        <f t="shared" ref="AX66:BC66" si="333">AX107</f>
        <v>171</v>
      </c>
      <c r="AY66" s="134">
        <f t="shared" si="333"/>
        <v>139</v>
      </c>
      <c r="AZ66" s="134">
        <f t="shared" si="333"/>
        <v>132</v>
      </c>
      <c r="BA66" s="143">
        <f t="shared" si="333"/>
        <v>128</v>
      </c>
      <c r="BB66" s="143">
        <f t="shared" si="333"/>
        <v>119</v>
      </c>
      <c r="BC66" s="143">
        <f t="shared" si="333"/>
        <v>105</v>
      </c>
      <c r="BD66" s="143">
        <f t="shared" ref="BD66:BE66" si="334">BD107</f>
        <v>106</v>
      </c>
      <c r="BE66" s="143">
        <f t="shared" si="334"/>
        <v>0</v>
      </c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</row>
    <row r="67" spans="1:75">
      <c r="A67" s="157" t="s">
        <v>437</v>
      </c>
      <c r="B67" s="156"/>
      <c r="C67" s="156"/>
      <c r="D67" s="258">
        <f t="shared" ref="D67:M67" si="335">D17+D18+SUM(D23:D25)+D29+D36+D63</f>
        <v>2307</v>
      </c>
      <c r="E67" s="258">
        <f t="shared" si="335"/>
        <v>2267</v>
      </c>
      <c r="F67" s="258">
        <f t="shared" si="335"/>
        <v>2210</v>
      </c>
      <c r="G67" s="258">
        <f t="shared" si="335"/>
        <v>2186</v>
      </c>
      <c r="H67" s="258">
        <f t="shared" si="335"/>
        <v>2092</v>
      </c>
      <c r="I67" s="258">
        <f t="shared" si="335"/>
        <v>1350</v>
      </c>
      <c r="J67" s="258">
        <f t="shared" si="335"/>
        <v>1338</v>
      </c>
      <c r="K67" s="258">
        <f t="shared" si="335"/>
        <v>1278</v>
      </c>
      <c r="L67" s="258">
        <f t="shared" si="335"/>
        <v>1259</v>
      </c>
      <c r="M67" s="258">
        <f t="shared" si="335"/>
        <v>1261</v>
      </c>
      <c r="N67" s="258">
        <f t="shared" ref="N67:W67" si="336">N17+N18+SUM(N23:N25)+N29+N36+N63</f>
        <v>9738</v>
      </c>
      <c r="O67" s="258">
        <f t="shared" si="336"/>
        <v>10199</v>
      </c>
      <c r="P67" s="258">
        <f t="shared" si="336"/>
        <v>9943</v>
      </c>
      <c r="Q67" s="258">
        <f t="shared" si="336"/>
        <v>10140</v>
      </c>
      <c r="R67" s="258">
        <f t="shared" si="336"/>
        <v>9776</v>
      </c>
      <c r="S67" s="258">
        <f t="shared" si="336"/>
        <v>9882</v>
      </c>
      <c r="T67" s="258">
        <f t="shared" si="336"/>
        <v>9905</v>
      </c>
      <c r="U67" s="258">
        <f t="shared" si="336"/>
        <v>9564</v>
      </c>
      <c r="V67" s="258">
        <f t="shared" si="336"/>
        <v>9834</v>
      </c>
      <c r="W67" s="258">
        <f t="shared" si="336"/>
        <v>9647</v>
      </c>
      <c r="X67" s="258">
        <f>X17+X18+SUM(X23:X25)+X29+X36+X63</f>
        <v>9855</v>
      </c>
      <c r="Y67" s="258">
        <f t="shared" ref="Y67:BA67" si="337">Y17+Y18+SUM(Y23:Y25)+Y29+Y36+Y63</f>
        <v>9917</v>
      </c>
      <c r="Z67" s="258">
        <f t="shared" si="337"/>
        <v>9476</v>
      </c>
      <c r="AA67" s="258">
        <f t="shared" si="337"/>
        <v>9287</v>
      </c>
      <c r="AB67" s="258">
        <f t="shared" si="337"/>
        <v>4615</v>
      </c>
      <c r="AC67" s="258">
        <f t="shared" si="337"/>
        <v>7817</v>
      </c>
      <c r="AD67" s="258">
        <f t="shared" si="337"/>
        <v>7488</v>
      </c>
      <c r="AE67" s="258">
        <f t="shared" si="337"/>
        <v>7355</v>
      </c>
      <c r="AF67" s="258">
        <f t="shared" si="337"/>
        <v>7580</v>
      </c>
      <c r="AG67" s="258">
        <f t="shared" si="337"/>
        <v>6990</v>
      </c>
      <c r="AH67" s="258">
        <f t="shared" si="337"/>
        <v>6778</v>
      </c>
      <c r="AI67" s="258">
        <f t="shared" si="337"/>
        <v>6372</v>
      </c>
      <c r="AJ67" s="258">
        <f t="shared" si="337"/>
        <v>5851</v>
      </c>
      <c r="AK67" s="258">
        <f t="shared" si="337"/>
        <v>6084</v>
      </c>
      <c r="AL67" s="258">
        <f t="shared" si="337"/>
        <v>5412</v>
      </c>
      <c r="AM67" s="258">
        <f t="shared" si="337"/>
        <v>5504</v>
      </c>
      <c r="AN67" s="258">
        <f t="shared" si="337"/>
        <v>5171</v>
      </c>
      <c r="AO67" s="258">
        <f t="shared" si="337"/>
        <v>5203</v>
      </c>
      <c r="AP67" s="258">
        <f t="shared" si="337"/>
        <v>5284</v>
      </c>
      <c r="AQ67" s="258">
        <f t="shared" si="337"/>
        <v>4801</v>
      </c>
      <c r="AR67" s="258">
        <f t="shared" si="337"/>
        <v>4486</v>
      </c>
      <c r="AS67" s="258">
        <f t="shared" si="337"/>
        <v>4537</v>
      </c>
      <c r="AT67" s="258">
        <f t="shared" si="337"/>
        <v>4349</v>
      </c>
      <c r="AU67" s="258">
        <f t="shared" si="337"/>
        <v>4224</v>
      </c>
      <c r="AV67" s="258">
        <f t="shared" si="337"/>
        <v>4040</v>
      </c>
      <c r="AW67" s="135"/>
      <c r="AX67" s="258">
        <f t="shared" si="337"/>
        <v>4110</v>
      </c>
      <c r="AY67" s="258">
        <f t="shared" si="337"/>
        <v>3737</v>
      </c>
      <c r="AZ67" s="258">
        <f t="shared" si="337"/>
        <v>3631</v>
      </c>
      <c r="BA67" s="167">
        <f t="shared" si="337"/>
        <v>3531</v>
      </c>
      <c r="BB67" s="167">
        <f t="shared" ref="BB67:BC67" si="338">BB17+BB18+SUM(BB23:BB25)+BB29+BB36+BB63</f>
        <v>3478</v>
      </c>
      <c r="BC67" s="167">
        <f t="shared" si="338"/>
        <v>3304</v>
      </c>
      <c r="BD67" s="167">
        <f t="shared" ref="BD67:BE67" si="339">BD17+BD18+SUM(BD23:BD25)+BD29+BD36+BD63</f>
        <v>3387</v>
      </c>
      <c r="BE67" s="167">
        <f t="shared" si="339"/>
        <v>0</v>
      </c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3"/>
      <c r="BW67" s="3"/>
    </row>
    <row r="68" spans="1:75">
      <c r="AC68" s="134"/>
      <c r="AD68" s="134"/>
      <c r="AE68" s="134"/>
      <c r="AF68" s="134"/>
      <c r="AG68" s="134"/>
      <c r="AH68" s="134"/>
      <c r="AI68" s="134"/>
      <c r="AJ68" s="134"/>
      <c r="AK68" s="139"/>
      <c r="AL68" s="134"/>
      <c r="AM68" s="134"/>
      <c r="AN68" s="134"/>
      <c r="AO68" s="134"/>
      <c r="AP68" s="134"/>
      <c r="AQ68" s="134"/>
      <c r="AR68" s="134"/>
      <c r="AS68" s="134"/>
      <c r="AT68" s="134"/>
      <c r="AU68" s="140"/>
      <c r="AV68" s="134"/>
      <c r="AW68" s="135"/>
      <c r="AX68" s="134"/>
      <c r="AY68" s="134"/>
      <c r="AZ68" s="3"/>
      <c r="BA68" s="64"/>
      <c r="BB68" s="64"/>
      <c r="BC68" s="4"/>
      <c r="BD68" s="64"/>
      <c r="BE68" s="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3"/>
      <c r="BW68" s="3"/>
    </row>
    <row r="69" spans="1:75">
      <c r="AC69" s="134"/>
      <c r="AD69" s="134"/>
      <c r="AE69" s="134"/>
      <c r="AF69" s="134"/>
      <c r="AG69" s="134"/>
      <c r="AH69" s="134"/>
      <c r="AI69" s="134"/>
      <c r="AJ69" s="134"/>
      <c r="AK69" s="139"/>
      <c r="AL69" s="134"/>
      <c r="AM69" s="134"/>
      <c r="AN69" s="134"/>
      <c r="AO69" s="134"/>
      <c r="AP69" s="134"/>
      <c r="AQ69" s="134"/>
      <c r="AR69" s="134"/>
      <c r="AS69" s="134"/>
      <c r="AT69" s="134"/>
      <c r="AU69" s="140"/>
      <c r="AV69" s="134"/>
      <c r="AW69" s="135"/>
      <c r="AX69" s="134"/>
      <c r="AY69" s="134"/>
      <c r="AZ69" s="3"/>
      <c r="BA69" s="34"/>
      <c r="BB69" s="34"/>
      <c r="BC69" s="4"/>
      <c r="BD69" s="3"/>
      <c r="BE69" s="4"/>
      <c r="BF69" s="351"/>
      <c r="BG69" s="351"/>
      <c r="BH69" s="351"/>
      <c r="BI69" s="351"/>
      <c r="BJ69" s="351"/>
      <c r="BK69" s="351"/>
      <c r="BL69" s="351"/>
      <c r="BM69" s="351"/>
      <c r="BN69" s="32"/>
      <c r="BO69" s="352"/>
      <c r="BP69" s="32"/>
      <c r="BQ69" s="32"/>
      <c r="BR69" s="32"/>
      <c r="BS69" s="32"/>
      <c r="BT69" s="32"/>
      <c r="BU69" s="32"/>
      <c r="BV69" s="3"/>
      <c r="BW69" s="3"/>
    </row>
    <row r="70" spans="1:75">
      <c r="AC70" s="134"/>
      <c r="AD70" s="134"/>
      <c r="AE70" s="134"/>
      <c r="AF70" s="134"/>
      <c r="AG70" s="134"/>
      <c r="AH70" s="134"/>
      <c r="AI70" s="134"/>
      <c r="AJ70" s="134"/>
      <c r="AK70" s="139"/>
      <c r="AL70" s="134"/>
      <c r="AM70" s="134"/>
      <c r="AN70" s="134"/>
      <c r="AO70" s="134"/>
      <c r="AP70" s="134"/>
      <c r="AQ70" s="134"/>
      <c r="AR70" s="134"/>
      <c r="AS70" s="134"/>
      <c r="AT70" s="134"/>
      <c r="AU70" s="140"/>
      <c r="AV70" s="134"/>
      <c r="AW70" s="135"/>
      <c r="AX70" s="134"/>
      <c r="AY70" s="134" t="s">
        <v>1</v>
      </c>
      <c r="AZ70" s="3"/>
      <c r="BA70" s="3"/>
      <c r="BB70" s="3"/>
      <c r="BC70" s="4"/>
      <c r="BD70" s="3"/>
      <c r="BE70" s="4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</row>
    <row r="71" spans="1:75">
      <c r="C71" s="158"/>
      <c r="D71" s="373" t="s">
        <v>596</v>
      </c>
      <c r="E71" s="373" t="s">
        <v>597</v>
      </c>
      <c r="F71" s="373" t="s">
        <v>598</v>
      </c>
      <c r="G71" s="373" t="s">
        <v>599</v>
      </c>
      <c r="H71" s="373" t="s">
        <v>600</v>
      </c>
      <c r="I71" s="5" t="s">
        <v>561</v>
      </c>
      <c r="J71" s="5" t="s">
        <v>562</v>
      </c>
      <c r="K71" s="5" t="s">
        <v>563</v>
      </c>
      <c r="L71" s="5" t="s">
        <v>564</v>
      </c>
      <c r="M71" s="5" t="s">
        <v>565</v>
      </c>
      <c r="N71" s="366" t="s">
        <v>576</v>
      </c>
      <c r="O71" s="366" t="s">
        <v>577</v>
      </c>
      <c r="P71" s="366" t="s">
        <v>578</v>
      </c>
      <c r="Q71" s="366" t="s">
        <v>579</v>
      </c>
      <c r="R71" s="366" t="s">
        <v>580</v>
      </c>
      <c r="S71" s="366" t="s">
        <v>581</v>
      </c>
      <c r="T71" s="366" t="s">
        <v>582</v>
      </c>
      <c r="U71" s="366" t="s">
        <v>583</v>
      </c>
      <c r="V71" s="366" t="s">
        <v>584</v>
      </c>
      <c r="W71" s="366" t="s">
        <v>585</v>
      </c>
      <c r="X71" s="159" t="s">
        <v>16</v>
      </c>
      <c r="Y71" s="159" t="s">
        <v>17</v>
      </c>
      <c r="Z71" s="159" t="s">
        <v>18</v>
      </c>
      <c r="AA71" s="159" t="s">
        <v>19</v>
      </c>
      <c r="AB71" s="159" t="s">
        <v>20</v>
      </c>
      <c r="AC71" s="159" t="s">
        <v>394</v>
      </c>
      <c r="AD71" s="159" t="s">
        <v>395</v>
      </c>
      <c r="AE71" s="159" t="s">
        <v>396</v>
      </c>
      <c r="AF71" s="159" t="s">
        <v>397</v>
      </c>
      <c r="AG71" s="159" t="s">
        <v>398</v>
      </c>
      <c r="AH71" s="141" t="s">
        <v>399</v>
      </c>
      <c r="AI71" s="141" t="s">
        <v>441</v>
      </c>
      <c r="AJ71" s="141" t="s">
        <v>400</v>
      </c>
      <c r="AK71" s="141" t="s">
        <v>442</v>
      </c>
      <c r="AL71" s="141" t="s">
        <v>443</v>
      </c>
      <c r="AM71" s="141" t="s">
        <v>401</v>
      </c>
      <c r="AN71" s="367" t="s">
        <v>402</v>
      </c>
      <c r="AO71" s="367" t="s">
        <v>444</v>
      </c>
      <c r="AP71" s="367" t="s">
        <v>445</v>
      </c>
      <c r="AQ71" s="367" t="s">
        <v>446</v>
      </c>
      <c r="AR71" s="367" t="s">
        <v>403</v>
      </c>
      <c r="AS71" s="367" t="s">
        <v>404</v>
      </c>
      <c r="AT71" s="367" t="s">
        <v>405</v>
      </c>
      <c r="AU71" s="367" t="s">
        <v>406</v>
      </c>
      <c r="AV71" s="367" t="s">
        <v>416</v>
      </c>
      <c r="AW71" s="364"/>
      <c r="AX71" s="368" t="s">
        <v>417</v>
      </c>
      <c r="AY71" s="367" t="s">
        <v>451</v>
      </c>
      <c r="AZ71" s="369" t="s">
        <v>530</v>
      </c>
      <c r="BA71" s="369" t="s">
        <v>574</v>
      </c>
      <c r="BB71" s="256" t="s">
        <v>592</v>
      </c>
      <c r="BC71" s="256" t="s">
        <v>617</v>
      </c>
      <c r="BD71" s="365" t="s">
        <v>620</v>
      </c>
      <c r="BE71" s="365" t="s">
        <v>622</v>
      </c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</row>
    <row r="72" spans="1:75">
      <c r="C72" s="150" t="s">
        <v>352</v>
      </c>
      <c r="D72" s="276">
        <f t="shared" ref="D72:M72" si="340">D73+SUM(D83:D122)</f>
        <v>3953</v>
      </c>
      <c r="E72" s="276">
        <f t="shared" si="340"/>
        <v>3923</v>
      </c>
      <c r="F72" s="276">
        <f t="shared" si="340"/>
        <v>3636</v>
      </c>
      <c r="G72" s="276">
        <f t="shared" si="340"/>
        <v>3910</v>
      </c>
      <c r="H72" s="276">
        <f t="shared" si="340"/>
        <v>3763</v>
      </c>
      <c r="I72" s="276">
        <f t="shared" si="340"/>
        <v>2440</v>
      </c>
      <c r="J72" s="276">
        <f t="shared" si="340"/>
        <v>2437</v>
      </c>
      <c r="K72" s="276">
        <f t="shared" si="340"/>
        <v>2335</v>
      </c>
      <c r="L72" s="276">
        <f t="shared" si="340"/>
        <v>2282</v>
      </c>
      <c r="M72" s="276">
        <f t="shared" si="340"/>
        <v>2275</v>
      </c>
      <c r="N72" s="276">
        <f t="shared" ref="N72:W72" si="341">N73+SUM(N83:N122)</f>
        <v>18460</v>
      </c>
      <c r="O72" s="276">
        <f t="shared" si="341"/>
        <v>19232</v>
      </c>
      <c r="P72" s="276">
        <f t="shared" si="341"/>
        <v>18758</v>
      </c>
      <c r="Q72" s="276">
        <f t="shared" si="341"/>
        <v>19132</v>
      </c>
      <c r="R72" s="276">
        <f t="shared" si="341"/>
        <v>18512</v>
      </c>
      <c r="S72" s="276">
        <f t="shared" si="341"/>
        <v>18798</v>
      </c>
      <c r="T72" s="276">
        <f t="shared" si="341"/>
        <v>18720</v>
      </c>
      <c r="U72" s="276">
        <f t="shared" si="341"/>
        <v>18149</v>
      </c>
      <c r="V72" s="276">
        <f t="shared" si="341"/>
        <v>18662</v>
      </c>
      <c r="W72" s="276">
        <f t="shared" si="341"/>
        <v>18247</v>
      </c>
      <c r="X72" s="276">
        <f>X73+SUM(X83:X122)</f>
        <v>18636</v>
      </c>
      <c r="Y72" s="276">
        <f t="shared" ref="Y72:AG72" si="342">Y73+SUM(Y83:Y122)</f>
        <v>18633</v>
      </c>
      <c r="Z72" s="276">
        <f t="shared" si="342"/>
        <v>18013</v>
      </c>
      <c r="AA72" s="276">
        <f t="shared" si="342"/>
        <v>17626</v>
      </c>
      <c r="AB72" s="276">
        <f t="shared" si="342"/>
        <v>12433</v>
      </c>
      <c r="AC72" s="276">
        <f t="shared" si="342"/>
        <v>15950</v>
      </c>
      <c r="AD72" s="276">
        <f t="shared" si="342"/>
        <v>15337</v>
      </c>
      <c r="AE72" s="276">
        <f t="shared" si="342"/>
        <v>14961</v>
      </c>
      <c r="AF72" s="276">
        <f t="shared" si="342"/>
        <v>15435</v>
      </c>
      <c r="AG72" s="276">
        <f t="shared" si="342"/>
        <v>14315</v>
      </c>
      <c r="AH72" s="276">
        <f>AH73+SUM(AH83:AH122)</f>
        <v>13946</v>
      </c>
      <c r="AI72" s="276">
        <f>AI73+SUM(AI83:AI122)</f>
        <v>13066</v>
      </c>
      <c r="AJ72" s="276">
        <f t="shared" ref="AJ72:AL72" si="343">AJ73+SUM(AJ83:AJ122)</f>
        <v>12148</v>
      </c>
      <c r="AK72" s="276">
        <f t="shared" si="343"/>
        <v>12348</v>
      </c>
      <c r="AL72" s="276">
        <f t="shared" si="343"/>
        <v>10765</v>
      </c>
      <c r="AM72" s="142">
        <v>11537</v>
      </c>
      <c r="AN72" s="143">
        <v>10795</v>
      </c>
      <c r="AO72" s="143">
        <v>10871</v>
      </c>
      <c r="AP72" s="143">
        <v>11147</v>
      </c>
      <c r="AQ72" s="143">
        <v>10138</v>
      </c>
      <c r="AR72" s="143">
        <v>9555</v>
      </c>
      <c r="AS72" s="143">
        <v>9658</v>
      </c>
      <c r="AT72" s="143">
        <v>9294</v>
      </c>
      <c r="AU72" s="143">
        <v>9017</v>
      </c>
      <c r="AV72" s="143">
        <v>8710</v>
      </c>
      <c r="AW72" s="36"/>
      <c r="AX72" s="30">
        <v>9032</v>
      </c>
      <c r="AY72" s="30">
        <v>7996</v>
      </c>
      <c r="AZ72" s="30">
        <v>7798</v>
      </c>
      <c r="BA72" s="30">
        <v>7613</v>
      </c>
      <c r="BB72" s="34">
        <v>7510</v>
      </c>
      <c r="BC72" s="355">
        <v>7106</v>
      </c>
      <c r="BD72" s="43">
        <v>7219</v>
      </c>
      <c r="BE72" s="355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</row>
    <row r="73" spans="1:75">
      <c r="C73" s="152" t="s">
        <v>45</v>
      </c>
      <c r="D73" s="277">
        <f>D126</f>
        <v>965</v>
      </c>
      <c r="E73" s="277">
        <f t="shared" ref="E73:M73" si="344">E126</f>
        <v>952</v>
      </c>
      <c r="F73" s="277">
        <v>977</v>
      </c>
      <c r="G73" s="277">
        <f t="shared" si="344"/>
        <v>924</v>
      </c>
      <c r="H73" s="277">
        <f t="shared" si="344"/>
        <v>886</v>
      </c>
      <c r="I73" s="277">
        <f t="shared" si="344"/>
        <v>522</v>
      </c>
      <c r="J73" s="277">
        <f t="shared" si="344"/>
        <v>504</v>
      </c>
      <c r="K73" s="277">
        <f t="shared" si="344"/>
        <v>496</v>
      </c>
      <c r="L73" s="277">
        <f t="shared" si="344"/>
        <v>487</v>
      </c>
      <c r="M73" s="277">
        <f t="shared" si="344"/>
        <v>485</v>
      </c>
      <c r="N73" s="277">
        <f t="shared" ref="N73:X82" si="345">N126</f>
        <v>4326</v>
      </c>
      <c r="O73" s="277">
        <f t="shared" si="345"/>
        <v>4570</v>
      </c>
      <c r="P73" s="277">
        <f t="shared" si="345"/>
        <v>4491</v>
      </c>
      <c r="Q73" s="277">
        <f t="shared" si="345"/>
        <v>4598</v>
      </c>
      <c r="R73" s="277">
        <f t="shared" si="345"/>
        <v>4467</v>
      </c>
      <c r="S73" s="277">
        <f t="shared" si="345"/>
        <v>4480</v>
      </c>
      <c r="T73" s="277">
        <f t="shared" si="345"/>
        <v>4533</v>
      </c>
      <c r="U73" s="277">
        <f t="shared" si="345"/>
        <v>4410</v>
      </c>
      <c r="V73" s="277">
        <f t="shared" si="345"/>
        <v>4460</v>
      </c>
      <c r="W73" s="277">
        <f t="shared" si="345"/>
        <v>4469</v>
      </c>
      <c r="X73" s="277">
        <f>X126</f>
        <v>4542</v>
      </c>
      <c r="Y73" s="277">
        <f t="shared" ref="Y73:AL82" si="346">Y126</f>
        <v>4595</v>
      </c>
      <c r="Z73" s="277">
        <f t="shared" si="346"/>
        <v>4349</v>
      </c>
      <c r="AA73" s="277">
        <f t="shared" si="346"/>
        <v>4197</v>
      </c>
      <c r="AB73" s="277">
        <f t="shared" si="346"/>
        <v>525</v>
      </c>
      <c r="AC73" s="277">
        <f t="shared" si="346"/>
        <v>3308</v>
      </c>
      <c r="AD73" s="277">
        <f t="shared" si="346"/>
        <v>3215</v>
      </c>
      <c r="AE73" s="277">
        <f t="shared" si="346"/>
        <v>3111</v>
      </c>
      <c r="AF73" s="277">
        <f t="shared" si="346"/>
        <v>3137</v>
      </c>
      <c r="AG73" s="277">
        <f t="shared" si="346"/>
        <v>2886</v>
      </c>
      <c r="AH73" s="277">
        <f t="shared" si="346"/>
        <v>2764</v>
      </c>
      <c r="AI73" s="277">
        <f t="shared" si="346"/>
        <v>2637</v>
      </c>
      <c r="AJ73" s="277">
        <f t="shared" si="346"/>
        <v>2382</v>
      </c>
      <c r="AK73" s="277">
        <f t="shared" si="346"/>
        <v>2406</v>
      </c>
      <c r="AL73" s="277">
        <f t="shared" si="346"/>
        <v>2188</v>
      </c>
      <c r="AM73" s="323"/>
      <c r="AN73" s="144">
        <v>2112</v>
      </c>
      <c r="AO73" s="144">
        <v>2139</v>
      </c>
      <c r="AP73" s="144">
        <v>2194</v>
      </c>
      <c r="AQ73" s="144">
        <v>2000</v>
      </c>
      <c r="AR73" s="144">
        <v>1864</v>
      </c>
      <c r="AS73" s="144">
        <v>1862</v>
      </c>
      <c r="AT73" s="144">
        <v>1754</v>
      </c>
      <c r="AU73" s="144">
        <v>1702</v>
      </c>
      <c r="AV73" s="144">
        <v>1617</v>
      </c>
      <c r="AW73" s="36"/>
      <c r="AX73" s="144">
        <v>1656</v>
      </c>
      <c r="AY73" s="146">
        <v>1522</v>
      </c>
      <c r="AZ73" s="143">
        <v>1491</v>
      </c>
      <c r="BA73" s="34">
        <v>1443</v>
      </c>
      <c r="BB73" s="40">
        <v>1394</v>
      </c>
      <c r="BC73" s="354">
        <v>1329</v>
      </c>
      <c r="BD73" s="40">
        <v>1358</v>
      </c>
      <c r="BE73" s="356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</row>
    <row r="74" spans="1:75">
      <c r="C74" s="160" t="s">
        <v>46</v>
      </c>
      <c r="D74" s="276">
        <f t="shared" ref="D74:M74" si="347">D127</f>
        <v>164</v>
      </c>
      <c r="E74" s="276">
        <f t="shared" si="347"/>
        <v>152</v>
      </c>
      <c r="F74" s="276">
        <v>163</v>
      </c>
      <c r="G74" s="276">
        <f t="shared" si="347"/>
        <v>160</v>
      </c>
      <c r="H74" s="276">
        <f t="shared" si="347"/>
        <v>156</v>
      </c>
      <c r="I74" s="276">
        <f t="shared" si="347"/>
        <v>126</v>
      </c>
      <c r="J74" s="276">
        <f t="shared" si="347"/>
        <v>121</v>
      </c>
      <c r="K74" s="276">
        <f t="shared" si="347"/>
        <v>123</v>
      </c>
      <c r="L74" s="276">
        <f t="shared" si="347"/>
        <v>125</v>
      </c>
      <c r="M74" s="276">
        <f t="shared" si="347"/>
        <v>118</v>
      </c>
      <c r="N74" s="276">
        <f t="shared" si="345"/>
        <v>383</v>
      </c>
      <c r="O74" s="276">
        <f t="shared" si="345"/>
        <v>397</v>
      </c>
      <c r="P74" s="276">
        <f t="shared" si="345"/>
        <v>393</v>
      </c>
      <c r="Q74" s="276">
        <f t="shared" si="345"/>
        <v>373</v>
      </c>
      <c r="R74" s="276">
        <f t="shared" si="345"/>
        <v>361</v>
      </c>
      <c r="S74" s="276">
        <f t="shared" si="345"/>
        <v>355</v>
      </c>
      <c r="T74" s="276">
        <f t="shared" si="345"/>
        <v>356</v>
      </c>
      <c r="U74" s="276">
        <f t="shared" si="345"/>
        <v>340</v>
      </c>
      <c r="V74" s="276">
        <f t="shared" si="345"/>
        <v>348</v>
      </c>
      <c r="W74" s="276">
        <f t="shared" si="345"/>
        <v>357</v>
      </c>
      <c r="X74" s="276">
        <f t="shared" si="345"/>
        <v>361</v>
      </c>
      <c r="Y74" s="276">
        <f t="shared" si="346"/>
        <v>350</v>
      </c>
      <c r="Z74" s="276">
        <f t="shared" si="346"/>
        <v>337</v>
      </c>
      <c r="AA74" s="276">
        <f t="shared" si="346"/>
        <v>326</v>
      </c>
      <c r="AB74" s="276">
        <f t="shared" si="346"/>
        <v>29</v>
      </c>
      <c r="AC74" s="276">
        <f t="shared" si="346"/>
        <v>270</v>
      </c>
      <c r="AD74" s="276">
        <f t="shared" si="346"/>
        <v>266</v>
      </c>
      <c r="AE74" s="276">
        <f t="shared" si="346"/>
        <v>263</v>
      </c>
      <c r="AF74" s="276">
        <f t="shared" si="346"/>
        <v>273</v>
      </c>
      <c r="AG74" s="276">
        <f t="shared" si="346"/>
        <v>251</v>
      </c>
      <c r="AH74" s="276">
        <f t="shared" si="346"/>
        <v>239</v>
      </c>
      <c r="AI74" s="276">
        <f t="shared" si="346"/>
        <v>235</v>
      </c>
      <c r="AJ74" s="276">
        <f t="shared" si="346"/>
        <v>217</v>
      </c>
      <c r="AK74" s="276">
        <f t="shared" si="346"/>
        <v>238</v>
      </c>
      <c r="AL74" s="276">
        <f t="shared" si="346"/>
        <v>220</v>
      </c>
      <c r="AM74" s="324"/>
      <c r="AN74" s="146">
        <v>224</v>
      </c>
      <c r="AO74" s="146">
        <v>233</v>
      </c>
      <c r="AP74" s="146">
        <v>233</v>
      </c>
      <c r="AQ74" s="146">
        <v>220</v>
      </c>
      <c r="AR74" s="146">
        <v>216</v>
      </c>
      <c r="AS74" s="146">
        <v>206</v>
      </c>
      <c r="AT74" s="146">
        <v>209</v>
      </c>
      <c r="AU74" s="146">
        <v>203</v>
      </c>
      <c r="AV74" s="146">
        <v>189</v>
      </c>
      <c r="AW74" s="36"/>
      <c r="AX74" s="146">
        <v>190</v>
      </c>
      <c r="AY74" s="36">
        <v>196</v>
      </c>
      <c r="AZ74" s="143">
        <v>195</v>
      </c>
      <c r="BA74" s="34">
        <v>189</v>
      </c>
      <c r="BB74" s="34">
        <v>179</v>
      </c>
      <c r="BC74" s="354">
        <v>168</v>
      </c>
      <c r="BD74" s="34">
        <v>172</v>
      </c>
      <c r="BE74" s="357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</row>
    <row r="75" spans="1:75">
      <c r="C75" s="160" t="s">
        <v>47</v>
      </c>
      <c r="D75" s="276">
        <f t="shared" ref="D75:M75" si="348">D128</f>
        <v>69</v>
      </c>
      <c r="E75" s="276">
        <f t="shared" si="348"/>
        <v>71</v>
      </c>
      <c r="F75" s="276">
        <v>72</v>
      </c>
      <c r="G75" s="276">
        <f t="shared" si="348"/>
        <v>60</v>
      </c>
      <c r="H75" s="276">
        <f t="shared" si="348"/>
        <v>56</v>
      </c>
      <c r="I75" s="276">
        <f t="shared" si="348"/>
        <v>31</v>
      </c>
      <c r="J75" s="276">
        <f t="shared" si="348"/>
        <v>31</v>
      </c>
      <c r="K75" s="276">
        <f t="shared" si="348"/>
        <v>32</v>
      </c>
      <c r="L75" s="276">
        <f t="shared" si="348"/>
        <v>31</v>
      </c>
      <c r="M75" s="276">
        <f t="shared" si="348"/>
        <v>31</v>
      </c>
      <c r="N75" s="276">
        <f t="shared" si="345"/>
        <v>254</v>
      </c>
      <c r="O75" s="276">
        <f t="shared" si="345"/>
        <v>263</v>
      </c>
      <c r="P75" s="276">
        <f t="shared" si="345"/>
        <v>247</v>
      </c>
      <c r="Q75" s="276">
        <f t="shared" si="345"/>
        <v>259</v>
      </c>
      <c r="R75" s="276">
        <f t="shared" si="345"/>
        <v>249</v>
      </c>
      <c r="S75" s="276">
        <f t="shared" si="345"/>
        <v>249</v>
      </c>
      <c r="T75" s="276">
        <f t="shared" si="345"/>
        <v>248</v>
      </c>
      <c r="U75" s="276">
        <f t="shared" si="345"/>
        <v>230</v>
      </c>
      <c r="V75" s="276">
        <f t="shared" si="345"/>
        <v>219</v>
      </c>
      <c r="W75" s="276">
        <f t="shared" si="345"/>
        <v>231</v>
      </c>
      <c r="X75" s="276">
        <f t="shared" si="345"/>
        <v>224</v>
      </c>
      <c r="Y75" s="276">
        <f t="shared" si="346"/>
        <v>217</v>
      </c>
      <c r="Z75" s="276">
        <f t="shared" si="346"/>
        <v>205</v>
      </c>
      <c r="AA75" s="276">
        <f t="shared" si="346"/>
        <v>198</v>
      </c>
      <c r="AB75" s="276">
        <f t="shared" si="346"/>
        <v>2</v>
      </c>
      <c r="AC75" s="276">
        <f t="shared" si="346"/>
        <v>130</v>
      </c>
      <c r="AD75" s="276">
        <f t="shared" si="346"/>
        <v>123</v>
      </c>
      <c r="AE75" s="276">
        <f t="shared" si="346"/>
        <v>124</v>
      </c>
      <c r="AF75" s="276">
        <f t="shared" si="346"/>
        <v>130</v>
      </c>
      <c r="AG75" s="276">
        <f t="shared" si="346"/>
        <v>116</v>
      </c>
      <c r="AH75" s="276">
        <f t="shared" si="346"/>
        <v>115</v>
      </c>
      <c r="AI75" s="276">
        <f t="shared" si="346"/>
        <v>102</v>
      </c>
      <c r="AJ75" s="276">
        <f t="shared" si="346"/>
        <v>97</v>
      </c>
      <c r="AK75" s="276">
        <f t="shared" si="346"/>
        <v>90</v>
      </c>
      <c r="AL75" s="276">
        <f t="shared" si="346"/>
        <v>81</v>
      </c>
      <c r="AM75" s="324"/>
      <c r="AN75" s="146">
        <v>85</v>
      </c>
      <c r="AO75" s="146">
        <v>84</v>
      </c>
      <c r="AP75" s="146">
        <v>81</v>
      </c>
      <c r="AQ75" s="146">
        <v>71</v>
      </c>
      <c r="AR75" s="146">
        <v>63</v>
      </c>
      <c r="AS75" s="146">
        <v>69</v>
      </c>
      <c r="AT75" s="146">
        <v>64</v>
      </c>
      <c r="AU75" s="146">
        <v>59</v>
      </c>
      <c r="AV75" s="146">
        <v>57</v>
      </c>
      <c r="AW75" s="36"/>
      <c r="AX75" s="146">
        <v>51</v>
      </c>
      <c r="AY75" s="36">
        <v>44</v>
      </c>
      <c r="AZ75" s="143">
        <v>43</v>
      </c>
      <c r="BA75" s="34">
        <v>42</v>
      </c>
      <c r="BB75" s="34">
        <v>41</v>
      </c>
      <c r="BC75" s="354">
        <v>45</v>
      </c>
      <c r="BD75" s="34">
        <v>41</v>
      </c>
      <c r="BE75" s="357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</row>
    <row r="76" spans="1:75">
      <c r="C76" s="160" t="s">
        <v>48</v>
      </c>
      <c r="D76" s="276">
        <f>D129</f>
        <v>174</v>
      </c>
      <c r="E76" s="276">
        <f t="shared" ref="E76:M76" si="349">E129</f>
        <v>170</v>
      </c>
      <c r="F76" s="276">
        <v>175</v>
      </c>
      <c r="G76" s="276">
        <f t="shared" si="349"/>
        <v>145</v>
      </c>
      <c r="H76" s="276">
        <f t="shared" si="349"/>
        <v>143</v>
      </c>
      <c r="I76" s="276">
        <f t="shared" si="349"/>
        <v>75</v>
      </c>
      <c r="J76" s="276">
        <f t="shared" si="349"/>
        <v>73</v>
      </c>
      <c r="K76" s="276">
        <f t="shared" si="349"/>
        <v>74</v>
      </c>
      <c r="L76" s="276">
        <f t="shared" si="349"/>
        <v>71</v>
      </c>
      <c r="M76" s="276">
        <f t="shared" si="349"/>
        <v>68</v>
      </c>
      <c r="N76" s="276">
        <f t="shared" si="345"/>
        <v>611</v>
      </c>
      <c r="O76" s="276">
        <f t="shared" si="345"/>
        <v>649</v>
      </c>
      <c r="P76" s="276">
        <f t="shared" si="345"/>
        <v>630</v>
      </c>
      <c r="Q76" s="276">
        <f t="shared" si="345"/>
        <v>658</v>
      </c>
      <c r="R76" s="276">
        <f t="shared" si="345"/>
        <v>627</v>
      </c>
      <c r="S76" s="276">
        <f t="shared" si="345"/>
        <v>624</v>
      </c>
      <c r="T76" s="276">
        <f t="shared" si="345"/>
        <v>577</v>
      </c>
      <c r="U76" s="276">
        <f t="shared" si="345"/>
        <v>543</v>
      </c>
      <c r="V76" s="276">
        <f t="shared" si="345"/>
        <v>550</v>
      </c>
      <c r="W76" s="276">
        <f t="shared" si="345"/>
        <v>538</v>
      </c>
      <c r="X76" s="276">
        <f t="shared" si="345"/>
        <v>541</v>
      </c>
      <c r="Y76" s="276">
        <f t="shared" si="346"/>
        <v>530</v>
      </c>
      <c r="Z76" s="276">
        <f t="shared" si="346"/>
        <v>516</v>
      </c>
      <c r="AA76" s="276">
        <f t="shared" si="346"/>
        <v>520</v>
      </c>
      <c r="AB76" s="276">
        <f t="shared" si="346"/>
        <v>18</v>
      </c>
      <c r="AC76" s="276">
        <f t="shared" si="346"/>
        <v>445</v>
      </c>
      <c r="AD76" s="276">
        <f t="shared" si="346"/>
        <v>411</v>
      </c>
      <c r="AE76" s="276">
        <f t="shared" si="346"/>
        <v>385</v>
      </c>
      <c r="AF76" s="276">
        <f t="shared" si="346"/>
        <v>392</v>
      </c>
      <c r="AG76" s="276">
        <f t="shared" si="346"/>
        <v>369</v>
      </c>
      <c r="AH76" s="276">
        <f t="shared" si="346"/>
        <v>345</v>
      </c>
      <c r="AI76" s="276">
        <f t="shared" si="346"/>
        <v>363</v>
      </c>
      <c r="AJ76" s="276">
        <f t="shared" si="346"/>
        <v>328</v>
      </c>
      <c r="AK76" s="276">
        <f t="shared" si="346"/>
        <v>350</v>
      </c>
      <c r="AL76" s="276">
        <f t="shared" si="346"/>
        <v>301</v>
      </c>
      <c r="AM76" s="324"/>
      <c r="AN76" s="146">
        <v>283</v>
      </c>
      <c r="AO76" s="146">
        <v>280</v>
      </c>
      <c r="AP76" s="146">
        <v>300</v>
      </c>
      <c r="AQ76" s="146">
        <v>265</v>
      </c>
      <c r="AR76" s="146">
        <v>243</v>
      </c>
      <c r="AS76" s="146">
        <v>263</v>
      </c>
      <c r="AT76" s="146">
        <v>240</v>
      </c>
      <c r="AU76" s="146">
        <v>228</v>
      </c>
      <c r="AV76" s="146">
        <v>206</v>
      </c>
      <c r="AW76" s="36"/>
      <c r="AX76" s="146">
        <v>248</v>
      </c>
      <c r="AY76" s="36">
        <v>185</v>
      </c>
      <c r="AZ76" s="143">
        <v>180</v>
      </c>
      <c r="BA76" s="34">
        <v>175</v>
      </c>
      <c r="BB76" s="34">
        <v>170</v>
      </c>
      <c r="BC76" s="354">
        <v>175</v>
      </c>
      <c r="BD76" s="34">
        <v>185</v>
      </c>
      <c r="BE76" s="357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</row>
    <row r="77" spans="1:75">
      <c r="C77" s="160" t="s">
        <v>49</v>
      </c>
      <c r="D77" s="276">
        <f>D130</f>
        <v>282</v>
      </c>
      <c r="E77" s="276">
        <f t="shared" ref="E77:M77" si="350">E130</f>
        <v>291</v>
      </c>
      <c r="F77" s="276">
        <v>296</v>
      </c>
      <c r="G77" s="276">
        <f t="shared" si="350"/>
        <v>274</v>
      </c>
      <c r="H77" s="276">
        <f t="shared" si="350"/>
        <v>253</v>
      </c>
      <c r="I77" s="276">
        <f t="shared" si="350"/>
        <v>130</v>
      </c>
      <c r="J77" s="276">
        <f t="shared" si="350"/>
        <v>130</v>
      </c>
      <c r="K77" s="276">
        <f t="shared" si="350"/>
        <v>120</v>
      </c>
      <c r="L77" s="276">
        <f t="shared" si="350"/>
        <v>117</v>
      </c>
      <c r="M77" s="276">
        <f t="shared" si="350"/>
        <v>119</v>
      </c>
      <c r="N77" s="276">
        <f t="shared" si="345"/>
        <v>1633</v>
      </c>
      <c r="O77" s="276">
        <f t="shared" si="345"/>
        <v>1711</v>
      </c>
      <c r="P77" s="276">
        <f t="shared" si="345"/>
        <v>1703</v>
      </c>
      <c r="Q77" s="276">
        <f t="shared" si="345"/>
        <v>1729</v>
      </c>
      <c r="R77" s="276">
        <f t="shared" si="345"/>
        <v>1719</v>
      </c>
      <c r="S77" s="276">
        <f t="shared" si="345"/>
        <v>1705</v>
      </c>
      <c r="T77" s="276">
        <f t="shared" si="345"/>
        <v>1744</v>
      </c>
      <c r="U77" s="276">
        <f t="shared" si="345"/>
        <v>1715</v>
      </c>
      <c r="V77" s="276">
        <f t="shared" si="345"/>
        <v>1723</v>
      </c>
      <c r="W77" s="276">
        <f t="shared" si="345"/>
        <v>1709</v>
      </c>
      <c r="X77" s="276">
        <f t="shared" si="345"/>
        <v>1730</v>
      </c>
      <c r="Y77" s="276">
        <f t="shared" si="346"/>
        <v>1740</v>
      </c>
      <c r="Z77" s="276">
        <f t="shared" si="346"/>
        <v>1639</v>
      </c>
      <c r="AA77" s="276">
        <f t="shared" si="346"/>
        <v>1534</v>
      </c>
      <c r="AB77" s="276">
        <f t="shared" si="346"/>
        <v>112</v>
      </c>
      <c r="AC77" s="276">
        <f t="shared" si="346"/>
        <v>1107</v>
      </c>
      <c r="AD77" s="276">
        <f t="shared" si="346"/>
        <v>1128</v>
      </c>
      <c r="AE77" s="276">
        <f t="shared" si="346"/>
        <v>1090</v>
      </c>
      <c r="AF77" s="276">
        <f t="shared" si="346"/>
        <v>1060</v>
      </c>
      <c r="AG77" s="276">
        <f t="shared" si="346"/>
        <v>963</v>
      </c>
      <c r="AH77" s="276">
        <f t="shared" si="346"/>
        <v>914</v>
      </c>
      <c r="AI77" s="276">
        <f t="shared" si="346"/>
        <v>839</v>
      </c>
      <c r="AJ77" s="276">
        <f t="shared" si="346"/>
        <v>732</v>
      </c>
      <c r="AK77" s="276">
        <f t="shared" si="346"/>
        <v>702</v>
      </c>
      <c r="AL77" s="276">
        <f t="shared" si="346"/>
        <v>628</v>
      </c>
      <c r="AM77" s="324"/>
      <c r="AN77" s="146">
        <v>602</v>
      </c>
      <c r="AO77" s="146">
        <v>566</v>
      </c>
      <c r="AP77" s="146">
        <v>594</v>
      </c>
      <c r="AQ77" s="146">
        <v>541</v>
      </c>
      <c r="AR77" s="146">
        <v>483</v>
      </c>
      <c r="AS77" s="146">
        <v>452</v>
      </c>
      <c r="AT77" s="146">
        <v>423</v>
      </c>
      <c r="AU77" s="146">
        <v>406</v>
      </c>
      <c r="AV77" s="146">
        <v>400</v>
      </c>
      <c r="AW77" s="36"/>
      <c r="AX77" s="146">
        <v>364</v>
      </c>
      <c r="AY77" s="36">
        <v>348</v>
      </c>
      <c r="AZ77" s="143">
        <v>342</v>
      </c>
      <c r="BA77" s="34">
        <v>312</v>
      </c>
      <c r="BB77" s="34">
        <v>286</v>
      </c>
      <c r="BC77" s="354">
        <v>216</v>
      </c>
      <c r="BD77" s="34">
        <v>221</v>
      </c>
      <c r="BE77" s="357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</row>
    <row r="78" spans="1:75">
      <c r="C78" s="160" t="s">
        <v>50</v>
      </c>
      <c r="D78" s="276">
        <f>D131</f>
        <v>73</v>
      </c>
      <c r="E78" s="276">
        <f t="shared" ref="E78:M78" si="351">E131</f>
        <v>65</v>
      </c>
      <c r="F78" s="276">
        <v>71</v>
      </c>
      <c r="G78" s="276">
        <f t="shared" si="351"/>
        <v>67</v>
      </c>
      <c r="H78" s="276">
        <f t="shared" si="351"/>
        <v>62</v>
      </c>
      <c r="I78" s="276">
        <f t="shared" si="351"/>
        <v>31</v>
      </c>
      <c r="J78" s="276">
        <f t="shared" si="351"/>
        <v>27</v>
      </c>
      <c r="K78" s="276">
        <f t="shared" si="351"/>
        <v>28</v>
      </c>
      <c r="L78" s="276">
        <f t="shared" si="351"/>
        <v>28</v>
      </c>
      <c r="M78" s="276">
        <f t="shared" si="351"/>
        <v>30</v>
      </c>
      <c r="N78" s="276">
        <f t="shared" si="345"/>
        <v>409</v>
      </c>
      <c r="O78" s="276">
        <f t="shared" si="345"/>
        <v>428</v>
      </c>
      <c r="P78" s="276">
        <f t="shared" si="345"/>
        <v>418</v>
      </c>
      <c r="Q78" s="276">
        <f t="shared" si="345"/>
        <v>411</v>
      </c>
      <c r="R78" s="276">
        <f t="shared" si="345"/>
        <v>396</v>
      </c>
      <c r="S78" s="276">
        <f t="shared" si="345"/>
        <v>401</v>
      </c>
      <c r="T78" s="276">
        <f t="shared" si="345"/>
        <v>404</v>
      </c>
      <c r="U78" s="276">
        <f t="shared" si="345"/>
        <v>413</v>
      </c>
      <c r="V78" s="276">
        <f t="shared" si="345"/>
        <v>416</v>
      </c>
      <c r="W78" s="276">
        <f t="shared" si="345"/>
        <v>422</v>
      </c>
      <c r="X78" s="276">
        <f t="shared" si="345"/>
        <v>425</v>
      </c>
      <c r="Y78" s="276">
        <f t="shared" si="346"/>
        <v>420</v>
      </c>
      <c r="Z78" s="276">
        <f t="shared" si="346"/>
        <v>390</v>
      </c>
      <c r="AA78" s="276">
        <f t="shared" si="346"/>
        <v>395</v>
      </c>
      <c r="AB78" s="276">
        <f t="shared" si="346"/>
        <v>17</v>
      </c>
      <c r="AC78" s="276">
        <f t="shared" si="346"/>
        <v>202</v>
      </c>
      <c r="AD78" s="276">
        <f t="shared" si="346"/>
        <v>214</v>
      </c>
      <c r="AE78" s="276">
        <f t="shared" si="346"/>
        <v>200</v>
      </c>
      <c r="AF78" s="276">
        <f t="shared" si="346"/>
        <v>191</v>
      </c>
      <c r="AG78" s="276">
        <f t="shared" si="346"/>
        <v>183</v>
      </c>
      <c r="AH78" s="276">
        <f t="shared" si="346"/>
        <v>173</v>
      </c>
      <c r="AI78" s="276">
        <f t="shared" si="346"/>
        <v>170</v>
      </c>
      <c r="AJ78" s="276">
        <f t="shared" si="346"/>
        <v>140</v>
      </c>
      <c r="AK78" s="276">
        <f t="shared" si="346"/>
        <v>140</v>
      </c>
      <c r="AL78" s="276">
        <f t="shared" si="346"/>
        <v>133</v>
      </c>
      <c r="AM78" s="324"/>
      <c r="AN78" s="146">
        <v>123</v>
      </c>
      <c r="AO78" s="146">
        <v>111</v>
      </c>
      <c r="AP78" s="146">
        <v>112</v>
      </c>
      <c r="AQ78" s="146">
        <v>91</v>
      </c>
      <c r="AR78" s="146">
        <v>87</v>
      </c>
      <c r="AS78" s="146">
        <v>79</v>
      </c>
      <c r="AT78" s="146">
        <v>75</v>
      </c>
      <c r="AU78" s="146">
        <v>74</v>
      </c>
      <c r="AV78" s="146">
        <v>65</v>
      </c>
      <c r="AW78" s="36"/>
      <c r="AX78" s="146">
        <v>70</v>
      </c>
      <c r="AY78" s="36">
        <v>60</v>
      </c>
      <c r="AZ78" s="143">
        <v>58</v>
      </c>
      <c r="BA78" s="34">
        <v>58</v>
      </c>
      <c r="BB78" s="34">
        <v>49</v>
      </c>
      <c r="BC78" s="354">
        <v>44</v>
      </c>
      <c r="BD78" s="34">
        <v>47</v>
      </c>
      <c r="BE78" s="357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</row>
    <row r="79" spans="1:75">
      <c r="C79" s="160" t="s">
        <v>51</v>
      </c>
      <c r="D79" s="276">
        <f t="shared" ref="D79:M79" si="352">D132</f>
        <v>102</v>
      </c>
      <c r="E79" s="276">
        <f t="shared" si="352"/>
        <v>107</v>
      </c>
      <c r="F79" s="276">
        <v>110</v>
      </c>
      <c r="G79" s="276">
        <f t="shared" si="352"/>
        <v>114</v>
      </c>
      <c r="H79" s="276">
        <f t="shared" si="352"/>
        <v>117</v>
      </c>
      <c r="I79" s="276">
        <f t="shared" si="352"/>
        <v>58</v>
      </c>
      <c r="J79" s="276">
        <f t="shared" si="352"/>
        <v>54</v>
      </c>
      <c r="K79" s="276">
        <f t="shared" si="352"/>
        <v>52</v>
      </c>
      <c r="L79" s="276">
        <f t="shared" si="352"/>
        <v>51</v>
      </c>
      <c r="M79" s="276">
        <f t="shared" si="352"/>
        <v>56</v>
      </c>
      <c r="N79" s="276">
        <f t="shared" si="345"/>
        <v>499</v>
      </c>
      <c r="O79" s="276">
        <f t="shared" si="345"/>
        <v>556</v>
      </c>
      <c r="P79" s="276">
        <f t="shared" si="345"/>
        <v>133</v>
      </c>
      <c r="Q79" s="276">
        <f t="shared" si="345"/>
        <v>131</v>
      </c>
      <c r="R79" s="276">
        <f t="shared" si="345"/>
        <v>127</v>
      </c>
      <c r="S79" s="276">
        <f t="shared" si="345"/>
        <v>126</v>
      </c>
      <c r="T79" s="276">
        <f t="shared" si="345"/>
        <v>133</v>
      </c>
      <c r="U79" s="276">
        <f t="shared" si="345"/>
        <v>129</v>
      </c>
      <c r="V79" s="276">
        <f t="shared" si="345"/>
        <v>134</v>
      </c>
      <c r="W79" s="276">
        <f t="shared" si="345"/>
        <v>131</v>
      </c>
      <c r="X79" s="276">
        <f t="shared" si="345"/>
        <v>126</v>
      </c>
      <c r="Y79" s="276">
        <f t="shared" si="346"/>
        <v>132</v>
      </c>
      <c r="Z79" s="276">
        <f t="shared" si="346"/>
        <v>132</v>
      </c>
      <c r="AA79" s="276">
        <f t="shared" si="346"/>
        <v>126</v>
      </c>
      <c r="AB79" s="276">
        <f t="shared" si="346"/>
        <v>26</v>
      </c>
      <c r="AC79" s="276">
        <f t="shared" si="346"/>
        <v>105</v>
      </c>
      <c r="AD79" s="276">
        <f t="shared" si="346"/>
        <v>101</v>
      </c>
      <c r="AE79" s="276">
        <f t="shared" si="346"/>
        <v>98</v>
      </c>
      <c r="AF79" s="276">
        <f t="shared" si="346"/>
        <v>99</v>
      </c>
      <c r="AG79" s="276">
        <f t="shared" si="346"/>
        <v>87</v>
      </c>
      <c r="AH79" s="276">
        <f t="shared" si="346"/>
        <v>82</v>
      </c>
      <c r="AI79" s="276">
        <f t="shared" si="346"/>
        <v>72</v>
      </c>
      <c r="AJ79" s="276">
        <f t="shared" si="346"/>
        <v>72</v>
      </c>
      <c r="AK79" s="276">
        <f t="shared" si="346"/>
        <v>70</v>
      </c>
      <c r="AL79" s="276">
        <f t="shared" si="346"/>
        <v>65</v>
      </c>
      <c r="AM79" s="324"/>
      <c r="AN79" s="146">
        <v>62</v>
      </c>
      <c r="AO79" s="146">
        <v>62</v>
      </c>
      <c r="AP79" s="146">
        <v>57</v>
      </c>
      <c r="AQ79" s="146">
        <v>51</v>
      </c>
      <c r="AR79" s="146">
        <v>42</v>
      </c>
      <c r="AS79" s="146">
        <v>42</v>
      </c>
      <c r="AT79" s="146">
        <v>34</v>
      </c>
      <c r="AU79" s="146">
        <v>31</v>
      </c>
      <c r="AV79" s="146">
        <v>31</v>
      </c>
      <c r="AW79" s="36"/>
      <c r="AX79" s="146">
        <v>31</v>
      </c>
      <c r="AY79" s="36">
        <v>28</v>
      </c>
      <c r="AZ79" s="143">
        <v>28</v>
      </c>
      <c r="BA79" s="34">
        <v>26</v>
      </c>
      <c r="BB79" s="34">
        <v>24</v>
      </c>
      <c r="BC79" s="354">
        <v>20</v>
      </c>
      <c r="BD79" s="34">
        <v>20</v>
      </c>
      <c r="BE79" s="357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</row>
    <row r="80" spans="1:75">
      <c r="C80" s="160" t="s">
        <v>52</v>
      </c>
      <c r="D80" s="276">
        <f t="shared" ref="D80:M80" si="353">D133</f>
        <v>0</v>
      </c>
      <c r="E80" s="276">
        <f t="shared" si="353"/>
        <v>0</v>
      </c>
      <c r="F80" s="276"/>
      <c r="G80" s="276">
        <f t="shared" si="353"/>
        <v>19</v>
      </c>
      <c r="H80" s="276">
        <f t="shared" si="353"/>
        <v>22</v>
      </c>
      <c r="I80" s="276">
        <f t="shared" si="353"/>
        <v>16</v>
      </c>
      <c r="J80" s="276">
        <f t="shared" si="353"/>
        <v>16</v>
      </c>
      <c r="K80" s="276">
        <f t="shared" si="353"/>
        <v>16</v>
      </c>
      <c r="L80" s="276">
        <f t="shared" si="353"/>
        <v>17</v>
      </c>
      <c r="M80" s="276">
        <f t="shared" si="353"/>
        <v>16</v>
      </c>
      <c r="N80" s="276">
        <f t="shared" si="345"/>
        <v>92</v>
      </c>
      <c r="O80" s="276">
        <f t="shared" si="345"/>
        <v>95</v>
      </c>
      <c r="P80" s="276">
        <f t="shared" si="345"/>
        <v>101</v>
      </c>
      <c r="Q80" s="276">
        <f t="shared" si="345"/>
        <v>108</v>
      </c>
      <c r="R80" s="276">
        <f t="shared" si="345"/>
        <v>105</v>
      </c>
      <c r="S80" s="276">
        <f t="shared" si="345"/>
        <v>106</v>
      </c>
      <c r="T80" s="276">
        <f t="shared" si="345"/>
        <v>113</v>
      </c>
      <c r="U80" s="276">
        <f t="shared" si="345"/>
        <v>109</v>
      </c>
      <c r="V80" s="276">
        <f t="shared" si="345"/>
        <v>113</v>
      </c>
      <c r="W80" s="276">
        <f t="shared" si="345"/>
        <v>119</v>
      </c>
      <c r="X80" s="276">
        <f t="shared" si="345"/>
        <v>116</v>
      </c>
      <c r="Y80" s="276">
        <f t="shared" si="346"/>
        <v>122</v>
      </c>
      <c r="Z80" s="276">
        <f t="shared" si="346"/>
        <v>115</v>
      </c>
      <c r="AA80" s="276">
        <f t="shared" si="346"/>
        <v>115</v>
      </c>
      <c r="AB80" s="276">
        <f t="shared" si="346"/>
        <v>13</v>
      </c>
      <c r="AC80" s="276">
        <f t="shared" si="346"/>
        <v>107</v>
      </c>
      <c r="AD80" s="276">
        <f t="shared" si="346"/>
        <v>98</v>
      </c>
      <c r="AE80" s="276">
        <f t="shared" si="346"/>
        <v>104</v>
      </c>
      <c r="AF80" s="276">
        <f t="shared" si="346"/>
        <v>104</v>
      </c>
      <c r="AG80" s="276">
        <f t="shared" si="346"/>
        <v>104</v>
      </c>
      <c r="AH80" s="276">
        <f t="shared" si="346"/>
        <v>101</v>
      </c>
      <c r="AI80" s="276">
        <f t="shared" si="346"/>
        <v>89</v>
      </c>
      <c r="AJ80" s="276">
        <f t="shared" si="346"/>
        <v>89</v>
      </c>
      <c r="AK80" s="276">
        <f t="shared" si="346"/>
        <v>90</v>
      </c>
      <c r="AL80" s="276">
        <f t="shared" si="346"/>
        <v>85</v>
      </c>
      <c r="AM80" s="324"/>
      <c r="AN80" s="146">
        <v>81</v>
      </c>
      <c r="AO80" s="146">
        <v>94</v>
      </c>
      <c r="AP80" s="146">
        <v>102</v>
      </c>
      <c r="AQ80" s="146">
        <v>86</v>
      </c>
      <c r="AR80" s="146">
        <v>84</v>
      </c>
      <c r="AS80" s="146">
        <v>76</v>
      </c>
      <c r="AT80" s="146">
        <v>83</v>
      </c>
      <c r="AU80" s="146">
        <v>83</v>
      </c>
      <c r="AV80" s="146">
        <v>82</v>
      </c>
      <c r="AW80" s="36"/>
      <c r="AX80" s="146">
        <v>79</v>
      </c>
      <c r="AY80" s="36">
        <v>76</v>
      </c>
      <c r="AZ80" s="143">
        <v>75</v>
      </c>
      <c r="BA80" s="34">
        <v>76</v>
      </c>
      <c r="BB80" s="34">
        <v>76</v>
      </c>
      <c r="BC80" s="354">
        <v>74</v>
      </c>
      <c r="BD80" s="34">
        <v>82</v>
      </c>
      <c r="BE80" s="357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</row>
    <row r="81" spans="3:75">
      <c r="C81" s="160" t="s">
        <v>53</v>
      </c>
      <c r="D81" s="276">
        <f t="shared" ref="D81:M81" si="354">D134</f>
        <v>101</v>
      </c>
      <c r="E81" s="276">
        <f t="shared" si="354"/>
        <v>96</v>
      </c>
      <c r="F81" s="276">
        <v>90</v>
      </c>
      <c r="G81" s="276">
        <f t="shared" si="354"/>
        <v>85</v>
      </c>
      <c r="H81" s="276">
        <f t="shared" si="354"/>
        <v>77</v>
      </c>
      <c r="I81" s="276">
        <f>I134</f>
        <v>55</v>
      </c>
      <c r="J81" s="276">
        <f t="shared" si="354"/>
        <v>52</v>
      </c>
      <c r="K81" s="276">
        <f t="shared" si="354"/>
        <v>51</v>
      </c>
      <c r="L81" s="276">
        <f t="shared" si="354"/>
        <v>47</v>
      </c>
      <c r="M81" s="276">
        <f t="shared" si="354"/>
        <v>47</v>
      </c>
      <c r="N81" s="276">
        <f t="shared" si="345"/>
        <v>445</v>
      </c>
      <c r="O81" s="276">
        <f t="shared" si="345"/>
        <v>471</v>
      </c>
      <c r="P81" s="276">
        <f t="shared" si="345"/>
        <v>450</v>
      </c>
      <c r="Q81" s="276">
        <f t="shared" si="345"/>
        <v>476</v>
      </c>
      <c r="R81" s="276">
        <f t="shared" si="345"/>
        <v>450</v>
      </c>
      <c r="S81" s="276">
        <f t="shared" si="345"/>
        <v>448</v>
      </c>
      <c r="T81" s="276">
        <f t="shared" si="345"/>
        <v>446</v>
      </c>
      <c r="U81" s="276">
        <f t="shared" si="345"/>
        <v>424</v>
      </c>
      <c r="V81" s="276">
        <f t="shared" si="345"/>
        <v>426</v>
      </c>
      <c r="W81" s="276">
        <f t="shared" si="345"/>
        <v>434</v>
      </c>
      <c r="X81" s="276">
        <f t="shared" si="345"/>
        <v>445</v>
      </c>
      <c r="Y81" s="276">
        <f t="shared" si="346"/>
        <v>465</v>
      </c>
      <c r="Z81" s="276">
        <f t="shared" si="346"/>
        <v>423</v>
      </c>
      <c r="AA81" s="276">
        <f t="shared" si="346"/>
        <v>386</v>
      </c>
      <c r="AB81" s="276">
        <f t="shared" si="346"/>
        <v>12</v>
      </c>
      <c r="AC81" s="276">
        <f t="shared" si="346"/>
        <v>326</v>
      </c>
      <c r="AD81" s="276">
        <f t="shared" si="346"/>
        <v>294</v>
      </c>
      <c r="AE81" s="276">
        <f t="shared" si="346"/>
        <v>273</v>
      </c>
      <c r="AF81" s="276">
        <f t="shared" si="346"/>
        <v>280</v>
      </c>
      <c r="AG81" s="276">
        <f t="shared" si="346"/>
        <v>248</v>
      </c>
      <c r="AH81" s="276">
        <f t="shared" si="346"/>
        <v>247</v>
      </c>
      <c r="AI81" s="276">
        <f t="shared" si="346"/>
        <v>238</v>
      </c>
      <c r="AJ81" s="276">
        <f t="shared" si="346"/>
        <v>202</v>
      </c>
      <c r="AK81" s="276">
        <f t="shared" si="346"/>
        <v>227</v>
      </c>
      <c r="AL81" s="276">
        <f t="shared" si="346"/>
        <v>205</v>
      </c>
      <c r="AM81" s="324"/>
      <c r="AN81" s="146">
        <v>198</v>
      </c>
      <c r="AO81" s="146">
        <v>201</v>
      </c>
      <c r="AP81" s="146">
        <v>195</v>
      </c>
      <c r="AQ81" s="146">
        <v>188</v>
      </c>
      <c r="AR81" s="146">
        <v>178</v>
      </c>
      <c r="AS81" s="146">
        <v>187</v>
      </c>
      <c r="AT81" s="146">
        <v>158</v>
      </c>
      <c r="AU81" s="146">
        <v>150</v>
      </c>
      <c r="AV81" s="146">
        <v>140</v>
      </c>
      <c r="AW81" s="36"/>
      <c r="AX81" s="146">
        <v>166</v>
      </c>
      <c r="AY81" s="36">
        <v>136</v>
      </c>
      <c r="AZ81" s="143">
        <v>126</v>
      </c>
      <c r="BA81" s="34">
        <v>126</v>
      </c>
      <c r="BB81" s="34">
        <v>124</v>
      </c>
      <c r="BC81" s="354">
        <v>149</v>
      </c>
      <c r="BD81" s="34">
        <v>147</v>
      </c>
      <c r="BE81" s="357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</row>
    <row r="82" spans="3:75">
      <c r="C82" s="161" t="s">
        <v>54</v>
      </c>
      <c r="D82" s="279">
        <f t="shared" ref="D82:M82" si="355">D135</f>
        <v>0</v>
      </c>
      <c r="E82" s="279">
        <f t="shared" si="355"/>
        <v>0</v>
      </c>
      <c r="F82" s="279"/>
      <c r="G82" s="279">
        <f t="shared" si="355"/>
        <v>0</v>
      </c>
      <c r="H82" s="279">
        <f t="shared" si="355"/>
        <v>0</v>
      </c>
      <c r="I82" s="279">
        <f t="shared" si="355"/>
        <v>0</v>
      </c>
      <c r="J82" s="279">
        <f t="shared" si="355"/>
        <v>0</v>
      </c>
      <c r="K82" s="279">
        <f t="shared" si="355"/>
        <v>0</v>
      </c>
      <c r="L82" s="279">
        <f t="shared" si="355"/>
        <v>0</v>
      </c>
      <c r="M82" s="279">
        <f t="shared" si="355"/>
        <v>0</v>
      </c>
      <c r="N82" s="279">
        <f t="shared" si="345"/>
        <v>0</v>
      </c>
      <c r="O82" s="279">
        <f t="shared" si="345"/>
        <v>0</v>
      </c>
      <c r="P82" s="279">
        <f t="shared" si="345"/>
        <v>416</v>
      </c>
      <c r="Q82" s="279">
        <f t="shared" si="345"/>
        <v>453</v>
      </c>
      <c r="R82" s="279">
        <f t="shared" si="345"/>
        <v>433</v>
      </c>
      <c r="S82" s="279">
        <f t="shared" si="345"/>
        <v>466</v>
      </c>
      <c r="T82" s="279">
        <f t="shared" si="345"/>
        <v>512</v>
      </c>
      <c r="U82" s="279">
        <f t="shared" si="345"/>
        <v>507</v>
      </c>
      <c r="V82" s="279">
        <f t="shared" si="345"/>
        <v>531</v>
      </c>
      <c r="W82" s="279">
        <f t="shared" si="345"/>
        <v>528</v>
      </c>
      <c r="X82" s="279">
        <f t="shared" si="345"/>
        <v>574</v>
      </c>
      <c r="Y82" s="279">
        <f t="shared" si="346"/>
        <v>619</v>
      </c>
      <c r="Z82" s="279">
        <f t="shared" si="346"/>
        <v>592</v>
      </c>
      <c r="AA82" s="279">
        <f t="shared" si="346"/>
        <v>597</v>
      </c>
      <c r="AB82" s="279">
        <f t="shared" si="346"/>
        <v>296</v>
      </c>
      <c r="AC82" s="279">
        <f t="shared" si="346"/>
        <v>616</v>
      </c>
      <c r="AD82" s="279">
        <f t="shared" si="346"/>
        <v>580</v>
      </c>
      <c r="AE82" s="279">
        <f t="shared" si="346"/>
        <v>574</v>
      </c>
      <c r="AF82" s="279">
        <f t="shared" si="346"/>
        <v>608</v>
      </c>
      <c r="AG82" s="279">
        <f t="shared" si="346"/>
        <v>565</v>
      </c>
      <c r="AH82" s="279">
        <f t="shared" si="346"/>
        <v>548</v>
      </c>
      <c r="AI82" s="279">
        <f t="shared" si="346"/>
        <v>529</v>
      </c>
      <c r="AJ82" s="279">
        <f t="shared" si="346"/>
        <v>505</v>
      </c>
      <c r="AK82" s="279">
        <f t="shared" si="346"/>
        <v>499</v>
      </c>
      <c r="AL82" s="279">
        <f t="shared" si="346"/>
        <v>470</v>
      </c>
      <c r="AM82" s="325"/>
      <c r="AN82" s="148">
        <v>454</v>
      </c>
      <c r="AO82" s="148">
        <v>508</v>
      </c>
      <c r="AP82" s="148">
        <v>520</v>
      </c>
      <c r="AQ82" s="148">
        <v>487</v>
      </c>
      <c r="AR82" s="148">
        <v>468</v>
      </c>
      <c r="AS82" s="148">
        <v>488</v>
      </c>
      <c r="AT82" s="148">
        <v>468</v>
      </c>
      <c r="AU82" s="148">
        <v>468</v>
      </c>
      <c r="AV82" s="148">
        <v>447</v>
      </c>
      <c r="AW82" s="36"/>
      <c r="AX82" s="146">
        <v>457</v>
      </c>
      <c r="AY82" s="36">
        <v>449</v>
      </c>
      <c r="AZ82" s="143">
        <v>444</v>
      </c>
      <c r="BA82" s="34">
        <v>439</v>
      </c>
      <c r="BB82" s="34">
        <v>445</v>
      </c>
      <c r="BC82" s="354">
        <v>438</v>
      </c>
      <c r="BD82" s="62">
        <v>443</v>
      </c>
      <c r="BE82" s="358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</row>
    <row r="83" spans="3:75">
      <c r="C83" s="150" t="s">
        <v>55</v>
      </c>
      <c r="D83" s="276">
        <f>D136+SUM(D167:D168)+D172+D184</f>
        <v>460</v>
      </c>
      <c r="E83" s="276">
        <f>E136+SUM(E167:E168)+E172+E184</f>
        <v>438</v>
      </c>
      <c r="F83" s="276">
        <v>435</v>
      </c>
      <c r="G83" s="276">
        <f>G136+SUM(G167:G168)+G172+G184</f>
        <v>436</v>
      </c>
      <c r="H83" s="276">
        <f>H136+SUM(H167:H167)+H172+H184</f>
        <v>415</v>
      </c>
      <c r="I83" s="276">
        <f>I136+SUM(I167:I168)+I172+I184</f>
        <v>267</v>
      </c>
      <c r="J83" s="276">
        <f>J136+SUM(J167:J167)+J171+J183</f>
        <v>284</v>
      </c>
      <c r="K83" s="276">
        <f t="shared" ref="K83:AL83" si="356">K136+SUM(K167:K168)+K172+K184</f>
        <v>244</v>
      </c>
      <c r="L83" s="276">
        <f t="shared" si="356"/>
        <v>243</v>
      </c>
      <c r="M83" s="276">
        <f t="shared" si="356"/>
        <v>243</v>
      </c>
      <c r="N83" s="276">
        <f t="shared" si="356"/>
        <v>1989</v>
      </c>
      <c r="O83" s="276">
        <f t="shared" si="356"/>
        <v>2118</v>
      </c>
      <c r="P83" s="276">
        <f t="shared" si="356"/>
        <v>1991</v>
      </c>
      <c r="Q83" s="276">
        <f t="shared" si="356"/>
        <v>2019</v>
      </c>
      <c r="R83" s="276">
        <f t="shared" si="356"/>
        <v>1969</v>
      </c>
      <c r="S83" s="276">
        <f t="shared" si="356"/>
        <v>2006</v>
      </c>
      <c r="T83" s="276">
        <f t="shared" si="356"/>
        <v>1972</v>
      </c>
      <c r="U83" s="276">
        <f t="shared" si="356"/>
        <v>1931</v>
      </c>
      <c r="V83" s="276">
        <f t="shared" si="356"/>
        <v>1968</v>
      </c>
      <c r="W83" s="276">
        <f t="shared" si="356"/>
        <v>1918</v>
      </c>
      <c r="X83" s="276">
        <f t="shared" si="356"/>
        <v>1933</v>
      </c>
      <c r="Y83" s="276">
        <f t="shared" si="356"/>
        <v>1939</v>
      </c>
      <c r="Z83" s="276">
        <f t="shared" si="356"/>
        <v>1914</v>
      </c>
      <c r="AA83" s="276">
        <f t="shared" si="356"/>
        <v>1832</v>
      </c>
      <c r="AB83" s="276">
        <f t="shared" si="356"/>
        <v>1733</v>
      </c>
      <c r="AC83" s="276">
        <f t="shared" si="356"/>
        <v>1712</v>
      </c>
      <c r="AD83" s="276">
        <f t="shared" si="356"/>
        <v>1643</v>
      </c>
      <c r="AE83" s="276">
        <f t="shared" si="356"/>
        <v>1719</v>
      </c>
      <c r="AF83" s="276">
        <f t="shared" si="356"/>
        <v>1758</v>
      </c>
      <c r="AG83" s="276">
        <f t="shared" si="356"/>
        <v>1631</v>
      </c>
      <c r="AH83" s="276">
        <f t="shared" si="356"/>
        <v>1588</v>
      </c>
      <c r="AI83" s="276">
        <f t="shared" si="356"/>
        <v>1445</v>
      </c>
      <c r="AJ83" s="276">
        <f t="shared" si="356"/>
        <v>1441</v>
      </c>
      <c r="AK83" s="276">
        <f t="shared" si="356"/>
        <v>1441</v>
      </c>
      <c r="AL83" s="276">
        <f t="shared" si="356"/>
        <v>1317</v>
      </c>
      <c r="AM83" s="142"/>
      <c r="AN83" s="143">
        <v>1272</v>
      </c>
      <c r="AO83" s="143">
        <v>1301</v>
      </c>
      <c r="AP83" s="143">
        <v>1360</v>
      </c>
      <c r="AQ83" s="143">
        <v>1224</v>
      </c>
      <c r="AR83" s="143">
        <v>1144</v>
      </c>
      <c r="AS83" s="143">
        <v>1108</v>
      </c>
      <c r="AT83" s="143">
        <v>1091</v>
      </c>
      <c r="AU83" s="143">
        <v>1077</v>
      </c>
      <c r="AV83" s="143">
        <v>1055</v>
      </c>
      <c r="AW83" s="36"/>
      <c r="AX83" s="144">
        <v>1075</v>
      </c>
      <c r="AY83" s="144">
        <v>992</v>
      </c>
      <c r="AZ83" s="144">
        <v>963</v>
      </c>
      <c r="BA83" s="40">
        <v>926</v>
      </c>
      <c r="BB83" s="40">
        <v>918</v>
      </c>
      <c r="BC83" s="356">
        <v>861</v>
      </c>
      <c r="BD83" s="34">
        <v>865</v>
      </c>
      <c r="BE83" s="354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</row>
    <row r="84" spans="3:75">
      <c r="C84" s="150" t="s">
        <v>56</v>
      </c>
      <c r="D84" s="276">
        <f t="shared" ref="D84:M84" si="357">D137</f>
        <v>531</v>
      </c>
      <c r="E84" s="276">
        <f t="shared" si="357"/>
        <v>514</v>
      </c>
      <c r="F84" s="276">
        <v>494</v>
      </c>
      <c r="G84" s="276">
        <f t="shared" si="357"/>
        <v>489</v>
      </c>
      <c r="H84" s="276">
        <f t="shared" si="357"/>
        <v>465</v>
      </c>
      <c r="I84" s="276">
        <f t="shared" si="357"/>
        <v>329</v>
      </c>
      <c r="J84" s="276">
        <f t="shared" si="357"/>
        <v>323</v>
      </c>
      <c r="K84" s="276">
        <f t="shared" si="357"/>
        <v>305</v>
      </c>
      <c r="L84" s="276">
        <f t="shared" si="357"/>
        <v>302</v>
      </c>
      <c r="M84" s="276">
        <f t="shared" si="357"/>
        <v>292</v>
      </c>
      <c r="N84" s="276">
        <f t="shared" ref="N84:AL92" si="358">N137</f>
        <v>1857</v>
      </c>
      <c r="O84" s="276">
        <f t="shared" si="358"/>
        <v>1985</v>
      </c>
      <c r="P84" s="276">
        <f t="shared" si="358"/>
        <v>1871</v>
      </c>
      <c r="Q84" s="276">
        <f t="shared" si="358"/>
        <v>1919</v>
      </c>
      <c r="R84" s="276">
        <f t="shared" si="358"/>
        <v>1769</v>
      </c>
      <c r="S84" s="276">
        <f t="shared" si="358"/>
        <v>1870</v>
      </c>
      <c r="T84" s="276">
        <f t="shared" si="358"/>
        <v>1820</v>
      </c>
      <c r="U84" s="276">
        <f t="shared" si="358"/>
        <v>1721</v>
      </c>
      <c r="V84" s="276">
        <f t="shared" si="358"/>
        <v>1853</v>
      </c>
      <c r="W84" s="276">
        <f t="shared" si="358"/>
        <v>1757</v>
      </c>
      <c r="X84" s="276">
        <f t="shared" si="358"/>
        <v>1822</v>
      </c>
      <c r="Y84" s="276">
        <f t="shared" si="358"/>
        <v>1847</v>
      </c>
      <c r="Z84" s="276">
        <f t="shared" si="358"/>
        <v>1767</v>
      </c>
      <c r="AA84" s="276">
        <f t="shared" si="358"/>
        <v>1763</v>
      </c>
      <c r="AB84" s="276">
        <f t="shared" si="358"/>
        <v>1472</v>
      </c>
      <c r="AC84" s="276">
        <f t="shared" si="358"/>
        <v>1579</v>
      </c>
      <c r="AD84" s="276">
        <f t="shared" si="358"/>
        <v>1492</v>
      </c>
      <c r="AE84" s="276">
        <f t="shared" si="358"/>
        <v>1389</v>
      </c>
      <c r="AF84" s="276">
        <f t="shared" si="358"/>
        <v>1406</v>
      </c>
      <c r="AG84" s="276">
        <f t="shared" si="358"/>
        <v>1311</v>
      </c>
      <c r="AH84" s="276">
        <f t="shared" si="358"/>
        <v>1282</v>
      </c>
      <c r="AI84" s="276">
        <f t="shared" si="358"/>
        <v>1169</v>
      </c>
      <c r="AJ84" s="276">
        <f t="shared" si="358"/>
        <v>1091</v>
      </c>
      <c r="AK84" s="276">
        <f t="shared" si="358"/>
        <v>1090</v>
      </c>
      <c r="AL84" s="276">
        <f t="shared" si="358"/>
        <v>1001</v>
      </c>
      <c r="AM84" s="142"/>
      <c r="AN84" s="143">
        <v>983</v>
      </c>
      <c r="AO84" s="143">
        <v>1000</v>
      </c>
      <c r="AP84" s="143">
        <v>1032</v>
      </c>
      <c r="AQ84" s="143">
        <v>912</v>
      </c>
      <c r="AR84" s="143">
        <v>840</v>
      </c>
      <c r="AS84" s="143">
        <v>878</v>
      </c>
      <c r="AT84" s="143">
        <v>836</v>
      </c>
      <c r="AU84" s="143">
        <v>824</v>
      </c>
      <c r="AV84" s="143">
        <v>783</v>
      </c>
      <c r="AW84" s="36"/>
      <c r="AX84" s="146">
        <v>809</v>
      </c>
      <c r="AY84" s="146">
        <v>732</v>
      </c>
      <c r="AZ84" s="146">
        <v>716</v>
      </c>
      <c r="BA84" s="34">
        <v>701</v>
      </c>
      <c r="BB84" s="34">
        <v>714</v>
      </c>
      <c r="BC84" s="357">
        <v>653</v>
      </c>
      <c r="BD84" s="34">
        <v>681</v>
      </c>
      <c r="BE84" s="354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</row>
    <row r="85" spans="3:75">
      <c r="C85" s="150" t="s">
        <v>57</v>
      </c>
      <c r="D85" s="276">
        <f t="shared" ref="D85:M85" si="359">D138</f>
        <v>181</v>
      </c>
      <c r="E85" s="276">
        <f t="shared" si="359"/>
        <v>174</v>
      </c>
      <c r="F85" s="276">
        <v>170</v>
      </c>
      <c r="G85" s="276">
        <f t="shared" si="359"/>
        <v>167</v>
      </c>
      <c r="H85" s="276">
        <f t="shared" si="359"/>
        <v>165</v>
      </c>
      <c r="I85" s="276">
        <f t="shared" si="359"/>
        <v>106</v>
      </c>
      <c r="J85" s="276">
        <f t="shared" si="359"/>
        <v>105</v>
      </c>
      <c r="K85" s="276">
        <f t="shared" si="359"/>
        <v>99</v>
      </c>
      <c r="L85" s="276">
        <f t="shared" si="359"/>
        <v>96</v>
      </c>
      <c r="M85" s="276">
        <f t="shared" si="359"/>
        <v>101</v>
      </c>
      <c r="N85" s="276">
        <f t="shared" si="358"/>
        <v>618</v>
      </c>
      <c r="O85" s="276">
        <f t="shared" si="358"/>
        <v>652</v>
      </c>
      <c r="P85" s="276">
        <f t="shared" si="358"/>
        <v>648</v>
      </c>
      <c r="Q85" s="276">
        <f t="shared" si="358"/>
        <v>665</v>
      </c>
      <c r="R85" s="276">
        <f t="shared" si="358"/>
        <v>640</v>
      </c>
      <c r="S85" s="276">
        <f t="shared" si="358"/>
        <v>666</v>
      </c>
      <c r="T85" s="276">
        <f t="shared" si="358"/>
        <v>652</v>
      </c>
      <c r="U85" s="276">
        <f t="shared" si="358"/>
        <v>633</v>
      </c>
      <c r="V85" s="276">
        <f t="shared" si="358"/>
        <v>652</v>
      </c>
      <c r="W85" s="276">
        <f t="shared" si="358"/>
        <v>642</v>
      </c>
      <c r="X85" s="276">
        <f t="shared" si="358"/>
        <v>665</v>
      </c>
      <c r="Y85" s="276">
        <f t="shared" si="358"/>
        <v>629</v>
      </c>
      <c r="Z85" s="276">
        <f t="shared" si="358"/>
        <v>628</v>
      </c>
      <c r="AA85" s="276">
        <f t="shared" si="358"/>
        <v>621</v>
      </c>
      <c r="AB85" s="276">
        <f t="shared" si="358"/>
        <v>431</v>
      </c>
      <c r="AC85" s="276">
        <f t="shared" si="358"/>
        <v>584</v>
      </c>
      <c r="AD85" s="276">
        <f t="shared" si="358"/>
        <v>553</v>
      </c>
      <c r="AE85" s="276">
        <f t="shared" si="358"/>
        <v>532</v>
      </c>
      <c r="AF85" s="276">
        <f t="shared" si="358"/>
        <v>570</v>
      </c>
      <c r="AG85" s="276">
        <f t="shared" si="358"/>
        <v>512</v>
      </c>
      <c r="AH85" s="276">
        <f t="shared" si="358"/>
        <v>517</v>
      </c>
      <c r="AI85" s="276">
        <f t="shared" si="358"/>
        <v>488</v>
      </c>
      <c r="AJ85" s="276">
        <f t="shared" si="358"/>
        <v>463</v>
      </c>
      <c r="AK85" s="276">
        <f t="shared" si="358"/>
        <v>468</v>
      </c>
      <c r="AL85" s="276">
        <f t="shared" si="358"/>
        <v>425</v>
      </c>
      <c r="AM85" s="142"/>
      <c r="AN85" s="143">
        <v>407</v>
      </c>
      <c r="AO85" s="143">
        <v>402</v>
      </c>
      <c r="AP85" s="143">
        <v>416</v>
      </c>
      <c r="AQ85" s="143">
        <v>384</v>
      </c>
      <c r="AR85" s="143">
        <v>352</v>
      </c>
      <c r="AS85" s="143">
        <v>345</v>
      </c>
      <c r="AT85" s="143">
        <v>336</v>
      </c>
      <c r="AU85" s="143">
        <v>320</v>
      </c>
      <c r="AV85" s="143">
        <v>312</v>
      </c>
      <c r="AW85" s="36"/>
      <c r="AX85" s="146">
        <v>327</v>
      </c>
      <c r="AY85" s="146">
        <v>307</v>
      </c>
      <c r="AZ85" s="146">
        <v>295</v>
      </c>
      <c r="BA85" s="34">
        <v>294</v>
      </c>
      <c r="BB85" s="34">
        <v>289</v>
      </c>
      <c r="BC85" s="357">
        <v>269</v>
      </c>
      <c r="BD85" s="34">
        <v>274</v>
      </c>
      <c r="BE85" s="354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</row>
    <row r="86" spans="3:75">
      <c r="C86" s="150" t="s">
        <v>58</v>
      </c>
      <c r="D86" s="276">
        <f t="shared" ref="D86:M86" si="360">D139</f>
        <v>158</v>
      </c>
      <c r="E86" s="276">
        <f t="shared" si="360"/>
        <v>153</v>
      </c>
      <c r="F86" s="276">
        <v>142</v>
      </c>
      <c r="G86" s="276">
        <f t="shared" si="360"/>
        <v>138</v>
      </c>
      <c r="H86" s="276">
        <f t="shared" si="360"/>
        <v>130</v>
      </c>
      <c r="I86" s="276">
        <f t="shared" si="360"/>
        <v>76</v>
      </c>
      <c r="J86" s="276">
        <f t="shared" si="360"/>
        <v>79</v>
      </c>
      <c r="K86" s="276">
        <f t="shared" si="360"/>
        <v>72</v>
      </c>
      <c r="L86" s="276">
        <f t="shared" si="360"/>
        <v>67</v>
      </c>
      <c r="M86" s="276">
        <f t="shared" si="360"/>
        <v>67</v>
      </c>
      <c r="N86" s="276">
        <f t="shared" si="358"/>
        <v>393</v>
      </c>
      <c r="O86" s="276">
        <f t="shared" si="358"/>
        <v>413</v>
      </c>
      <c r="P86" s="276">
        <f t="shared" si="358"/>
        <v>406</v>
      </c>
      <c r="Q86" s="276">
        <f t="shared" si="358"/>
        <v>417</v>
      </c>
      <c r="R86" s="276">
        <f t="shared" si="358"/>
        <v>407</v>
      </c>
      <c r="S86" s="276">
        <f t="shared" si="358"/>
        <v>416</v>
      </c>
      <c r="T86" s="276">
        <f t="shared" si="358"/>
        <v>408</v>
      </c>
      <c r="U86" s="276">
        <f t="shared" si="358"/>
        <v>388</v>
      </c>
      <c r="V86" s="276">
        <f t="shared" si="358"/>
        <v>392</v>
      </c>
      <c r="W86" s="276">
        <f t="shared" si="358"/>
        <v>380</v>
      </c>
      <c r="X86" s="276">
        <f t="shared" si="358"/>
        <v>372</v>
      </c>
      <c r="Y86" s="276">
        <f t="shared" si="358"/>
        <v>387</v>
      </c>
      <c r="Z86" s="276">
        <f t="shared" si="358"/>
        <v>385</v>
      </c>
      <c r="AA86" s="276">
        <f t="shared" si="358"/>
        <v>381</v>
      </c>
      <c r="AB86" s="276">
        <f t="shared" si="358"/>
        <v>255</v>
      </c>
      <c r="AC86" s="276">
        <f t="shared" si="358"/>
        <v>337</v>
      </c>
      <c r="AD86" s="276">
        <f t="shared" si="358"/>
        <v>324</v>
      </c>
      <c r="AE86" s="276">
        <f t="shared" si="358"/>
        <v>313</v>
      </c>
      <c r="AF86" s="276">
        <f t="shared" si="358"/>
        <v>346</v>
      </c>
      <c r="AG86" s="276">
        <f t="shared" si="358"/>
        <v>308</v>
      </c>
      <c r="AH86" s="276">
        <f t="shared" si="358"/>
        <v>310</v>
      </c>
      <c r="AI86" s="276">
        <f t="shared" si="358"/>
        <v>289</v>
      </c>
      <c r="AJ86" s="276">
        <f t="shared" si="358"/>
        <v>282</v>
      </c>
      <c r="AK86" s="276">
        <f t="shared" si="358"/>
        <v>273</v>
      </c>
      <c r="AL86" s="276">
        <f t="shared" si="358"/>
        <v>252</v>
      </c>
      <c r="AM86" s="142"/>
      <c r="AN86" s="143">
        <v>225</v>
      </c>
      <c r="AO86" s="143">
        <v>232</v>
      </c>
      <c r="AP86" s="143">
        <v>235</v>
      </c>
      <c r="AQ86" s="143">
        <v>214</v>
      </c>
      <c r="AR86" s="143">
        <v>199</v>
      </c>
      <c r="AS86" s="143">
        <v>222</v>
      </c>
      <c r="AT86" s="143">
        <v>205</v>
      </c>
      <c r="AU86" s="143">
        <v>193</v>
      </c>
      <c r="AV86" s="143">
        <v>192</v>
      </c>
      <c r="AW86" s="36"/>
      <c r="AX86" s="146">
        <v>189</v>
      </c>
      <c r="AY86" s="146">
        <v>177</v>
      </c>
      <c r="AZ86" s="146">
        <v>172</v>
      </c>
      <c r="BA86" s="34">
        <v>164</v>
      </c>
      <c r="BB86" s="34">
        <v>168</v>
      </c>
      <c r="BC86" s="357">
        <v>180</v>
      </c>
      <c r="BD86" s="34">
        <v>180</v>
      </c>
      <c r="BE86" s="354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</row>
    <row r="87" spans="3:75">
      <c r="C87" s="150" t="s">
        <v>59</v>
      </c>
      <c r="D87" s="276">
        <f>D140+D220</f>
        <v>39</v>
      </c>
      <c r="E87" s="276">
        <f>E140+E220</f>
        <v>35</v>
      </c>
      <c r="F87" s="276">
        <v>21</v>
      </c>
      <c r="G87" s="276">
        <f>G140+G218</f>
        <v>29</v>
      </c>
      <c r="H87" s="276">
        <f t="shared" ref="H87:AL87" si="361">H140+H220</f>
        <v>31</v>
      </c>
      <c r="I87" s="276">
        <f t="shared" si="361"/>
        <v>26</v>
      </c>
      <c r="J87" s="276">
        <f t="shared" si="361"/>
        <v>27</v>
      </c>
      <c r="K87" s="276">
        <f t="shared" si="361"/>
        <v>23</v>
      </c>
      <c r="L87" s="276">
        <f t="shared" si="361"/>
        <v>23</v>
      </c>
      <c r="M87" s="276">
        <f t="shared" si="361"/>
        <v>23</v>
      </c>
      <c r="N87" s="276">
        <f t="shared" si="361"/>
        <v>216</v>
      </c>
      <c r="O87" s="276">
        <f t="shared" si="361"/>
        <v>210</v>
      </c>
      <c r="P87" s="276">
        <f t="shared" si="361"/>
        <v>208</v>
      </c>
      <c r="Q87" s="276">
        <f t="shared" si="361"/>
        <v>212</v>
      </c>
      <c r="R87" s="276">
        <f t="shared" si="361"/>
        <v>203</v>
      </c>
      <c r="S87" s="276">
        <f t="shared" si="361"/>
        <v>207</v>
      </c>
      <c r="T87" s="276">
        <f t="shared" si="361"/>
        <v>199</v>
      </c>
      <c r="U87" s="276">
        <f t="shared" si="361"/>
        <v>187</v>
      </c>
      <c r="V87" s="276">
        <f t="shared" si="361"/>
        <v>204</v>
      </c>
      <c r="W87" s="276">
        <f t="shared" si="361"/>
        <v>194</v>
      </c>
      <c r="X87" s="276">
        <f t="shared" si="361"/>
        <v>193</v>
      </c>
      <c r="Y87" s="276">
        <f t="shared" si="361"/>
        <v>193</v>
      </c>
      <c r="Z87" s="276">
        <f t="shared" si="361"/>
        <v>188</v>
      </c>
      <c r="AA87" s="276">
        <f t="shared" si="361"/>
        <v>191</v>
      </c>
      <c r="AB87" s="276">
        <f t="shared" si="361"/>
        <v>174</v>
      </c>
      <c r="AC87" s="276">
        <f t="shared" si="361"/>
        <v>182</v>
      </c>
      <c r="AD87" s="276">
        <f t="shared" si="361"/>
        <v>170</v>
      </c>
      <c r="AE87" s="276">
        <f t="shared" si="361"/>
        <v>166</v>
      </c>
      <c r="AF87" s="276">
        <f t="shared" si="361"/>
        <v>177</v>
      </c>
      <c r="AG87" s="276">
        <f t="shared" si="361"/>
        <v>162</v>
      </c>
      <c r="AH87" s="276">
        <f t="shared" si="361"/>
        <v>161</v>
      </c>
      <c r="AI87" s="276">
        <f t="shared" si="361"/>
        <v>154</v>
      </c>
      <c r="AJ87" s="276">
        <f t="shared" si="361"/>
        <v>93</v>
      </c>
      <c r="AK87" s="276">
        <f t="shared" si="361"/>
        <v>125</v>
      </c>
      <c r="AL87" s="276">
        <f t="shared" si="361"/>
        <v>115</v>
      </c>
      <c r="AM87" s="142"/>
      <c r="AN87" s="143">
        <v>105</v>
      </c>
      <c r="AO87" s="143">
        <v>106</v>
      </c>
      <c r="AP87" s="143">
        <v>111</v>
      </c>
      <c r="AQ87" s="143">
        <v>96</v>
      </c>
      <c r="AR87" s="143">
        <v>90</v>
      </c>
      <c r="AS87" s="143">
        <v>93</v>
      </c>
      <c r="AT87" s="143">
        <v>80</v>
      </c>
      <c r="AU87" s="143">
        <v>73</v>
      </c>
      <c r="AV87" s="143">
        <v>69</v>
      </c>
      <c r="AW87" s="36"/>
      <c r="AX87" s="146">
        <v>80</v>
      </c>
      <c r="AY87" s="146">
        <v>65</v>
      </c>
      <c r="AZ87" s="146">
        <v>65</v>
      </c>
      <c r="BA87" s="34">
        <v>66</v>
      </c>
      <c r="BB87" s="34">
        <v>62</v>
      </c>
      <c r="BC87" s="357">
        <v>50</v>
      </c>
      <c r="BD87" s="34">
        <v>50</v>
      </c>
      <c r="BE87" s="354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</row>
    <row r="88" spans="3:75">
      <c r="C88" s="150" t="s">
        <v>60</v>
      </c>
      <c r="D88" s="276">
        <f t="shared" ref="D88:M88" si="362">D141</f>
        <v>5</v>
      </c>
      <c r="E88" s="276">
        <f t="shared" si="362"/>
        <v>5</v>
      </c>
      <c r="F88" s="276">
        <v>4</v>
      </c>
      <c r="G88" s="276">
        <f t="shared" si="362"/>
        <v>4</v>
      </c>
      <c r="H88" s="276">
        <f t="shared" si="362"/>
        <v>3</v>
      </c>
      <c r="I88" s="276">
        <f t="shared" si="362"/>
        <v>2</v>
      </c>
      <c r="J88" s="276">
        <f t="shared" si="362"/>
        <v>1</v>
      </c>
      <c r="K88" s="276">
        <f t="shared" si="362"/>
        <v>1</v>
      </c>
      <c r="L88" s="276">
        <f t="shared" si="362"/>
        <v>1</v>
      </c>
      <c r="M88" s="276">
        <f t="shared" si="362"/>
        <v>2</v>
      </c>
      <c r="N88" s="276">
        <f t="shared" ref="N88:W90" si="363">N141</f>
        <v>34</v>
      </c>
      <c r="O88" s="276">
        <f t="shared" si="363"/>
        <v>39</v>
      </c>
      <c r="P88" s="276">
        <f t="shared" si="363"/>
        <v>36</v>
      </c>
      <c r="Q88" s="276">
        <f t="shared" si="363"/>
        <v>39</v>
      </c>
      <c r="R88" s="276">
        <f t="shared" si="363"/>
        <v>37</v>
      </c>
      <c r="S88" s="276">
        <f t="shared" si="363"/>
        <v>39</v>
      </c>
      <c r="T88" s="276">
        <f t="shared" si="363"/>
        <v>41</v>
      </c>
      <c r="U88" s="276">
        <f t="shared" si="363"/>
        <v>36</v>
      </c>
      <c r="V88" s="276">
        <f t="shared" si="363"/>
        <v>34</v>
      </c>
      <c r="W88" s="276">
        <f t="shared" si="363"/>
        <v>37</v>
      </c>
      <c r="X88" s="276">
        <f t="shared" si="358"/>
        <v>37</v>
      </c>
      <c r="Y88" s="276">
        <f t="shared" si="358"/>
        <v>39</v>
      </c>
      <c r="Z88" s="276">
        <f t="shared" si="358"/>
        <v>34</v>
      </c>
      <c r="AA88" s="276">
        <f t="shared" si="358"/>
        <v>32</v>
      </c>
      <c r="AB88" s="276">
        <f t="shared" si="358"/>
        <v>0</v>
      </c>
      <c r="AC88" s="276">
        <f t="shared" si="358"/>
        <v>23</v>
      </c>
      <c r="AD88" s="276">
        <f t="shared" si="358"/>
        <v>22</v>
      </c>
      <c r="AE88" s="276">
        <f t="shared" si="358"/>
        <v>20</v>
      </c>
      <c r="AF88" s="276">
        <f t="shared" si="358"/>
        <v>21</v>
      </c>
      <c r="AG88" s="276">
        <f t="shared" si="358"/>
        <v>18</v>
      </c>
      <c r="AH88" s="276">
        <f t="shared" si="358"/>
        <v>17</v>
      </c>
      <c r="AI88" s="276">
        <f t="shared" si="358"/>
        <v>18</v>
      </c>
      <c r="AJ88" s="276">
        <f t="shared" si="358"/>
        <v>17</v>
      </c>
      <c r="AK88" s="276">
        <f t="shared" si="358"/>
        <v>18</v>
      </c>
      <c r="AL88" s="276">
        <f t="shared" si="358"/>
        <v>16</v>
      </c>
      <c r="AM88" s="142"/>
      <c r="AN88" s="143">
        <v>14</v>
      </c>
      <c r="AO88" s="143">
        <v>16</v>
      </c>
      <c r="AP88" s="143">
        <v>17</v>
      </c>
      <c r="AQ88" s="143">
        <v>15</v>
      </c>
      <c r="AR88" s="143">
        <v>15</v>
      </c>
      <c r="AS88" s="143">
        <v>17</v>
      </c>
      <c r="AT88" s="143">
        <v>17</v>
      </c>
      <c r="AU88" s="143">
        <v>14</v>
      </c>
      <c r="AV88" s="143">
        <v>14</v>
      </c>
      <c r="AW88" s="36"/>
      <c r="AX88" s="146">
        <v>16</v>
      </c>
      <c r="AY88" s="146">
        <v>14</v>
      </c>
      <c r="AZ88" s="146">
        <v>13</v>
      </c>
      <c r="BA88" s="34">
        <v>12</v>
      </c>
      <c r="BB88" s="34">
        <v>13</v>
      </c>
      <c r="BC88" s="357">
        <v>13</v>
      </c>
      <c r="BD88" s="34">
        <v>12</v>
      </c>
      <c r="BE88" s="354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</row>
    <row r="89" spans="3:75">
      <c r="C89" s="150" t="s">
        <v>61</v>
      </c>
      <c r="D89" s="276">
        <f t="shared" ref="D89:M89" si="364">D142</f>
        <v>143</v>
      </c>
      <c r="E89" s="276">
        <f t="shared" si="364"/>
        <v>139</v>
      </c>
      <c r="F89" s="276">
        <v>155</v>
      </c>
      <c r="G89" s="276">
        <f t="shared" si="364"/>
        <v>163</v>
      </c>
      <c r="H89" s="276">
        <f t="shared" si="364"/>
        <v>150</v>
      </c>
      <c r="I89" s="276">
        <f t="shared" si="364"/>
        <v>109</v>
      </c>
      <c r="J89" s="276">
        <f t="shared" si="364"/>
        <v>110</v>
      </c>
      <c r="K89" s="276">
        <f t="shared" si="364"/>
        <v>105</v>
      </c>
      <c r="L89" s="276">
        <f t="shared" si="364"/>
        <v>102</v>
      </c>
      <c r="M89" s="276">
        <f t="shared" si="364"/>
        <v>106</v>
      </c>
      <c r="N89" s="276">
        <f t="shared" si="363"/>
        <v>451</v>
      </c>
      <c r="O89" s="276">
        <f t="shared" si="363"/>
        <v>475</v>
      </c>
      <c r="P89" s="276">
        <f t="shared" si="363"/>
        <v>455</v>
      </c>
      <c r="Q89" s="276">
        <f t="shared" si="363"/>
        <v>482</v>
      </c>
      <c r="R89" s="276">
        <f t="shared" si="363"/>
        <v>461</v>
      </c>
      <c r="S89" s="276">
        <f t="shared" si="363"/>
        <v>466</v>
      </c>
      <c r="T89" s="276">
        <f t="shared" si="363"/>
        <v>476</v>
      </c>
      <c r="U89" s="276">
        <f t="shared" si="363"/>
        <v>454</v>
      </c>
      <c r="V89" s="276">
        <f t="shared" si="363"/>
        <v>491</v>
      </c>
      <c r="W89" s="276">
        <f t="shared" si="363"/>
        <v>457</v>
      </c>
      <c r="X89" s="276">
        <f t="shared" si="358"/>
        <v>502</v>
      </c>
      <c r="Y89" s="276">
        <f t="shared" si="358"/>
        <v>526</v>
      </c>
      <c r="Z89" s="276">
        <f t="shared" si="358"/>
        <v>506</v>
      </c>
      <c r="AA89" s="276">
        <f t="shared" si="358"/>
        <v>490</v>
      </c>
      <c r="AB89" s="276">
        <f t="shared" si="358"/>
        <v>335</v>
      </c>
      <c r="AC89" s="276">
        <f t="shared" si="358"/>
        <v>459</v>
      </c>
      <c r="AD89" s="276">
        <f t="shared" si="358"/>
        <v>435</v>
      </c>
      <c r="AE89" s="276">
        <f t="shared" si="358"/>
        <v>423</v>
      </c>
      <c r="AF89" s="276">
        <f t="shared" si="358"/>
        <v>447</v>
      </c>
      <c r="AG89" s="276">
        <f t="shared" si="358"/>
        <v>412</v>
      </c>
      <c r="AH89" s="276">
        <f t="shared" si="358"/>
        <v>400</v>
      </c>
      <c r="AI89" s="276">
        <f t="shared" si="358"/>
        <v>380</v>
      </c>
      <c r="AJ89" s="276">
        <f t="shared" si="358"/>
        <v>356</v>
      </c>
      <c r="AK89" s="276">
        <f t="shared" si="358"/>
        <v>359</v>
      </c>
      <c r="AL89" s="276">
        <f t="shared" si="358"/>
        <v>333</v>
      </c>
      <c r="AM89" s="142"/>
      <c r="AN89" s="143">
        <v>325</v>
      </c>
      <c r="AO89" s="143">
        <v>342</v>
      </c>
      <c r="AP89" s="143">
        <v>343</v>
      </c>
      <c r="AQ89" s="143">
        <v>315</v>
      </c>
      <c r="AR89" s="143">
        <v>302</v>
      </c>
      <c r="AS89" s="143">
        <v>319</v>
      </c>
      <c r="AT89" s="143">
        <v>318</v>
      </c>
      <c r="AU89" s="143">
        <v>314</v>
      </c>
      <c r="AV89" s="143">
        <v>297</v>
      </c>
      <c r="AW89" s="36"/>
      <c r="AX89" s="146">
        <v>277</v>
      </c>
      <c r="AY89" s="146">
        <v>273</v>
      </c>
      <c r="AZ89" s="146">
        <v>265</v>
      </c>
      <c r="BA89" s="34">
        <v>250</v>
      </c>
      <c r="BB89" s="34">
        <v>246</v>
      </c>
      <c r="BC89" s="357">
        <v>240</v>
      </c>
      <c r="BD89" s="34">
        <v>250</v>
      </c>
      <c r="BE89" s="354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</row>
    <row r="90" spans="3:75">
      <c r="C90" s="150" t="s">
        <v>62</v>
      </c>
      <c r="D90" s="276">
        <f t="shared" ref="D90:M90" si="365">D143</f>
        <v>35</v>
      </c>
      <c r="E90" s="276">
        <f t="shared" si="365"/>
        <v>35</v>
      </c>
      <c r="F90" s="276">
        <v>36</v>
      </c>
      <c r="G90" s="276">
        <f t="shared" si="365"/>
        <v>35</v>
      </c>
      <c r="H90" s="276">
        <f t="shared" si="365"/>
        <v>39</v>
      </c>
      <c r="I90" s="276">
        <f t="shared" si="365"/>
        <v>27</v>
      </c>
      <c r="J90" s="276">
        <f t="shared" si="365"/>
        <v>28</v>
      </c>
      <c r="K90" s="276">
        <f t="shared" si="365"/>
        <v>25</v>
      </c>
      <c r="L90" s="276">
        <f t="shared" si="365"/>
        <v>22</v>
      </c>
      <c r="M90" s="276">
        <f t="shared" si="365"/>
        <v>19</v>
      </c>
      <c r="N90" s="276">
        <f t="shared" si="363"/>
        <v>108</v>
      </c>
      <c r="O90" s="276">
        <f t="shared" si="363"/>
        <v>122</v>
      </c>
      <c r="P90" s="276">
        <f t="shared" si="363"/>
        <v>118</v>
      </c>
      <c r="Q90" s="276">
        <f t="shared" si="363"/>
        <v>110</v>
      </c>
      <c r="R90" s="276">
        <f t="shared" si="363"/>
        <v>104</v>
      </c>
      <c r="S90" s="276">
        <f t="shared" si="363"/>
        <v>106</v>
      </c>
      <c r="T90" s="276">
        <f t="shared" si="363"/>
        <v>104</v>
      </c>
      <c r="U90" s="276">
        <f t="shared" si="363"/>
        <v>94</v>
      </c>
      <c r="V90" s="276">
        <f t="shared" si="363"/>
        <v>108</v>
      </c>
      <c r="W90" s="276">
        <f t="shared" si="363"/>
        <v>102</v>
      </c>
      <c r="X90" s="276">
        <f t="shared" si="358"/>
        <v>112</v>
      </c>
      <c r="Y90" s="276">
        <f t="shared" si="358"/>
        <v>110</v>
      </c>
      <c r="Z90" s="276">
        <f t="shared" si="358"/>
        <v>106</v>
      </c>
      <c r="AA90" s="276">
        <f t="shared" si="358"/>
        <v>104</v>
      </c>
      <c r="AB90" s="276">
        <f t="shared" si="358"/>
        <v>97</v>
      </c>
      <c r="AC90" s="276">
        <f t="shared" si="358"/>
        <v>96</v>
      </c>
      <c r="AD90" s="276">
        <f t="shared" si="358"/>
        <v>92</v>
      </c>
      <c r="AE90" s="276">
        <f t="shared" si="358"/>
        <v>89</v>
      </c>
      <c r="AF90" s="276">
        <f t="shared" si="358"/>
        <v>98</v>
      </c>
      <c r="AG90" s="276">
        <f t="shared" si="358"/>
        <v>90</v>
      </c>
      <c r="AH90" s="276">
        <f t="shared" si="358"/>
        <v>88</v>
      </c>
      <c r="AI90" s="276">
        <f t="shared" si="358"/>
        <v>81</v>
      </c>
      <c r="AJ90" s="276">
        <f t="shared" si="358"/>
        <v>72</v>
      </c>
      <c r="AK90" s="276">
        <f t="shared" si="358"/>
        <v>75</v>
      </c>
      <c r="AL90" s="276">
        <f t="shared" si="358"/>
        <v>67</v>
      </c>
      <c r="AM90" s="142"/>
      <c r="AN90" s="143">
        <v>65</v>
      </c>
      <c r="AO90" s="143">
        <v>67</v>
      </c>
      <c r="AP90" s="143">
        <v>76</v>
      </c>
      <c r="AQ90" s="143">
        <v>70</v>
      </c>
      <c r="AR90" s="143">
        <v>70</v>
      </c>
      <c r="AS90" s="143">
        <v>77</v>
      </c>
      <c r="AT90" s="143">
        <v>69</v>
      </c>
      <c r="AU90" s="143">
        <v>63</v>
      </c>
      <c r="AV90" s="143">
        <v>61</v>
      </c>
      <c r="AW90" s="36"/>
      <c r="AX90" s="146">
        <v>64</v>
      </c>
      <c r="AY90" s="146">
        <v>58</v>
      </c>
      <c r="AZ90" s="146">
        <v>54</v>
      </c>
      <c r="BA90" s="34">
        <v>52</v>
      </c>
      <c r="BB90" s="34">
        <v>48</v>
      </c>
      <c r="BC90" s="357">
        <v>58</v>
      </c>
      <c r="BD90" s="34">
        <v>57</v>
      </c>
      <c r="BE90" s="354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</row>
    <row r="91" spans="3:75">
      <c r="C91" s="150" t="s">
        <v>63</v>
      </c>
      <c r="D91" s="276">
        <f>D144+SUM(D188:D189)+SUM(D191:D193)</f>
        <v>61</v>
      </c>
      <c r="E91" s="276">
        <f>E144+SUM(E188:E189)+SUM(E191:E193)</f>
        <v>70</v>
      </c>
      <c r="F91" s="276">
        <v>34</v>
      </c>
      <c r="G91" s="276">
        <f>G144+SUM(G188:G189)+SUM(G191:G193)</f>
        <v>74</v>
      </c>
      <c r="H91" s="276">
        <f>H144+SUM(H188:H189)+SUM(H191:H193)</f>
        <v>77</v>
      </c>
      <c r="I91" s="276">
        <f>I144+SUM(I188:I189)+SUM(I191:I193)</f>
        <v>53</v>
      </c>
      <c r="J91" s="276">
        <f>J144+SUM(J187:J189)+SUM(J191:J193)</f>
        <v>59</v>
      </c>
      <c r="K91" s="276">
        <f t="shared" ref="K91:AL91" si="366">K144+SUM(K188:K189)+SUM(K191:K193)</f>
        <v>56</v>
      </c>
      <c r="L91" s="276">
        <f t="shared" si="366"/>
        <v>51</v>
      </c>
      <c r="M91" s="276">
        <f t="shared" si="366"/>
        <v>50</v>
      </c>
      <c r="N91" s="276">
        <f t="shared" si="366"/>
        <v>537</v>
      </c>
      <c r="O91" s="276">
        <f t="shared" si="366"/>
        <v>562</v>
      </c>
      <c r="P91" s="276">
        <f t="shared" si="366"/>
        <v>544</v>
      </c>
      <c r="Q91" s="276">
        <f t="shared" si="366"/>
        <v>549</v>
      </c>
      <c r="R91" s="276">
        <f t="shared" si="366"/>
        <v>519</v>
      </c>
      <c r="S91" s="276">
        <f t="shared" si="366"/>
        <v>540</v>
      </c>
      <c r="T91" s="276">
        <f t="shared" si="366"/>
        <v>540</v>
      </c>
      <c r="U91" s="276">
        <f t="shared" si="366"/>
        <v>520</v>
      </c>
      <c r="V91" s="276">
        <f t="shared" si="366"/>
        <v>534</v>
      </c>
      <c r="W91" s="276">
        <f t="shared" si="366"/>
        <v>524</v>
      </c>
      <c r="X91" s="276">
        <f t="shared" si="366"/>
        <v>541</v>
      </c>
      <c r="Y91" s="276">
        <f t="shared" si="366"/>
        <v>544</v>
      </c>
      <c r="Z91" s="276">
        <f t="shared" si="366"/>
        <v>511</v>
      </c>
      <c r="AA91" s="276">
        <f t="shared" si="366"/>
        <v>520</v>
      </c>
      <c r="AB91" s="276">
        <f t="shared" si="366"/>
        <v>482</v>
      </c>
      <c r="AC91" s="276">
        <f t="shared" si="366"/>
        <v>491</v>
      </c>
      <c r="AD91" s="276">
        <f t="shared" si="366"/>
        <v>467</v>
      </c>
      <c r="AE91" s="276">
        <f t="shared" si="366"/>
        <v>433</v>
      </c>
      <c r="AF91" s="276">
        <f t="shared" si="366"/>
        <v>429</v>
      </c>
      <c r="AG91" s="276">
        <f t="shared" si="366"/>
        <v>394</v>
      </c>
      <c r="AH91" s="276">
        <f t="shared" si="366"/>
        <v>379</v>
      </c>
      <c r="AI91" s="276">
        <f t="shared" si="366"/>
        <v>356</v>
      </c>
      <c r="AJ91" s="276">
        <f t="shared" si="366"/>
        <v>329</v>
      </c>
      <c r="AK91" s="276">
        <f t="shared" si="366"/>
        <v>310</v>
      </c>
      <c r="AL91" s="276">
        <f t="shared" si="366"/>
        <v>276</v>
      </c>
      <c r="AM91" s="142"/>
      <c r="AN91" s="143">
        <v>277</v>
      </c>
      <c r="AO91" s="143">
        <v>267</v>
      </c>
      <c r="AP91" s="143">
        <v>277</v>
      </c>
      <c r="AQ91" s="143">
        <v>252</v>
      </c>
      <c r="AR91" s="143">
        <v>245</v>
      </c>
      <c r="AS91" s="143">
        <v>248</v>
      </c>
      <c r="AT91" s="143">
        <v>232</v>
      </c>
      <c r="AU91" s="143">
        <v>223</v>
      </c>
      <c r="AV91" s="143">
        <v>215</v>
      </c>
      <c r="AW91" s="36"/>
      <c r="AX91" s="146">
        <v>234</v>
      </c>
      <c r="AY91" s="146">
        <v>203</v>
      </c>
      <c r="AZ91" s="146">
        <v>198</v>
      </c>
      <c r="BA91" s="34">
        <v>196</v>
      </c>
      <c r="BB91" s="34">
        <v>191</v>
      </c>
      <c r="BC91" s="357">
        <v>164</v>
      </c>
      <c r="BD91" s="34">
        <v>170</v>
      </c>
      <c r="BE91" s="354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</row>
    <row r="92" spans="3:75">
      <c r="C92" s="150" t="s">
        <v>64</v>
      </c>
      <c r="D92" s="276">
        <f t="shared" ref="D92:M92" si="367">D145</f>
        <v>119</v>
      </c>
      <c r="E92" s="276">
        <f t="shared" si="367"/>
        <v>126</v>
      </c>
      <c r="F92" s="276">
        <v>127</v>
      </c>
      <c r="G92" s="276">
        <f t="shared" si="367"/>
        <v>139</v>
      </c>
      <c r="H92" s="276">
        <f t="shared" si="367"/>
        <v>140</v>
      </c>
      <c r="I92" s="276">
        <f t="shared" si="367"/>
        <v>97</v>
      </c>
      <c r="J92" s="276">
        <f t="shared" si="367"/>
        <v>96</v>
      </c>
      <c r="K92" s="276">
        <f t="shared" si="367"/>
        <v>93</v>
      </c>
      <c r="L92" s="276">
        <f t="shared" si="367"/>
        <v>80</v>
      </c>
      <c r="M92" s="276">
        <f t="shared" si="367"/>
        <v>88</v>
      </c>
      <c r="N92" s="276">
        <f t="shared" ref="N92:W92" si="368">N145</f>
        <v>543</v>
      </c>
      <c r="O92" s="276">
        <f t="shared" si="368"/>
        <v>579</v>
      </c>
      <c r="P92" s="276">
        <f t="shared" si="368"/>
        <v>557</v>
      </c>
      <c r="Q92" s="276">
        <f t="shared" si="368"/>
        <v>562</v>
      </c>
      <c r="R92" s="276">
        <f t="shared" si="368"/>
        <v>538</v>
      </c>
      <c r="S92" s="276">
        <f t="shared" si="368"/>
        <v>552</v>
      </c>
      <c r="T92" s="276">
        <f t="shared" si="368"/>
        <v>553</v>
      </c>
      <c r="U92" s="276">
        <f t="shared" si="368"/>
        <v>543</v>
      </c>
      <c r="V92" s="276">
        <f t="shared" si="368"/>
        <v>562</v>
      </c>
      <c r="W92" s="276">
        <f t="shared" si="368"/>
        <v>554</v>
      </c>
      <c r="X92" s="276">
        <f t="shared" si="358"/>
        <v>562</v>
      </c>
      <c r="Y92" s="276">
        <f t="shared" si="358"/>
        <v>569</v>
      </c>
      <c r="Z92" s="276">
        <f t="shared" si="358"/>
        <v>546</v>
      </c>
      <c r="AA92" s="276">
        <f t="shared" si="358"/>
        <v>536</v>
      </c>
      <c r="AB92" s="276">
        <f t="shared" si="358"/>
        <v>452</v>
      </c>
      <c r="AC92" s="276">
        <f t="shared" si="358"/>
        <v>519</v>
      </c>
      <c r="AD92" s="276">
        <f t="shared" si="358"/>
        <v>512</v>
      </c>
      <c r="AE92" s="276">
        <f t="shared" si="358"/>
        <v>506</v>
      </c>
      <c r="AF92" s="276">
        <f t="shared" si="358"/>
        <v>509</v>
      </c>
      <c r="AG92" s="276">
        <f t="shared" si="358"/>
        <v>476</v>
      </c>
      <c r="AH92" s="276">
        <f t="shared" si="358"/>
        <v>462</v>
      </c>
      <c r="AI92" s="276">
        <f t="shared" si="358"/>
        <v>435</v>
      </c>
      <c r="AJ92" s="276">
        <f t="shared" si="358"/>
        <v>390</v>
      </c>
      <c r="AK92" s="276">
        <f t="shared" si="358"/>
        <v>422</v>
      </c>
      <c r="AL92" s="276">
        <f t="shared" si="358"/>
        <v>397</v>
      </c>
      <c r="AM92" s="142"/>
      <c r="AN92" s="143">
        <v>388</v>
      </c>
      <c r="AO92" s="143">
        <v>413</v>
      </c>
      <c r="AP92" s="143">
        <v>427</v>
      </c>
      <c r="AQ92" s="143">
        <v>372</v>
      </c>
      <c r="AR92" s="143">
        <v>354</v>
      </c>
      <c r="AS92" s="143">
        <v>350</v>
      </c>
      <c r="AT92" s="143">
        <v>347</v>
      </c>
      <c r="AU92" s="143">
        <v>337</v>
      </c>
      <c r="AV92" s="143">
        <v>330</v>
      </c>
      <c r="AW92" s="36"/>
      <c r="AX92" s="146">
        <v>336</v>
      </c>
      <c r="AY92" s="146">
        <v>297</v>
      </c>
      <c r="AZ92" s="146">
        <v>297</v>
      </c>
      <c r="BA92" s="34">
        <v>290</v>
      </c>
      <c r="BB92" s="34">
        <v>297</v>
      </c>
      <c r="BC92" s="357">
        <v>293</v>
      </c>
      <c r="BD92" s="34">
        <v>297</v>
      </c>
      <c r="BE92" s="354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</row>
    <row r="93" spans="3:75">
      <c r="C93" s="150" t="s">
        <v>65</v>
      </c>
      <c r="D93" s="276">
        <f t="shared" ref="D93:M93" si="369">D147</f>
        <v>33</v>
      </c>
      <c r="E93" s="276">
        <f t="shared" si="369"/>
        <v>39</v>
      </c>
      <c r="F93" s="276">
        <v>51</v>
      </c>
      <c r="G93" s="276">
        <f t="shared" si="369"/>
        <v>40</v>
      </c>
      <c r="H93" s="276">
        <f t="shared" si="369"/>
        <v>40</v>
      </c>
      <c r="I93" s="276">
        <f t="shared" si="369"/>
        <v>30</v>
      </c>
      <c r="J93" s="276">
        <f t="shared" si="369"/>
        <v>29</v>
      </c>
      <c r="K93" s="276">
        <f t="shared" si="369"/>
        <v>28</v>
      </c>
      <c r="L93" s="276">
        <f t="shared" si="369"/>
        <v>30</v>
      </c>
      <c r="M93" s="276">
        <f t="shared" si="369"/>
        <v>28</v>
      </c>
      <c r="N93" s="276">
        <f t="shared" ref="N93:W93" si="370">N147</f>
        <v>133</v>
      </c>
      <c r="O93" s="276">
        <f t="shared" si="370"/>
        <v>123</v>
      </c>
      <c r="P93" s="276">
        <f t="shared" si="370"/>
        <v>129</v>
      </c>
      <c r="Q93" s="276">
        <f t="shared" si="370"/>
        <v>135</v>
      </c>
      <c r="R93" s="276">
        <f t="shared" si="370"/>
        <v>130</v>
      </c>
      <c r="S93" s="276">
        <f t="shared" si="370"/>
        <v>134</v>
      </c>
      <c r="T93" s="276">
        <f t="shared" si="370"/>
        <v>141</v>
      </c>
      <c r="U93" s="276">
        <f t="shared" si="370"/>
        <v>130</v>
      </c>
      <c r="V93" s="276">
        <f t="shared" si="370"/>
        <v>134</v>
      </c>
      <c r="W93" s="276">
        <f t="shared" si="370"/>
        <v>130</v>
      </c>
      <c r="X93" s="276">
        <f>X147</f>
        <v>143</v>
      </c>
      <c r="Y93" s="276">
        <f t="shared" ref="Y93:AL93" si="371">Y147</f>
        <v>146</v>
      </c>
      <c r="Z93" s="276">
        <f t="shared" si="371"/>
        <v>145</v>
      </c>
      <c r="AA93" s="276">
        <f t="shared" si="371"/>
        <v>144</v>
      </c>
      <c r="AB93" s="276">
        <f t="shared" si="371"/>
        <v>137</v>
      </c>
      <c r="AC93" s="276">
        <f t="shared" si="371"/>
        <v>146</v>
      </c>
      <c r="AD93" s="276">
        <f t="shared" si="371"/>
        <v>140</v>
      </c>
      <c r="AE93" s="276">
        <f t="shared" si="371"/>
        <v>135</v>
      </c>
      <c r="AF93" s="276">
        <f t="shared" si="371"/>
        <v>143</v>
      </c>
      <c r="AG93" s="276">
        <f t="shared" si="371"/>
        <v>130</v>
      </c>
      <c r="AH93" s="276">
        <f t="shared" si="371"/>
        <v>129</v>
      </c>
      <c r="AI93" s="276">
        <f t="shared" si="371"/>
        <v>121</v>
      </c>
      <c r="AJ93" s="276">
        <f t="shared" si="371"/>
        <v>116</v>
      </c>
      <c r="AK93" s="276">
        <f t="shared" si="371"/>
        <v>119</v>
      </c>
      <c r="AL93" s="276">
        <f t="shared" si="371"/>
        <v>117</v>
      </c>
      <c r="AM93" s="142"/>
      <c r="AN93" s="143">
        <v>112</v>
      </c>
      <c r="AO93" s="143">
        <v>115</v>
      </c>
      <c r="AP93" s="143">
        <v>120</v>
      </c>
      <c r="AQ93" s="143">
        <v>110</v>
      </c>
      <c r="AR93" s="143">
        <v>109</v>
      </c>
      <c r="AS93" s="143">
        <v>107</v>
      </c>
      <c r="AT93" s="143">
        <v>105</v>
      </c>
      <c r="AU93" s="143">
        <v>99</v>
      </c>
      <c r="AV93" s="143">
        <v>99</v>
      </c>
      <c r="AW93" s="36"/>
      <c r="AX93" s="146">
        <v>95</v>
      </c>
      <c r="AY93" s="146">
        <v>99</v>
      </c>
      <c r="AZ93" s="146">
        <v>95</v>
      </c>
      <c r="BA93" s="34">
        <v>93</v>
      </c>
      <c r="BB93" s="34">
        <v>93</v>
      </c>
      <c r="BC93" s="357">
        <v>91</v>
      </c>
      <c r="BD93" s="34">
        <v>88</v>
      </c>
      <c r="BE93" s="354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</row>
    <row r="94" spans="3:75">
      <c r="C94" s="150" t="s">
        <v>66</v>
      </c>
      <c r="D94" s="276">
        <f>D148+D164</f>
        <v>80</v>
      </c>
      <c r="E94" s="276">
        <f t="shared" ref="E94:M94" si="372">E148+E164</f>
        <v>76</v>
      </c>
      <c r="F94" s="276">
        <v>39</v>
      </c>
      <c r="G94" s="276">
        <f t="shared" si="372"/>
        <v>70</v>
      </c>
      <c r="H94" s="276">
        <f t="shared" si="372"/>
        <v>56</v>
      </c>
      <c r="I94" s="276">
        <f t="shared" si="372"/>
        <v>38</v>
      </c>
      <c r="J94" s="276">
        <f t="shared" si="372"/>
        <v>42</v>
      </c>
      <c r="K94" s="276">
        <f t="shared" si="372"/>
        <v>35</v>
      </c>
      <c r="L94" s="276">
        <f t="shared" si="372"/>
        <v>35</v>
      </c>
      <c r="M94" s="276">
        <f t="shared" si="372"/>
        <v>34</v>
      </c>
      <c r="N94" s="276">
        <f t="shared" ref="N94:W94" si="373">N148+N164</f>
        <v>554</v>
      </c>
      <c r="O94" s="276">
        <f t="shared" si="373"/>
        <v>562</v>
      </c>
      <c r="P94" s="276">
        <f t="shared" si="373"/>
        <v>537</v>
      </c>
      <c r="Q94" s="276">
        <f t="shared" si="373"/>
        <v>546</v>
      </c>
      <c r="R94" s="276">
        <f t="shared" si="373"/>
        <v>537</v>
      </c>
      <c r="S94" s="276">
        <f t="shared" si="373"/>
        <v>526</v>
      </c>
      <c r="T94" s="276">
        <f t="shared" si="373"/>
        <v>496</v>
      </c>
      <c r="U94" s="276">
        <f t="shared" si="373"/>
        <v>469</v>
      </c>
      <c r="V94" s="276">
        <f t="shared" si="373"/>
        <v>463</v>
      </c>
      <c r="W94" s="276">
        <f t="shared" si="373"/>
        <v>443</v>
      </c>
      <c r="X94" s="276">
        <f>X148+X164</f>
        <v>435</v>
      </c>
      <c r="Y94" s="276">
        <f t="shared" ref="Y94:AL94" si="374">Y148+Y164</f>
        <v>409</v>
      </c>
      <c r="Z94" s="276">
        <f t="shared" si="374"/>
        <v>388</v>
      </c>
      <c r="AA94" s="276">
        <f t="shared" si="374"/>
        <v>370</v>
      </c>
      <c r="AB94" s="276">
        <f t="shared" si="374"/>
        <v>326</v>
      </c>
      <c r="AC94" s="276">
        <f t="shared" si="374"/>
        <v>371</v>
      </c>
      <c r="AD94" s="276">
        <f t="shared" si="374"/>
        <v>360</v>
      </c>
      <c r="AE94" s="276">
        <f t="shared" si="374"/>
        <v>284</v>
      </c>
      <c r="AF94" s="276">
        <f t="shared" si="374"/>
        <v>305</v>
      </c>
      <c r="AG94" s="276">
        <f t="shared" si="374"/>
        <v>282</v>
      </c>
      <c r="AH94" s="276">
        <f t="shared" si="374"/>
        <v>275</v>
      </c>
      <c r="AI94" s="276">
        <f t="shared" si="374"/>
        <v>268</v>
      </c>
      <c r="AJ94" s="276">
        <f t="shared" si="374"/>
        <v>233</v>
      </c>
      <c r="AK94" s="276">
        <f t="shared" si="374"/>
        <v>140</v>
      </c>
      <c r="AL94" s="276">
        <f t="shared" si="374"/>
        <v>196</v>
      </c>
      <c r="AM94" s="142"/>
      <c r="AN94" s="143">
        <v>189</v>
      </c>
      <c r="AO94" s="143">
        <v>186</v>
      </c>
      <c r="AP94" s="143">
        <v>189</v>
      </c>
      <c r="AQ94" s="143">
        <v>174</v>
      </c>
      <c r="AR94" s="143">
        <v>161</v>
      </c>
      <c r="AS94" s="143">
        <v>177</v>
      </c>
      <c r="AT94" s="143">
        <v>166</v>
      </c>
      <c r="AU94" s="143">
        <v>161</v>
      </c>
      <c r="AV94" s="143">
        <v>153</v>
      </c>
      <c r="AW94" s="36"/>
      <c r="AX94" s="146">
        <v>176</v>
      </c>
      <c r="AY94" s="146">
        <v>144</v>
      </c>
      <c r="AZ94" s="146">
        <v>136</v>
      </c>
      <c r="BA94" s="34">
        <v>132</v>
      </c>
      <c r="BB94" s="34">
        <v>128</v>
      </c>
      <c r="BC94" s="357">
        <v>121</v>
      </c>
      <c r="BD94" s="34">
        <v>125</v>
      </c>
      <c r="BE94" s="354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</row>
    <row r="95" spans="3:75">
      <c r="C95" s="150" t="s">
        <v>67</v>
      </c>
      <c r="D95" s="276">
        <f t="shared" ref="D95:M95" si="375">D149</f>
        <v>47</v>
      </c>
      <c r="E95" s="276">
        <f t="shared" si="375"/>
        <v>49</v>
      </c>
      <c r="F95" s="276">
        <v>56</v>
      </c>
      <c r="G95" s="276">
        <f t="shared" si="375"/>
        <v>48</v>
      </c>
      <c r="H95" s="276">
        <f t="shared" si="375"/>
        <v>48</v>
      </c>
      <c r="I95" s="276">
        <f t="shared" si="375"/>
        <v>33</v>
      </c>
      <c r="J95" s="276">
        <f t="shared" si="375"/>
        <v>34</v>
      </c>
      <c r="K95" s="276">
        <f t="shared" si="375"/>
        <v>34</v>
      </c>
      <c r="L95" s="276">
        <f t="shared" si="375"/>
        <v>35</v>
      </c>
      <c r="M95" s="276">
        <f t="shared" si="375"/>
        <v>35</v>
      </c>
      <c r="N95" s="276">
        <f t="shared" ref="N95:AL101" si="376">N149</f>
        <v>175</v>
      </c>
      <c r="O95" s="276">
        <f t="shared" si="376"/>
        <v>167</v>
      </c>
      <c r="P95" s="276">
        <f t="shared" si="376"/>
        <v>164</v>
      </c>
      <c r="Q95" s="276">
        <f t="shared" si="376"/>
        <v>170</v>
      </c>
      <c r="R95" s="276">
        <f t="shared" si="376"/>
        <v>163</v>
      </c>
      <c r="S95" s="276">
        <f t="shared" si="376"/>
        <v>165</v>
      </c>
      <c r="T95" s="276">
        <f t="shared" si="376"/>
        <v>157</v>
      </c>
      <c r="U95" s="276">
        <f t="shared" si="376"/>
        <v>159</v>
      </c>
      <c r="V95" s="276">
        <f t="shared" si="376"/>
        <v>166</v>
      </c>
      <c r="W95" s="276">
        <f t="shared" si="376"/>
        <v>158</v>
      </c>
      <c r="X95" s="276">
        <f t="shared" si="376"/>
        <v>162</v>
      </c>
      <c r="Y95" s="276">
        <f t="shared" si="376"/>
        <v>145</v>
      </c>
      <c r="Z95" s="276">
        <f t="shared" si="376"/>
        <v>137</v>
      </c>
      <c r="AA95" s="276">
        <f t="shared" si="376"/>
        <v>140</v>
      </c>
      <c r="AB95" s="276">
        <f t="shared" si="376"/>
        <v>52</v>
      </c>
      <c r="AC95" s="276">
        <f t="shared" si="376"/>
        <v>127</v>
      </c>
      <c r="AD95" s="276">
        <f t="shared" si="376"/>
        <v>127</v>
      </c>
      <c r="AE95" s="276">
        <f t="shared" si="376"/>
        <v>119</v>
      </c>
      <c r="AF95" s="276">
        <f t="shared" si="376"/>
        <v>136</v>
      </c>
      <c r="AG95" s="276">
        <f t="shared" si="376"/>
        <v>124</v>
      </c>
      <c r="AH95" s="276">
        <f t="shared" si="376"/>
        <v>121</v>
      </c>
      <c r="AI95" s="276">
        <f t="shared" si="376"/>
        <v>108</v>
      </c>
      <c r="AJ95" s="276">
        <f t="shared" si="376"/>
        <v>96</v>
      </c>
      <c r="AK95" s="276">
        <f t="shared" si="376"/>
        <v>270</v>
      </c>
      <c r="AL95" s="276">
        <f t="shared" si="376"/>
        <v>96</v>
      </c>
      <c r="AM95" s="142"/>
      <c r="AN95" s="143">
        <v>94</v>
      </c>
      <c r="AO95" s="143">
        <v>90</v>
      </c>
      <c r="AP95" s="143">
        <v>90</v>
      </c>
      <c r="AQ95" s="143">
        <v>83</v>
      </c>
      <c r="AR95" s="143">
        <v>77</v>
      </c>
      <c r="AS95" s="143">
        <v>69</v>
      </c>
      <c r="AT95" s="143">
        <v>69</v>
      </c>
      <c r="AU95" s="143">
        <v>67</v>
      </c>
      <c r="AV95" s="143">
        <v>64</v>
      </c>
      <c r="AW95" s="36"/>
      <c r="AX95" s="146">
        <v>64</v>
      </c>
      <c r="AY95" s="146">
        <v>61</v>
      </c>
      <c r="AZ95" s="146">
        <v>59</v>
      </c>
      <c r="BA95" s="34">
        <v>56</v>
      </c>
      <c r="BB95" s="34">
        <v>56</v>
      </c>
      <c r="BC95" s="357">
        <v>54</v>
      </c>
      <c r="BD95" s="34">
        <v>54</v>
      </c>
      <c r="BE95" s="354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</row>
    <row r="96" spans="3:75">
      <c r="C96" s="150" t="s">
        <v>68</v>
      </c>
      <c r="D96" s="276">
        <f>D150+D157</f>
        <v>67</v>
      </c>
      <c r="E96" s="276">
        <f t="shared" ref="E96:M96" si="377">E150+E157</f>
        <v>71</v>
      </c>
      <c r="F96" s="276">
        <v>45</v>
      </c>
      <c r="G96" s="276">
        <f t="shared" si="377"/>
        <v>69</v>
      </c>
      <c r="H96" s="276">
        <f t="shared" si="377"/>
        <v>68</v>
      </c>
      <c r="I96" s="276">
        <f t="shared" si="377"/>
        <v>37</v>
      </c>
      <c r="J96" s="276">
        <f t="shared" si="377"/>
        <v>38</v>
      </c>
      <c r="K96" s="276">
        <f t="shared" si="377"/>
        <v>37</v>
      </c>
      <c r="L96" s="276">
        <f t="shared" si="377"/>
        <v>38</v>
      </c>
      <c r="M96" s="276">
        <f t="shared" si="377"/>
        <v>42</v>
      </c>
      <c r="N96" s="276">
        <f t="shared" ref="N96:W96" si="378">N150+N157</f>
        <v>443</v>
      </c>
      <c r="O96" s="276">
        <f t="shared" si="378"/>
        <v>429</v>
      </c>
      <c r="P96" s="276">
        <f t="shared" si="378"/>
        <v>418</v>
      </c>
      <c r="Q96" s="276">
        <f t="shared" si="378"/>
        <v>418</v>
      </c>
      <c r="R96" s="276">
        <f t="shared" si="378"/>
        <v>412</v>
      </c>
      <c r="S96" s="276">
        <f t="shared" si="378"/>
        <v>401</v>
      </c>
      <c r="T96" s="276">
        <f t="shared" si="378"/>
        <v>391</v>
      </c>
      <c r="U96" s="276">
        <f t="shared" si="378"/>
        <v>390</v>
      </c>
      <c r="V96" s="276">
        <f t="shared" si="378"/>
        <v>389</v>
      </c>
      <c r="W96" s="276">
        <f t="shared" si="378"/>
        <v>385</v>
      </c>
      <c r="X96" s="276">
        <f>X150+X157</f>
        <v>394</v>
      </c>
      <c r="Y96" s="276">
        <f t="shared" ref="Y96:AL96" si="379">Y150+Y157</f>
        <v>386</v>
      </c>
      <c r="Z96" s="276">
        <f t="shared" si="379"/>
        <v>371</v>
      </c>
      <c r="AA96" s="276">
        <f t="shared" si="379"/>
        <v>373</v>
      </c>
      <c r="AB96" s="276">
        <f t="shared" si="379"/>
        <v>337</v>
      </c>
      <c r="AC96" s="276">
        <f t="shared" si="379"/>
        <v>211</v>
      </c>
      <c r="AD96" s="276">
        <f t="shared" si="379"/>
        <v>195</v>
      </c>
      <c r="AE96" s="276">
        <f t="shared" si="379"/>
        <v>327</v>
      </c>
      <c r="AF96" s="276">
        <f t="shared" si="379"/>
        <v>350</v>
      </c>
      <c r="AG96" s="276">
        <f t="shared" si="379"/>
        <v>334</v>
      </c>
      <c r="AH96" s="276">
        <f t="shared" si="379"/>
        <v>322</v>
      </c>
      <c r="AI96" s="276">
        <f t="shared" si="379"/>
        <v>308</v>
      </c>
      <c r="AJ96" s="276">
        <f t="shared" si="379"/>
        <v>304</v>
      </c>
      <c r="AK96" s="276">
        <f t="shared" si="379"/>
        <v>293</v>
      </c>
      <c r="AL96" s="276">
        <f t="shared" si="379"/>
        <v>281</v>
      </c>
      <c r="AM96" s="142"/>
      <c r="AN96" s="143">
        <v>271</v>
      </c>
      <c r="AO96" s="143">
        <v>286</v>
      </c>
      <c r="AP96" s="143">
        <v>271</v>
      </c>
      <c r="AQ96" s="143">
        <v>255</v>
      </c>
      <c r="AR96" s="143">
        <v>248</v>
      </c>
      <c r="AS96" s="143">
        <v>262</v>
      </c>
      <c r="AT96" s="143">
        <v>248</v>
      </c>
      <c r="AU96" s="143">
        <v>251</v>
      </c>
      <c r="AV96" s="143">
        <v>241</v>
      </c>
      <c r="AW96" s="36"/>
      <c r="AX96" s="146">
        <v>266</v>
      </c>
      <c r="AY96" s="146">
        <v>227</v>
      </c>
      <c r="AZ96" s="146">
        <v>215</v>
      </c>
      <c r="BA96" s="34">
        <v>213</v>
      </c>
      <c r="BB96" s="34">
        <v>208</v>
      </c>
      <c r="BC96" s="357">
        <v>221</v>
      </c>
      <c r="BD96" s="34">
        <v>224</v>
      </c>
      <c r="BE96" s="354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</row>
    <row r="97" spans="3:75">
      <c r="C97" s="150" t="s">
        <v>69</v>
      </c>
      <c r="D97" s="276">
        <f t="shared" ref="D97:M97" si="380">D151</f>
        <v>82</v>
      </c>
      <c r="E97" s="276">
        <f t="shared" si="380"/>
        <v>87</v>
      </c>
      <c r="F97" s="276">
        <v>59</v>
      </c>
      <c r="G97" s="276">
        <f t="shared" si="380"/>
        <v>72</v>
      </c>
      <c r="H97" s="276">
        <f t="shared" si="380"/>
        <v>75</v>
      </c>
      <c r="I97" s="276">
        <f t="shared" si="380"/>
        <v>56</v>
      </c>
      <c r="J97" s="276">
        <f t="shared" si="380"/>
        <v>56</v>
      </c>
      <c r="K97" s="276">
        <f t="shared" si="380"/>
        <v>55</v>
      </c>
      <c r="L97" s="276">
        <f t="shared" si="380"/>
        <v>48</v>
      </c>
      <c r="M97" s="276">
        <f t="shared" si="380"/>
        <v>46</v>
      </c>
      <c r="N97" s="276">
        <f t="shared" ref="N97:W101" si="381">N151</f>
        <v>206</v>
      </c>
      <c r="O97" s="276">
        <f t="shared" si="381"/>
        <v>216</v>
      </c>
      <c r="P97" s="276">
        <f t="shared" si="381"/>
        <v>215</v>
      </c>
      <c r="Q97" s="276">
        <f t="shared" si="381"/>
        <v>216</v>
      </c>
      <c r="R97" s="276">
        <f t="shared" si="381"/>
        <v>201</v>
      </c>
      <c r="S97" s="276">
        <f t="shared" si="381"/>
        <v>204</v>
      </c>
      <c r="T97" s="276">
        <f t="shared" si="381"/>
        <v>197</v>
      </c>
      <c r="U97" s="276">
        <f t="shared" si="381"/>
        <v>190</v>
      </c>
      <c r="V97" s="276">
        <f t="shared" si="381"/>
        <v>190</v>
      </c>
      <c r="W97" s="276">
        <f t="shared" si="381"/>
        <v>187</v>
      </c>
      <c r="X97" s="276">
        <f t="shared" si="376"/>
        <v>190</v>
      </c>
      <c r="Y97" s="276">
        <f t="shared" si="376"/>
        <v>186</v>
      </c>
      <c r="Z97" s="276">
        <f t="shared" si="376"/>
        <v>180</v>
      </c>
      <c r="AA97" s="276">
        <f t="shared" si="376"/>
        <v>181</v>
      </c>
      <c r="AB97" s="276">
        <f t="shared" si="376"/>
        <v>171</v>
      </c>
      <c r="AC97" s="276">
        <f t="shared" si="376"/>
        <v>261</v>
      </c>
      <c r="AD97" s="276">
        <f t="shared" si="376"/>
        <v>249</v>
      </c>
      <c r="AE97" s="276">
        <f t="shared" si="376"/>
        <v>168</v>
      </c>
      <c r="AF97" s="276">
        <f t="shared" si="376"/>
        <v>178</v>
      </c>
      <c r="AG97" s="276">
        <f t="shared" si="376"/>
        <v>174</v>
      </c>
      <c r="AH97" s="276">
        <f t="shared" si="376"/>
        <v>173</v>
      </c>
      <c r="AI97" s="276">
        <f t="shared" si="376"/>
        <v>166</v>
      </c>
      <c r="AJ97" s="276">
        <f t="shared" si="376"/>
        <v>156</v>
      </c>
      <c r="AK97" s="276">
        <f t="shared" si="376"/>
        <v>158</v>
      </c>
      <c r="AL97" s="276">
        <f t="shared" si="376"/>
        <v>148</v>
      </c>
      <c r="AM97" s="142"/>
      <c r="AN97" s="143">
        <v>156</v>
      </c>
      <c r="AO97" s="143">
        <v>158</v>
      </c>
      <c r="AP97" s="143">
        <v>165</v>
      </c>
      <c r="AQ97" s="143">
        <v>157</v>
      </c>
      <c r="AR97" s="143">
        <v>150</v>
      </c>
      <c r="AS97" s="143">
        <v>153</v>
      </c>
      <c r="AT97" s="143">
        <v>151</v>
      </c>
      <c r="AU97" s="143">
        <v>148</v>
      </c>
      <c r="AV97" s="143">
        <v>152</v>
      </c>
      <c r="AW97" s="36"/>
      <c r="AX97" s="146">
        <v>154</v>
      </c>
      <c r="AY97" s="146">
        <v>137</v>
      </c>
      <c r="AZ97" s="146">
        <v>143</v>
      </c>
      <c r="BA97" s="34">
        <v>146</v>
      </c>
      <c r="BB97" s="34">
        <v>139</v>
      </c>
      <c r="BC97" s="357">
        <v>139</v>
      </c>
      <c r="BD97" s="34">
        <v>140</v>
      </c>
      <c r="BE97" s="354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</row>
    <row r="98" spans="3:75">
      <c r="C98" s="150" t="s">
        <v>70</v>
      </c>
      <c r="D98" s="276">
        <f t="shared" ref="D98:M98" si="382">D152</f>
        <v>59</v>
      </c>
      <c r="E98" s="276">
        <f t="shared" si="382"/>
        <v>61</v>
      </c>
      <c r="F98" s="276">
        <v>79</v>
      </c>
      <c r="G98" s="276">
        <f t="shared" si="382"/>
        <v>60</v>
      </c>
      <c r="H98" s="276">
        <f t="shared" si="382"/>
        <v>53</v>
      </c>
      <c r="I98" s="276">
        <f t="shared" si="382"/>
        <v>35</v>
      </c>
      <c r="J98" s="276">
        <f t="shared" si="382"/>
        <v>36</v>
      </c>
      <c r="K98" s="276">
        <f t="shared" si="382"/>
        <v>30</v>
      </c>
      <c r="L98" s="276">
        <f t="shared" si="382"/>
        <v>30</v>
      </c>
      <c r="M98" s="276">
        <f t="shared" si="382"/>
        <v>30</v>
      </c>
      <c r="N98" s="276">
        <f t="shared" si="381"/>
        <v>228</v>
      </c>
      <c r="O98" s="276">
        <f t="shared" si="381"/>
        <v>231</v>
      </c>
      <c r="P98" s="276">
        <f t="shared" si="381"/>
        <v>218</v>
      </c>
      <c r="Q98" s="276">
        <f t="shared" si="381"/>
        <v>222</v>
      </c>
      <c r="R98" s="276">
        <f t="shared" si="381"/>
        <v>216</v>
      </c>
      <c r="S98" s="276">
        <f t="shared" si="381"/>
        <v>220</v>
      </c>
      <c r="T98" s="276">
        <f t="shared" si="381"/>
        <v>236</v>
      </c>
      <c r="U98" s="276">
        <f t="shared" si="381"/>
        <v>222</v>
      </c>
      <c r="V98" s="276">
        <f t="shared" si="381"/>
        <v>248</v>
      </c>
      <c r="W98" s="276">
        <f t="shared" si="381"/>
        <v>227</v>
      </c>
      <c r="X98" s="276">
        <f t="shared" si="376"/>
        <v>236</v>
      </c>
      <c r="Y98" s="276">
        <f t="shared" si="376"/>
        <v>224</v>
      </c>
      <c r="Z98" s="276">
        <f t="shared" si="376"/>
        <v>211</v>
      </c>
      <c r="AA98" s="276">
        <f t="shared" si="376"/>
        <v>205</v>
      </c>
      <c r="AB98" s="276">
        <f t="shared" si="376"/>
        <v>182</v>
      </c>
      <c r="AC98" s="276">
        <f t="shared" si="376"/>
        <v>187</v>
      </c>
      <c r="AD98" s="276">
        <f t="shared" si="376"/>
        <v>177</v>
      </c>
      <c r="AE98" s="276">
        <f t="shared" si="376"/>
        <v>180</v>
      </c>
      <c r="AF98" s="276">
        <f t="shared" si="376"/>
        <v>205</v>
      </c>
      <c r="AG98" s="276">
        <f t="shared" si="376"/>
        <v>182</v>
      </c>
      <c r="AH98" s="276">
        <f t="shared" si="376"/>
        <v>181</v>
      </c>
      <c r="AI98" s="276">
        <f t="shared" si="376"/>
        <v>159</v>
      </c>
      <c r="AJ98" s="276">
        <f t="shared" si="376"/>
        <v>142</v>
      </c>
      <c r="AK98" s="276">
        <f t="shared" si="376"/>
        <v>152</v>
      </c>
      <c r="AL98" s="276">
        <f t="shared" si="376"/>
        <v>126</v>
      </c>
      <c r="AM98" s="142"/>
      <c r="AN98" s="143">
        <v>110</v>
      </c>
      <c r="AO98" s="143">
        <v>122</v>
      </c>
      <c r="AP98" s="143">
        <v>119</v>
      </c>
      <c r="AQ98" s="143">
        <v>103</v>
      </c>
      <c r="AR98" s="143">
        <v>97</v>
      </c>
      <c r="AS98" s="143">
        <v>113</v>
      </c>
      <c r="AT98" s="143">
        <v>100</v>
      </c>
      <c r="AU98" s="143">
        <v>98</v>
      </c>
      <c r="AV98" s="143">
        <v>95</v>
      </c>
      <c r="AW98" s="36"/>
      <c r="AX98" s="146">
        <v>93</v>
      </c>
      <c r="AY98" s="146">
        <v>87</v>
      </c>
      <c r="AZ98" s="146">
        <v>90</v>
      </c>
      <c r="BA98" s="34">
        <v>87</v>
      </c>
      <c r="BB98" s="34">
        <v>88</v>
      </c>
      <c r="BC98" s="357">
        <v>83</v>
      </c>
      <c r="BD98" s="34">
        <v>86</v>
      </c>
      <c r="BE98" s="354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</row>
    <row r="99" spans="3:75">
      <c r="C99" s="150" t="s">
        <v>71</v>
      </c>
      <c r="D99" s="276">
        <f t="shared" ref="D99:M99" si="383">D153</f>
        <v>50</v>
      </c>
      <c r="E99" s="276">
        <f t="shared" si="383"/>
        <v>49</v>
      </c>
      <c r="F99" s="276">
        <v>64</v>
      </c>
      <c r="G99" s="276">
        <f t="shared" si="383"/>
        <v>60</v>
      </c>
      <c r="H99" s="276">
        <f t="shared" si="383"/>
        <v>54</v>
      </c>
      <c r="I99" s="276">
        <f t="shared" si="383"/>
        <v>33</v>
      </c>
      <c r="J99" s="276">
        <f t="shared" si="383"/>
        <v>28</v>
      </c>
      <c r="K99" s="276">
        <f t="shared" si="383"/>
        <v>29</v>
      </c>
      <c r="L99" s="276">
        <f t="shared" si="383"/>
        <v>30</v>
      </c>
      <c r="M99" s="276">
        <f t="shared" si="383"/>
        <v>30</v>
      </c>
      <c r="N99" s="276">
        <f t="shared" si="381"/>
        <v>358</v>
      </c>
      <c r="O99" s="276">
        <f t="shared" si="381"/>
        <v>350</v>
      </c>
      <c r="P99" s="276">
        <f t="shared" si="381"/>
        <v>350</v>
      </c>
      <c r="Q99" s="276">
        <f t="shared" si="381"/>
        <v>336</v>
      </c>
      <c r="R99" s="276">
        <f t="shared" si="381"/>
        <v>333</v>
      </c>
      <c r="S99" s="276">
        <f t="shared" si="381"/>
        <v>330</v>
      </c>
      <c r="T99" s="276">
        <f t="shared" si="381"/>
        <v>327</v>
      </c>
      <c r="U99" s="276">
        <f t="shared" si="381"/>
        <v>313</v>
      </c>
      <c r="V99" s="276">
        <f t="shared" si="381"/>
        <v>307</v>
      </c>
      <c r="W99" s="276">
        <f t="shared" si="381"/>
        <v>317</v>
      </c>
      <c r="X99" s="276">
        <f t="shared" si="376"/>
        <v>313</v>
      </c>
      <c r="Y99" s="276">
        <f t="shared" si="376"/>
        <v>308</v>
      </c>
      <c r="Z99" s="276">
        <f t="shared" si="376"/>
        <v>295</v>
      </c>
      <c r="AA99" s="276">
        <f t="shared" si="376"/>
        <v>287</v>
      </c>
      <c r="AB99" s="276">
        <f t="shared" si="376"/>
        <v>274</v>
      </c>
      <c r="AC99" s="276">
        <f t="shared" si="376"/>
        <v>282</v>
      </c>
      <c r="AD99" s="276">
        <f t="shared" si="376"/>
        <v>271</v>
      </c>
      <c r="AE99" s="276">
        <f t="shared" si="376"/>
        <v>262</v>
      </c>
      <c r="AF99" s="276">
        <f t="shared" si="376"/>
        <v>268</v>
      </c>
      <c r="AG99" s="276">
        <f t="shared" si="376"/>
        <v>256</v>
      </c>
      <c r="AH99" s="276">
        <f t="shared" si="376"/>
        <v>250</v>
      </c>
      <c r="AI99" s="276">
        <f t="shared" si="376"/>
        <v>243</v>
      </c>
      <c r="AJ99" s="276">
        <f t="shared" si="376"/>
        <v>233</v>
      </c>
      <c r="AK99" s="276">
        <f t="shared" si="376"/>
        <v>229</v>
      </c>
      <c r="AL99" s="276">
        <f t="shared" si="376"/>
        <v>223</v>
      </c>
      <c r="AM99" s="142"/>
      <c r="AN99" s="143">
        <v>223</v>
      </c>
      <c r="AO99" s="143">
        <v>241</v>
      </c>
      <c r="AP99" s="143">
        <v>243</v>
      </c>
      <c r="AQ99" s="143">
        <v>224</v>
      </c>
      <c r="AR99" s="143">
        <v>219</v>
      </c>
      <c r="AS99" s="143">
        <v>203</v>
      </c>
      <c r="AT99" s="143">
        <v>212</v>
      </c>
      <c r="AU99" s="143">
        <v>199</v>
      </c>
      <c r="AV99" s="143">
        <v>199</v>
      </c>
      <c r="AW99" s="36"/>
      <c r="AX99" s="146">
        <v>217</v>
      </c>
      <c r="AY99" s="146">
        <v>194</v>
      </c>
      <c r="AZ99" s="146">
        <v>185</v>
      </c>
      <c r="BA99" s="34">
        <v>189</v>
      </c>
      <c r="BB99" s="34">
        <v>179</v>
      </c>
      <c r="BC99" s="357">
        <v>167</v>
      </c>
      <c r="BD99" s="34">
        <v>165</v>
      </c>
      <c r="BE99" s="354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</row>
    <row r="100" spans="3:75">
      <c r="C100" s="150" t="s">
        <v>72</v>
      </c>
      <c r="D100" s="276">
        <f t="shared" ref="D100:M100" si="384">D154</f>
        <v>31</v>
      </c>
      <c r="E100" s="276">
        <f t="shared" si="384"/>
        <v>29</v>
      </c>
      <c r="F100" s="276">
        <v>53</v>
      </c>
      <c r="G100" s="276">
        <f t="shared" si="384"/>
        <v>30</v>
      </c>
      <c r="H100" s="276">
        <f t="shared" si="384"/>
        <v>28</v>
      </c>
      <c r="I100" s="276">
        <f t="shared" si="384"/>
        <v>20</v>
      </c>
      <c r="J100" s="276">
        <f t="shared" si="384"/>
        <v>19</v>
      </c>
      <c r="K100" s="276">
        <f t="shared" si="384"/>
        <v>15</v>
      </c>
      <c r="L100" s="276">
        <f t="shared" si="384"/>
        <v>15</v>
      </c>
      <c r="M100" s="276">
        <f t="shared" si="384"/>
        <v>15</v>
      </c>
      <c r="N100" s="276">
        <f t="shared" si="381"/>
        <v>109</v>
      </c>
      <c r="O100" s="276">
        <f t="shared" si="381"/>
        <v>118</v>
      </c>
      <c r="P100" s="276">
        <f t="shared" si="381"/>
        <v>117</v>
      </c>
      <c r="Q100" s="276">
        <f t="shared" si="381"/>
        <v>124</v>
      </c>
      <c r="R100" s="276">
        <f t="shared" si="381"/>
        <v>123</v>
      </c>
      <c r="S100" s="276">
        <f t="shared" si="381"/>
        <v>123</v>
      </c>
      <c r="T100" s="276">
        <f t="shared" si="381"/>
        <v>126</v>
      </c>
      <c r="U100" s="276">
        <f t="shared" si="381"/>
        <v>123</v>
      </c>
      <c r="V100" s="276">
        <f t="shared" si="381"/>
        <v>134</v>
      </c>
      <c r="W100" s="276">
        <f t="shared" si="381"/>
        <v>139</v>
      </c>
      <c r="X100" s="276">
        <f t="shared" si="376"/>
        <v>149</v>
      </c>
      <c r="Y100" s="276">
        <f t="shared" si="376"/>
        <v>153</v>
      </c>
      <c r="Z100" s="276">
        <f t="shared" si="376"/>
        <v>148</v>
      </c>
      <c r="AA100" s="276">
        <f t="shared" si="376"/>
        <v>146</v>
      </c>
      <c r="AB100" s="276">
        <f t="shared" si="376"/>
        <v>132</v>
      </c>
      <c r="AC100" s="276">
        <f t="shared" si="376"/>
        <v>144</v>
      </c>
      <c r="AD100" s="276">
        <f t="shared" si="376"/>
        <v>150</v>
      </c>
      <c r="AE100" s="276">
        <f t="shared" si="376"/>
        <v>156</v>
      </c>
      <c r="AF100" s="276">
        <f t="shared" si="376"/>
        <v>147</v>
      </c>
      <c r="AG100" s="276">
        <f t="shared" si="376"/>
        <v>132</v>
      </c>
      <c r="AH100" s="276">
        <f t="shared" si="376"/>
        <v>132</v>
      </c>
      <c r="AI100" s="276">
        <f t="shared" si="376"/>
        <v>130</v>
      </c>
      <c r="AJ100" s="276">
        <f t="shared" si="376"/>
        <v>120</v>
      </c>
      <c r="AK100" s="276">
        <f t="shared" si="376"/>
        <v>113</v>
      </c>
      <c r="AL100" s="276">
        <f t="shared" si="376"/>
        <v>109</v>
      </c>
      <c r="AM100" s="142"/>
      <c r="AN100" s="143">
        <v>108</v>
      </c>
      <c r="AO100" s="143">
        <v>107</v>
      </c>
      <c r="AP100" s="143">
        <v>113</v>
      </c>
      <c r="AQ100" s="143">
        <v>107</v>
      </c>
      <c r="AR100" s="143">
        <v>109</v>
      </c>
      <c r="AS100" s="143">
        <v>115</v>
      </c>
      <c r="AT100" s="143">
        <v>105</v>
      </c>
      <c r="AU100" s="143">
        <v>103</v>
      </c>
      <c r="AV100" s="143">
        <v>100</v>
      </c>
      <c r="AW100" s="36"/>
      <c r="AX100" s="146">
        <v>98</v>
      </c>
      <c r="AY100" s="146">
        <v>95</v>
      </c>
      <c r="AZ100" s="146">
        <v>99</v>
      </c>
      <c r="BA100" s="34">
        <v>103</v>
      </c>
      <c r="BB100" s="34">
        <v>100</v>
      </c>
      <c r="BC100" s="357">
        <v>104</v>
      </c>
      <c r="BD100" s="34">
        <v>98</v>
      </c>
      <c r="BE100" s="354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</row>
    <row r="101" spans="3:75">
      <c r="C101" s="150" t="s">
        <v>73</v>
      </c>
      <c r="D101" s="276">
        <f t="shared" ref="D101:M101" si="385">D155</f>
        <v>72</v>
      </c>
      <c r="E101" s="276">
        <f t="shared" si="385"/>
        <v>71</v>
      </c>
      <c r="F101" s="276">
        <v>29</v>
      </c>
      <c r="G101" s="276">
        <f t="shared" si="385"/>
        <v>67</v>
      </c>
      <c r="H101" s="276">
        <f t="shared" si="385"/>
        <v>65</v>
      </c>
      <c r="I101" s="276">
        <f t="shared" si="385"/>
        <v>42</v>
      </c>
      <c r="J101" s="276">
        <f t="shared" si="385"/>
        <v>45</v>
      </c>
      <c r="K101" s="276">
        <f t="shared" si="385"/>
        <v>43</v>
      </c>
      <c r="L101" s="276">
        <f t="shared" si="385"/>
        <v>44</v>
      </c>
      <c r="M101" s="276">
        <f t="shared" si="385"/>
        <v>42</v>
      </c>
      <c r="N101" s="276">
        <f t="shared" si="381"/>
        <v>444</v>
      </c>
      <c r="O101" s="276">
        <f t="shared" si="381"/>
        <v>469</v>
      </c>
      <c r="P101" s="276">
        <f t="shared" si="381"/>
        <v>468</v>
      </c>
      <c r="Q101" s="276">
        <f t="shared" si="381"/>
        <v>478</v>
      </c>
      <c r="R101" s="276">
        <f t="shared" si="381"/>
        <v>481</v>
      </c>
      <c r="S101" s="276">
        <f t="shared" si="381"/>
        <v>497</v>
      </c>
      <c r="T101" s="276">
        <f t="shared" si="381"/>
        <v>474</v>
      </c>
      <c r="U101" s="276">
        <f t="shared" si="381"/>
        <v>453</v>
      </c>
      <c r="V101" s="276">
        <f t="shared" si="381"/>
        <v>473</v>
      </c>
      <c r="W101" s="276">
        <f t="shared" si="381"/>
        <v>456</v>
      </c>
      <c r="X101" s="276">
        <f t="shared" si="376"/>
        <v>467</v>
      </c>
      <c r="Y101" s="276">
        <f t="shared" si="376"/>
        <v>459</v>
      </c>
      <c r="Z101" s="276">
        <f t="shared" si="376"/>
        <v>452</v>
      </c>
      <c r="AA101" s="276">
        <f t="shared" si="376"/>
        <v>440</v>
      </c>
      <c r="AB101" s="276">
        <f t="shared" si="376"/>
        <v>439</v>
      </c>
      <c r="AC101" s="276">
        <f t="shared" si="376"/>
        <v>440</v>
      </c>
      <c r="AD101" s="276">
        <f t="shared" si="376"/>
        <v>426</v>
      </c>
      <c r="AE101" s="276">
        <f t="shared" si="376"/>
        <v>411</v>
      </c>
      <c r="AF101" s="276">
        <f t="shared" si="376"/>
        <v>451</v>
      </c>
      <c r="AG101" s="276">
        <f t="shared" si="376"/>
        <v>433</v>
      </c>
      <c r="AH101" s="276">
        <f t="shared" si="376"/>
        <v>425</v>
      </c>
      <c r="AI101" s="276">
        <f t="shared" si="376"/>
        <v>399</v>
      </c>
      <c r="AJ101" s="276">
        <f t="shared" si="376"/>
        <v>346</v>
      </c>
      <c r="AK101" s="276">
        <f t="shared" si="376"/>
        <v>360</v>
      </c>
      <c r="AL101" s="276">
        <f t="shared" si="376"/>
        <v>329</v>
      </c>
      <c r="AM101" s="142"/>
      <c r="AN101" s="143">
        <v>316</v>
      </c>
      <c r="AO101" s="143">
        <v>321</v>
      </c>
      <c r="AP101" s="143">
        <v>324</v>
      </c>
      <c r="AQ101" s="143">
        <v>280</v>
      </c>
      <c r="AR101" s="143">
        <v>263</v>
      </c>
      <c r="AS101" s="143">
        <v>309</v>
      </c>
      <c r="AT101" s="143">
        <v>297</v>
      </c>
      <c r="AU101" s="143">
        <v>274</v>
      </c>
      <c r="AV101" s="143">
        <v>263</v>
      </c>
      <c r="AW101" s="36"/>
      <c r="AX101" s="146">
        <v>289</v>
      </c>
      <c r="AY101" s="146">
        <v>243</v>
      </c>
      <c r="AZ101" s="146">
        <v>237</v>
      </c>
      <c r="BA101" s="34">
        <v>235</v>
      </c>
      <c r="BB101" s="34">
        <v>242</v>
      </c>
      <c r="BC101" s="357">
        <v>242</v>
      </c>
      <c r="BD101" s="34">
        <v>248</v>
      </c>
      <c r="BE101" s="354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</row>
    <row r="102" spans="3:75">
      <c r="C102" s="150" t="s">
        <v>74</v>
      </c>
      <c r="D102" s="276">
        <f>SUM(D212:D215)+D227+D228</f>
        <v>37</v>
      </c>
      <c r="E102" s="276">
        <f>SUM(E212:E215)+E227+E228</f>
        <v>34</v>
      </c>
      <c r="F102" s="276">
        <f t="shared" ref="F102:H102" si="386">SUM(F212:F215)+F227+F228</f>
        <v>36</v>
      </c>
      <c r="G102" s="276">
        <f t="shared" si="386"/>
        <v>35</v>
      </c>
      <c r="H102" s="276">
        <f t="shared" si="386"/>
        <v>38</v>
      </c>
      <c r="I102" s="276">
        <f t="shared" ref="I102:M102" si="387">SUM(I212:I215)</f>
        <v>26</v>
      </c>
      <c r="J102" s="276">
        <f t="shared" si="387"/>
        <v>25</v>
      </c>
      <c r="K102" s="276">
        <f t="shared" si="387"/>
        <v>26</v>
      </c>
      <c r="L102" s="276">
        <f t="shared" si="387"/>
        <v>30</v>
      </c>
      <c r="M102" s="276">
        <f t="shared" si="387"/>
        <v>29</v>
      </c>
      <c r="N102" s="276">
        <f t="shared" ref="N102:W102" si="388">SUM(N212:N215)</f>
        <v>214</v>
      </c>
      <c r="O102" s="276">
        <f t="shared" si="388"/>
        <v>213</v>
      </c>
      <c r="P102" s="276">
        <f t="shared" si="388"/>
        <v>216</v>
      </c>
      <c r="Q102" s="276">
        <f t="shared" si="388"/>
        <v>213</v>
      </c>
      <c r="R102" s="276">
        <f t="shared" si="388"/>
        <v>202</v>
      </c>
      <c r="S102" s="276">
        <f t="shared" si="388"/>
        <v>200</v>
      </c>
      <c r="T102" s="276">
        <f t="shared" si="388"/>
        <v>194</v>
      </c>
      <c r="U102" s="276">
        <f t="shared" si="388"/>
        <v>190</v>
      </c>
      <c r="V102" s="276">
        <f t="shared" si="388"/>
        <v>195</v>
      </c>
      <c r="W102" s="276">
        <f t="shared" si="388"/>
        <v>189</v>
      </c>
      <c r="X102" s="276">
        <f>SUM(X212:X215)</f>
        <v>197</v>
      </c>
      <c r="Y102" s="276">
        <f t="shared" ref="Y102:AL102" si="389">SUM(Y212:Y215)</f>
        <v>200</v>
      </c>
      <c r="Z102" s="276">
        <f t="shared" si="389"/>
        <v>202</v>
      </c>
      <c r="AA102" s="276">
        <f t="shared" si="389"/>
        <v>197</v>
      </c>
      <c r="AB102" s="276">
        <f t="shared" si="389"/>
        <v>190</v>
      </c>
      <c r="AC102" s="276">
        <f t="shared" si="389"/>
        <v>197</v>
      </c>
      <c r="AD102" s="276">
        <f t="shared" si="389"/>
        <v>185</v>
      </c>
      <c r="AE102" s="276">
        <f t="shared" si="389"/>
        <v>177</v>
      </c>
      <c r="AF102" s="276">
        <f t="shared" si="389"/>
        <v>188</v>
      </c>
      <c r="AG102" s="276">
        <f t="shared" si="389"/>
        <v>177</v>
      </c>
      <c r="AH102" s="276">
        <f t="shared" si="389"/>
        <v>179</v>
      </c>
      <c r="AI102" s="276">
        <f t="shared" si="389"/>
        <v>182</v>
      </c>
      <c r="AJ102" s="276">
        <f t="shared" si="389"/>
        <v>175</v>
      </c>
      <c r="AK102" s="276">
        <f t="shared" si="389"/>
        <v>171</v>
      </c>
      <c r="AL102" s="276">
        <f t="shared" si="389"/>
        <v>157</v>
      </c>
      <c r="AM102" s="142"/>
      <c r="AN102" s="143">
        <v>147</v>
      </c>
      <c r="AO102" s="143">
        <v>139</v>
      </c>
      <c r="AP102" s="143">
        <v>137</v>
      </c>
      <c r="AQ102" s="143">
        <v>120</v>
      </c>
      <c r="AR102" s="143">
        <v>108</v>
      </c>
      <c r="AS102" s="143">
        <v>110</v>
      </c>
      <c r="AT102" s="143">
        <v>93</v>
      </c>
      <c r="AU102" s="143">
        <v>96</v>
      </c>
      <c r="AV102" s="143">
        <v>89</v>
      </c>
      <c r="AW102" s="36"/>
      <c r="AX102" s="146">
        <v>96</v>
      </c>
      <c r="AY102" s="146">
        <v>86</v>
      </c>
      <c r="AZ102" s="146">
        <v>87</v>
      </c>
      <c r="BA102" s="34">
        <v>89</v>
      </c>
      <c r="BB102" s="34">
        <v>92</v>
      </c>
      <c r="BC102" s="357">
        <v>88</v>
      </c>
      <c r="BD102" s="34">
        <v>85</v>
      </c>
      <c r="BE102" s="354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</row>
    <row r="103" spans="3:75">
      <c r="C103" s="150" t="s">
        <v>75</v>
      </c>
      <c r="D103" s="276">
        <f>SUM(D198:D201)</f>
        <v>33</v>
      </c>
      <c r="E103" s="276">
        <f t="shared" ref="E103:M103" si="390">SUM(E198:E201)</f>
        <v>35</v>
      </c>
      <c r="F103" s="276">
        <v>2</v>
      </c>
      <c r="G103" s="276">
        <f t="shared" si="390"/>
        <v>38</v>
      </c>
      <c r="H103" s="276">
        <f t="shared" si="390"/>
        <v>37</v>
      </c>
      <c r="I103" s="276">
        <f t="shared" si="390"/>
        <v>24</v>
      </c>
      <c r="J103" s="276">
        <f t="shared" si="390"/>
        <v>20</v>
      </c>
      <c r="K103" s="276">
        <f t="shared" si="390"/>
        <v>22</v>
      </c>
      <c r="L103" s="276">
        <f t="shared" si="390"/>
        <v>20</v>
      </c>
      <c r="M103" s="276">
        <f t="shared" si="390"/>
        <v>23</v>
      </c>
      <c r="N103" s="276">
        <f t="shared" ref="N103:W103" si="391">SUM(N198:N201)</f>
        <v>186</v>
      </c>
      <c r="O103" s="276">
        <f t="shared" si="391"/>
        <v>172</v>
      </c>
      <c r="P103" s="276">
        <f t="shared" si="391"/>
        <v>159</v>
      </c>
      <c r="Q103" s="276">
        <f t="shared" si="391"/>
        <v>165</v>
      </c>
      <c r="R103" s="276">
        <f t="shared" si="391"/>
        <v>159</v>
      </c>
      <c r="S103" s="276">
        <f t="shared" si="391"/>
        <v>157</v>
      </c>
      <c r="T103" s="276">
        <f t="shared" si="391"/>
        <v>158</v>
      </c>
      <c r="U103" s="276">
        <f t="shared" si="391"/>
        <v>154</v>
      </c>
      <c r="V103" s="276">
        <f t="shared" si="391"/>
        <v>163</v>
      </c>
      <c r="W103" s="276">
        <f t="shared" si="391"/>
        <v>154</v>
      </c>
      <c r="X103" s="276">
        <f>SUM(X198:X201)</f>
        <v>160</v>
      </c>
      <c r="Y103" s="276">
        <f t="shared" ref="Y103:AL103" si="392">SUM(Y198:Y201)</f>
        <v>165</v>
      </c>
      <c r="Z103" s="276">
        <f t="shared" si="392"/>
        <v>168</v>
      </c>
      <c r="AA103" s="276">
        <f t="shared" si="392"/>
        <v>167</v>
      </c>
      <c r="AB103" s="276">
        <f t="shared" si="392"/>
        <v>151</v>
      </c>
      <c r="AC103" s="276">
        <f t="shared" si="392"/>
        <v>149</v>
      </c>
      <c r="AD103" s="276">
        <f t="shared" si="392"/>
        <v>138</v>
      </c>
      <c r="AE103" s="276">
        <f t="shared" si="392"/>
        <v>136</v>
      </c>
      <c r="AF103" s="276">
        <f t="shared" si="392"/>
        <v>135</v>
      </c>
      <c r="AG103" s="276">
        <f t="shared" si="392"/>
        <v>130</v>
      </c>
      <c r="AH103" s="276">
        <f t="shared" si="392"/>
        <v>123</v>
      </c>
      <c r="AI103" s="276">
        <f t="shared" si="392"/>
        <v>115</v>
      </c>
      <c r="AJ103" s="276">
        <f t="shared" si="392"/>
        <v>109</v>
      </c>
      <c r="AK103" s="276">
        <f t="shared" si="392"/>
        <v>108</v>
      </c>
      <c r="AL103" s="276">
        <f t="shared" si="392"/>
        <v>0</v>
      </c>
      <c r="AM103" s="142"/>
      <c r="AN103" s="143">
        <v>89</v>
      </c>
      <c r="AO103" s="143">
        <v>87</v>
      </c>
      <c r="AP103" s="143">
        <v>91</v>
      </c>
      <c r="AQ103" s="143">
        <v>82</v>
      </c>
      <c r="AR103" s="143">
        <v>78</v>
      </c>
      <c r="AS103" s="143">
        <v>78</v>
      </c>
      <c r="AT103" s="143">
        <v>75</v>
      </c>
      <c r="AU103" s="143">
        <v>69</v>
      </c>
      <c r="AV103" s="143">
        <v>66</v>
      </c>
      <c r="AW103" s="36"/>
      <c r="AX103" s="146">
        <v>75</v>
      </c>
      <c r="AY103" s="146">
        <v>63</v>
      </c>
      <c r="AZ103" s="146">
        <v>62</v>
      </c>
      <c r="BA103" s="34">
        <v>61</v>
      </c>
      <c r="BB103" s="34">
        <v>61</v>
      </c>
      <c r="BC103" s="357">
        <v>51</v>
      </c>
      <c r="BD103" s="34">
        <v>54</v>
      </c>
      <c r="BE103" s="354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</row>
    <row r="104" spans="3:75">
      <c r="C104" s="150" t="s">
        <v>76</v>
      </c>
      <c r="D104" s="276">
        <f>SUM(D206:D211)</f>
        <v>85</v>
      </c>
      <c r="E104" s="276">
        <f t="shared" ref="E104:M104" si="393">SUM(E206:E211)</f>
        <v>88</v>
      </c>
      <c r="F104" s="276">
        <v>9</v>
      </c>
      <c r="G104" s="276">
        <f t="shared" si="393"/>
        <v>92</v>
      </c>
      <c r="H104" s="276">
        <f t="shared" si="393"/>
        <v>91</v>
      </c>
      <c r="I104" s="276">
        <f t="shared" si="393"/>
        <v>53</v>
      </c>
      <c r="J104" s="276">
        <f t="shared" si="393"/>
        <v>53</v>
      </c>
      <c r="K104" s="276">
        <f t="shared" si="393"/>
        <v>56</v>
      </c>
      <c r="L104" s="276">
        <f t="shared" si="393"/>
        <v>51</v>
      </c>
      <c r="M104" s="276">
        <f t="shared" si="393"/>
        <v>55</v>
      </c>
      <c r="N104" s="276">
        <f t="shared" ref="N104:W104" si="394">SUM(N206:N211)</f>
        <v>524</v>
      </c>
      <c r="O104" s="276">
        <f t="shared" si="394"/>
        <v>520</v>
      </c>
      <c r="P104" s="276">
        <f t="shared" si="394"/>
        <v>518</v>
      </c>
      <c r="Q104" s="276">
        <f t="shared" si="394"/>
        <v>538</v>
      </c>
      <c r="R104" s="276">
        <f t="shared" si="394"/>
        <v>493</v>
      </c>
      <c r="S104" s="276">
        <f t="shared" si="394"/>
        <v>505</v>
      </c>
      <c r="T104" s="276">
        <f t="shared" si="394"/>
        <v>506</v>
      </c>
      <c r="U104" s="276">
        <f t="shared" si="394"/>
        <v>489</v>
      </c>
      <c r="V104" s="276">
        <f t="shared" si="394"/>
        <v>515</v>
      </c>
      <c r="W104" s="276">
        <f t="shared" si="394"/>
        <v>479</v>
      </c>
      <c r="X104" s="276">
        <f>SUM(X206:X211)</f>
        <v>504</v>
      </c>
      <c r="Y104" s="276">
        <f t="shared" ref="Y104:AL104" si="395">SUM(Y206:Y211)</f>
        <v>497</v>
      </c>
      <c r="Z104" s="276">
        <f t="shared" si="395"/>
        <v>488</v>
      </c>
      <c r="AA104" s="276">
        <f t="shared" si="395"/>
        <v>499</v>
      </c>
      <c r="AB104" s="276">
        <f t="shared" si="395"/>
        <v>450</v>
      </c>
      <c r="AC104" s="276">
        <f t="shared" si="395"/>
        <v>469</v>
      </c>
      <c r="AD104" s="276">
        <f t="shared" si="395"/>
        <v>454</v>
      </c>
      <c r="AE104" s="276">
        <f t="shared" si="395"/>
        <v>428</v>
      </c>
      <c r="AF104" s="276">
        <f t="shared" si="395"/>
        <v>449</v>
      </c>
      <c r="AG104" s="276">
        <f t="shared" si="395"/>
        <v>405</v>
      </c>
      <c r="AH104" s="276">
        <f t="shared" si="395"/>
        <v>408</v>
      </c>
      <c r="AI104" s="276">
        <f t="shared" si="395"/>
        <v>356</v>
      </c>
      <c r="AJ104" s="276">
        <f t="shared" si="395"/>
        <v>320</v>
      </c>
      <c r="AK104" s="276">
        <f t="shared" si="395"/>
        <v>342</v>
      </c>
      <c r="AL104" s="276">
        <f t="shared" si="395"/>
        <v>0</v>
      </c>
      <c r="AM104" s="142"/>
      <c r="AN104" s="143">
        <v>287</v>
      </c>
      <c r="AO104" s="143">
        <v>277</v>
      </c>
      <c r="AP104" s="143">
        <v>299</v>
      </c>
      <c r="AQ104" s="143">
        <v>264</v>
      </c>
      <c r="AR104" s="143">
        <v>262</v>
      </c>
      <c r="AS104" s="143">
        <v>258</v>
      </c>
      <c r="AT104" s="143">
        <v>251</v>
      </c>
      <c r="AU104" s="143">
        <v>240</v>
      </c>
      <c r="AV104" s="143">
        <v>232</v>
      </c>
      <c r="AW104" s="36"/>
      <c r="AX104" s="146">
        <v>249</v>
      </c>
      <c r="AY104" s="146">
        <v>223</v>
      </c>
      <c r="AZ104" s="146">
        <v>215</v>
      </c>
      <c r="BA104" s="34">
        <v>215</v>
      </c>
      <c r="BB104" s="34">
        <v>213</v>
      </c>
      <c r="BC104" s="357">
        <v>201</v>
      </c>
      <c r="BD104" s="34">
        <v>205</v>
      </c>
      <c r="BE104" s="354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</row>
    <row r="105" spans="3:75">
      <c r="C105" s="150" t="s">
        <v>77</v>
      </c>
      <c r="D105" s="276">
        <f>SUM(D222:D225)</f>
        <v>58</v>
      </c>
      <c r="E105" s="276">
        <f t="shared" ref="E105:M105" si="396">SUM(E222:E225)</f>
        <v>58</v>
      </c>
      <c r="F105" s="276">
        <v>16</v>
      </c>
      <c r="G105" s="276">
        <f>SUM(G220:G225)</f>
        <v>72</v>
      </c>
      <c r="H105" s="276">
        <f t="shared" si="396"/>
        <v>56</v>
      </c>
      <c r="I105" s="276">
        <f t="shared" si="396"/>
        <v>42</v>
      </c>
      <c r="J105" s="276">
        <f t="shared" si="396"/>
        <v>44</v>
      </c>
      <c r="K105" s="276">
        <f t="shared" si="396"/>
        <v>41</v>
      </c>
      <c r="L105" s="276">
        <f t="shared" si="396"/>
        <v>43</v>
      </c>
      <c r="M105" s="276">
        <f t="shared" si="396"/>
        <v>43</v>
      </c>
      <c r="N105" s="276">
        <f t="shared" ref="N105:W105" si="397">SUM(N222:N225)</f>
        <v>421</v>
      </c>
      <c r="O105" s="276">
        <f t="shared" si="397"/>
        <v>446</v>
      </c>
      <c r="P105" s="276">
        <f t="shared" si="397"/>
        <v>454</v>
      </c>
      <c r="Q105" s="276">
        <f t="shared" si="397"/>
        <v>420</v>
      </c>
      <c r="R105" s="276">
        <f t="shared" si="397"/>
        <v>422</v>
      </c>
      <c r="S105" s="276">
        <f t="shared" si="397"/>
        <v>390</v>
      </c>
      <c r="T105" s="276">
        <f t="shared" si="397"/>
        <v>435</v>
      </c>
      <c r="U105" s="276">
        <f t="shared" si="397"/>
        <v>419</v>
      </c>
      <c r="V105" s="276">
        <f t="shared" si="397"/>
        <v>416</v>
      </c>
      <c r="W105" s="276">
        <f t="shared" si="397"/>
        <v>405</v>
      </c>
      <c r="X105" s="276">
        <f>SUM(X222:X225)</f>
        <v>408</v>
      </c>
      <c r="Y105" s="276">
        <f t="shared" ref="Y105:AL105" si="398">SUM(Y222:Y225)</f>
        <v>433</v>
      </c>
      <c r="Z105" s="276">
        <f t="shared" si="398"/>
        <v>415</v>
      </c>
      <c r="AA105" s="276">
        <f t="shared" si="398"/>
        <v>424</v>
      </c>
      <c r="AB105" s="276">
        <f t="shared" si="398"/>
        <v>409</v>
      </c>
      <c r="AC105" s="276">
        <f t="shared" si="398"/>
        <v>376</v>
      </c>
      <c r="AD105" s="276">
        <f t="shared" si="398"/>
        <v>352</v>
      </c>
      <c r="AE105" s="276">
        <f t="shared" si="398"/>
        <v>358</v>
      </c>
      <c r="AF105" s="276">
        <f t="shared" si="398"/>
        <v>359</v>
      </c>
      <c r="AG105" s="276">
        <f t="shared" si="398"/>
        <v>339</v>
      </c>
      <c r="AH105" s="276">
        <f t="shared" si="398"/>
        <v>324</v>
      </c>
      <c r="AI105" s="276">
        <f t="shared" si="398"/>
        <v>293</v>
      </c>
      <c r="AJ105" s="276">
        <f t="shared" si="398"/>
        <v>276</v>
      </c>
      <c r="AK105" s="276">
        <f t="shared" si="398"/>
        <v>277</v>
      </c>
      <c r="AL105" s="276">
        <f t="shared" si="398"/>
        <v>249</v>
      </c>
      <c r="AM105" s="142"/>
      <c r="AN105" s="143">
        <v>227</v>
      </c>
      <c r="AO105" s="143">
        <v>204</v>
      </c>
      <c r="AP105" s="143">
        <v>205</v>
      </c>
      <c r="AQ105" s="143">
        <v>182</v>
      </c>
      <c r="AR105" s="143">
        <v>170</v>
      </c>
      <c r="AS105" s="143">
        <v>186</v>
      </c>
      <c r="AT105" s="143">
        <v>163</v>
      </c>
      <c r="AU105" s="143">
        <v>158</v>
      </c>
      <c r="AV105" s="143">
        <v>151</v>
      </c>
      <c r="AW105" s="36"/>
      <c r="AX105" s="146">
        <v>162</v>
      </c>
      <c r="AY105" s="146">
        <v>133</v>
      </c>
      <c r="AZ105" s="146">
        <v>118</v>
      </c>
      <c r="BA105" s="34">
        <v>117</v>
      </c>
      <c r="BB105" s="34">
        <v>121</v>
      </c>
      <c r="BC105" s="357">
        <v>107</v>
      </c>
      <c r="BD105" s="34">
        <v>112</v>
      </c>
      <c r="BE105" s="354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</row>
    <row r="106" spans="3:75">
      <c r="C106" s="150" t="s">
        <v>78</v>
      </c>
      <c r="D106" s="276">
        <f>SUM(D202:D205)</f>
        <v>47</v>
      </c>
      <c r="E106" s="276">
        <f t="shared" ref="E106:M106" si="399">SUM(E202:E205)</f>
        <v>49</v>
      </c>
      <c r="F106" s="276">
        <v>10</v>
      </c>
      <c r="G106" s="276">
        <f t="shared" si="399"/>
        <v>47</v>
      </c>
      <c r="H106" s="276">
        <f t="shared" si="399"/>
        <v>43</v>
      </c>
      <c r="I106" s="276">
        <f t="shared" si="399"/>
        <v>34</v>
      </c>
      <c r="J106" s="276">
        <f t="shared" si="399"/>
        <v>37</v>
      </c>
      <c r="K106" s="276">
        <f t="shared" si="399"/>
        <v>37</v>
      </c>
      <c r="L106" s="276">
        <f t="shared" si="399"/>
        <v>36</v>
      </c>
      <c r="M106" s="276">
        <f t="shared" si="399"/>
        <v>35</v>
      </c>
      <c r="N106" s="276">
        <f t="shared" ref="N106:W106" si="400">SUM(N202:N205)</f>
        <v>177</v>
      </c>
      <c r="O106" s="276">
        <f t="shared" si="400"/>
        <v>189</v>
      </c>
      <c r="P106" s="276">
        <f t="shared" si="400"/>
        <v>180</v>
      </c>
      <c r="Q106" s="276">
        <f t="shared" si="400"/>
        <v>181</v>
      </c>
      <c r="R106" s="276">
        <f t="shared" si="400"/>
        <v>173</v>
      </c>
      <c r="S106" s="276">
        <f t="shared" si="400"/>
        <v>171</v>
      </c>
      <c r="T106" s="276">
        <f t="shared" si="400"/>
        <v>171</v>
      </c>
      <c r="U106" s="276">
        <f t="shared" si="400"/>
        <v>163</v>
      </c>
      <c r="V106" s="276">
        <f t="shared" si="400"/>
        <v>176</v>
      </c>
      <c r="W106" s="276">
        <f t="shared" si="400"/>
        <v>163</v>
      </c>
      <c r="X106" s="276">
        <f>SUM(X202:X205)</f>
        <v>184</v>
      </c>
      <c r="Y106" s="276">
        <f t="shared" ref="Y106:AL106" si="401">SUM(Y202:Y205)</f>
        <v>182</v>
      </c>
      <c r="Z106" s="276">
        <f t="shared" si="401"/>
        <v>178</v>
      </c>
      <c r="AA106" s="276">
        <f t="shared" si="401"/>
        <v>170</v>
      </c>
      <c r="AB106" s="276">
        <f t="shared" si="401"/>
        <v>153</v>
      </c>
      <c r="AC106" s="276">
        <f t="shared" si="401"/>
        <v>154</v>
      </c>
      <c r="AD106" s="276">
        <f t="shared" si="401"/>
        <v>151</v>
      </c>
      <c r="AE106" s="276">
        <f t="shared" si="401"/>
        <v>148</v>
      </c>
      <c r="AF106" s="276">
        <f t="shared" si="401"/>
        <v>153</v>
      </c>
      <c r="AG106" s="276">
        <f t="shared" si="401"/>
        <v>141</v>
      </c>
      <c r="AH106" s="276">
        <f t="shared" si="401"/>
        <v>141</v>
      </c>
      <c r="AI106" s="276">
        <f t="shared" si="401"/>
        <v>135</v>
      </c>
      <c r="AJ106" s="276">
        <f t="shared" si="401"/>
        <v>124</v>
      </c>
      <c r="AK106" s="276">
        <f t="shared" si="401"/>
        <v>125</v>
      </c>
      <c r="AL106" s="276">
        <f t="shared" si="401"/>
        <v>112</v>
      </c>
      <c r="AM106" s="142"/>
      <c r="AN106" s="143">
        <v>98</v>
      </c>
      <c r="AO106" s="143">
        <v>96</v>
      </c>
      <c r="AP106" s="143">
        <v>104</v>
      </c>
      <c r="AQ106" s="143">
        <v>90</v>
      </c>
      <c r="AR106" s="143">
        <v>84</v>
      </c>
      <c r="AS106" s="143">
        <v>82</v>
      </c>
      <c r="AT106" s="143">
        <v>86</v>
      </c>
      <c r="AU106" s="143">
        <v>79</v>
      </c>
      <c r="AV106" s="143">
        <v>77</v>
      </c>
      <c r="AW106" s="36"/>
      <c r="AX106" s="146">
        <v>85</v>
      </c>
      <c r="AY106" s="146">
        <v>78</v>
      </c>
      <c r="AZ106" s="146">
        <v>76</v>
      </c>
      <c r="BA106" s="34">
        <v>77</v>
      </c>
      <c r="BB106" s="34">
        <v>75</v>
      </c>
      <c r="BC106" s="357">
        <v>79</v>
      </c>
      <c r="BD106" s="34">
        <v>84</v>
      </c>
      <c r="BE106" s="354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</row>
    <row r="107" spans="3:75">
      <c r="C107" s="150" t="s">
        <v>79</v>
      </c>
      <c r="D107" s="276">
        <f>SUM(D216:D219)+D221</f>
        <v>54</v>
      </c>
      <c r="E107" s="276">
        <f t="shared" ref="E107:M107" si="402">SUM(E216:E219)+E221</f>
        <v>56</v>
      </c>
      <c r="F107" s="276">
        <f>SUM(F214:F217)+F219</f>
        <v>51</v>
      </c>
      <c r="G107" s="276">
        <f>SUM(G214:G217)+G219</f>
        <v>48</v>
      </c>
      <c r="H107" s="276">
        <f t="shared" si="402"/>
        <v>53</v>
      </c>
      <c r="I107" s="276">
        <f t="shared" si="402"/>
        <v>33</v>
      </c>
      <c r="J107" s="276">
        <f t="shared" si="402"/>
        <v>37</v>
      </c>
      <c r="K107" s="276">
        <f t="shared" si="402"/>
        <v>35</v>
      </c>
      <c r="L107" s="276">
        <f t="shared" si="402"/>
        <v>35</v>
      </c>
      <c r="M107" s="276">
        <f t="shared" si="402"/>
        <v>35</v>
      </c>
      <c r="N107" s="276">
        <f t="shared" ref="N107:W107" si="403">SUM(N216:N219)+N221</f>
        <v>576</v>
      </c>
      <c r="O107" s="276">
        <f t="shared" si="403"/>
        <v>582</v>
      </c>
      <c r="P107" s="276">
        <f t="shared" si="403"/>
        <v>574</v>
      </c>
      <c r="Q107" s="276">
        <f t="shared" si="403"/>
        <v>578</v>
      </c>
      <c r="R107" s="276">
        <f t="shared" si="403"/>
        <v>579</v>
      </c>
      <c r="S107" s="276">
        <f t="shared" si="403"/>
        <v>562</v>
      </c>
      <c r="T107" s="276">
        <f t="shared" si="403"/>
        <v>557</v>
      </c>
      <c r="U107" s="276">
        <f t="shared" si="403"/>
        <v>545</v>
      </c>
      <c r="V107" s="276">
        <f t="shared" si="403"/>
        <v>529</v>
      </c>
      <c r="W107" s="276">
        <f t="shared" si="403"/>
        <v>536</v>
      </c>
      <c r="X107" s="276">
        <f>SUM(X216:X219)+X221</f>
        <v>522</v>
      </c>
      <c r="Y107" s="276">
        <f t="shared" ref="Y107:AB107" si="404">SUM(Y216:Y219)+Y221</f>
        <v>513</v>
      </c>
      <c r="Z107" s="276">
        <f t="shared" si="404"/>
        <v>485</v>
      </c>
      <c r="AA107" s="276">
        <f t="shared" si="404"/>
        <v>470</v>
      </c>
      <c r="AB107" s="276">
        <f t="shared" si="404"/>
        <v>443</v>
      </c>
      <c r="AC107" s="276">
        <f t="shared" ref="AC107:AH107" si="405">SUM(AC216:AC219)+AC221</f>
        <v>444</v>
      </c>
      <c r="AD107" s="276">
        <f t="shared" si="405"/>
        <v>426</v>
      </c>
      <c r="AE107" s="276">
        <f t="shared" si="405"/>
        <v>417</v>
      </c>
      <c r="AF107" s="276">
        <f t="shared" si="405"/>
        <v>426</v>
      </c>
      <c r="AG107" s="276">
        <f t="shared" si="405"/>
        <v>402</v>
      </c>
      <c r="AH107" s="276">
        <f t="shared" si="405"/>
        <v>379</v>
      </c>
      <c r="AI107" s="276">
        <f t="shared" ref="AI107:AL107" si="406">SUM(AI216:AI219)+AI221</f>
        <v>369</v>
      </c>
      <c r="AJ107" s="276">
        <f t="shared" si="406"/>
        <v>349</v>
      </c>
      <c r="AK107" s="276">
        <f t="shared" si="406"/>
        <v>353</v>
      </c>
      <c r="AL107" s="276">
        <f t="shared" si="406"/>
        <v>330</v>
      </c>
      <c r="AM107" s="142"/>
      <c r="AN107" s="143">
        <v>298</v>
      </c>
      <c r="AO107" s="143">
        <v>264</v>
      </c>
      <c r="AP107" s="143">
        <v>251</v>
      </c>
      <c r="AQ107" s="143">
        <v>242</v>
      </c>
      <c r="AR107" s="143">
        <v>232</v>
      </c>
      <c r="AS107" s="143">
        <v>171</v>
      </c>
      <c r="AT107" s="143">
        <v>223</v>
      </c>
      <c r="AU107" s="143">
        <v>210</v>
      </c>
      <c r="AV107" s="143">
        <v>205</v>
      </c>
      <c r="AW107" s="36"/>
      <c r="AX107" s="146">
        <v>171</v>
      </c>
      <c r="AY107" s="146">
        <v>139</v>
      </c>
      <c r="AZ107" s="146">
        <v>132</v>
      </c>
      <c r="BA107" s="34">
        <v>128</v>
      </c>
      <c r="BB107" s="34">
        <v>119</v>
      </c>
      <c r="BC107" s="357">
        <v>105</v>
      </c>
      <c r="BD107" s="34">
        <v>106</v>
      </c>
      <c r="BE107" s="354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</row>
    <row r="108" spans="3:75">
      <c r="C108" s="150" t="s">
        <v>80</v>
      </c>
      <c r="D108" s="276">
        <f>D183+SUM(D185:D187)</f>
        <v>75</v>
      </c>
      <c r="E108" s="276">
        <f t="shared" ref="E108:M108" si="407">E183+SUM(E185:E187)</f>
        <v>69</v>
      </c>
      <c r="F108" s="276">
        <f t="shared" si="407"/>
        <v>69</v>
      </c>
      <c r="G108" s="276">
        <f t="shared" si="407"/>
        <v>77</v>
      </c>
      <c r="H108" s="276">
        <f t="shared" si="407"/>
        <v>72</v>
      </c>
      <c r="I108" s="276">
        <f t="shared" si="407"/>
        <v>37</v>
      </c>
      <c r="J108" s="276">
        <f>J182+SUM(J184:J186)</f>
        <v>18</v>
      </c>
      <c r="K108" s="276">
        <f t="shared" si="407"/>
        <v>39</v>
      </c>
      <c r="L108" s="276">
        <f t="shared" si="407"/>
        <v>39</v>
      </c>
      <c r="M108" s="276">
        <f t="shared" si="407"/>
        <v>38</v>
      </c>
      <c r="N108" s="276">
        <f t="shared" ref="N108:W108" si="408">N183+SUM(N185:N187)</f>
        <v>449</v>
      </c>
      <c r="O108" s="276">
        <f t="shared" si="408"/>
        <v>469</v>
      </c>
      <c r="P108" s="276">
        <f t="shared" si="408"/>
        <v>484</v>
      </c>
      <c r="Q108" s="276">
        <f t="shared" si="408"/>
        <v>494</v>
      </c>
      <c r="R108" s="276">
        <f t="shared" si="408"/>
        <v>491</v>
      </c>
      <c r="S108" s="276">
        <f t="shared" si="408"/>
        <v>501</v>
      </c>
      <c r="T108" s="276">
        <f t="shared" si="408"/>
        <v>538</v>
      </c>
      <c r="U108" s="276">
        <f t="shared" si="408"/>
        <v>527</v>
      </c>
      <c r="V108" s="276">
        <f t="shared" si="408"/>
        <v>539</v>
      </c>
      <c r="W108" s="276">
        <f t="shared" si="408"/>
        <v>538</v>
      </c>
      <c r="X108" s="276">
        <f>X183+SUM(X185:X187)</f>
        <v>546</v>
      </c>
      <c r="Y108" s="276">
        <f t="shared" ref="Y108:AL108" si="409">Y183+SUM(Y185:Y187)</f>
        <v>544</v>
      </c>
      <c r="Z108" s="276">
        <f t="shared" si="409"/>
        <v>540</v>
      </c>
      <c r="AA108" s="276">
        <f t="shared" si="409"/>
        <v>538</v>
      </c>
      <c r="AB108" s="276">
        <f t="shared" si="409"/>
        <v>524</v>
      </c>
      <c r="AC108" s="276">
        <f t="shared" si="409"/>
        <v>525</v>
      </c>
      <c r="AD108" s="276">
        <f t="shared" si="409"/>
        <v>509</v>
      </c>
      <c r="AE108" s="276">
        <f t="shared" si="409"/>
        <v>516</v>
      </c>
      <c r="AF108" s="276">
        <f t="shared" si="409"/>
        <v>517</v>
      </c>
      <c r="AG108" s="276">
        <f t="shared" si="409"/>
        <v>503</v>
      </c>
      <c r="AH108" s="276">
        <f t="shared" si="409"/>
        <v>496</v>
      </c>
      <c r="AI108" s="276">
        <f t="shared" si="409"/>
        <v>455</v>
      </c>
      <c r="AJ108" s="276">
        <f t="shared" si="409"/>
        <v>453</v>
      </c>
      <c r="AK108" s="276">
        <f t="shared" si="409"/>
        <v>451</v>
      </c>
      <c r="AL108" s="276">
        <f t="shared" si="409"/>
        <v>444</v>
      </c>
      <c r="AM108" s="59"/>
      <c r="AN108" s="143">
        <v>419</v>
      </c>
      <c r="AO108" s="143">
        <v>425</v>
      </c>
      <c r="AP108" s="143">
        <v>422</v>
      </c>
      <c r="AQ108" s="143">
        <v>398</v>
      </c>
      <c r="AR108" s="143">
        <v>379</v>
      </c>
      <c r="AS108" s="143">
        <v>383</v>
      </c>
      <c r="AT108" s="143">
        <v>377</v>
      </c>
      <c r="AU108" s="143">
        <v>361</v>
      </c>
      <c r="AV108" s="143">
        <v>348</v>
      </c>
      <c r="AW108" s="36"/>
      <c r="AX108" s="146">
        <v>355</v>
      </c>
      <c r="AY108" s="146">
        <v>197</v>
      </c>
      <c r="AZ108" s="146">
        <v>175</v>
      </c>
      <c r="BA108" s="34">
        <v>159</v>
      </c>
      <c r="BB108" s="34">
        <v>163</v>
      </c>
      <c r="BC108" s="357">
        <v>146</v>
      </c>
      <c r="BD108" s="34">
        <v>149</v>
      </c>
      <c r="BE108" s="354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</row>
    <row r="109" spans="3:75">
      <c r="C109" s="150" t="s">
        <v>81</v>
      </c>
      <c r="D109" s="276">
        <f>SUM(D158:D160)</f>
        <v>30</v>
      </c>
      <c r="E109" s="276">
        <f t="shared" ref="E109:M109" si="410">SUM(E158:E160)</f>
        <v>28</v>
      </c>
      <c r="F109" s="276">
        <f t="shared" si="410"/>
        <v>33</v>
      </c>
      <c r="G109" s="276">
        <f t="shared" si="410"/>
        <v>35</v>
      </c>
      <c r="H109" s="276">
        <f t="shared" si="410"/>
        <v>37</v>
      </c>
      <c r="I109" s="276">
        <f t="shared" si="410"/>
        <v>24</v>
      </c>
      <c r="J109" s="276">
        <f t="shared" si="410"/>
        <v>30</v>
      </c>
      <c r="K109" s="276">
        <f t="shared" si="410"/>
        <v>28</v>
      </c>
      <c r="L109" s="276">
        <f t="shared" si="410"/>
        <v>27</v>
      </c>
      <c r="M109" s="276">
        <f t="shared" si="410"/>
        <v>29</v>
      </c>
      <c r="N109" s="276">
        <f t="shared" ref="N109:W109" si="411">SUM(N158:N160)</f>
        <v>242</v>
      </c>
      <c r="O109" s="276">
        <f t="shared" si="411"/>
        <v>236</v>
      </c>
      <c r="P109" s="276">
        <f t="shared" si="411"/>
        <v>225</v>
      </c>
      <c r="Q109" s="276">
        <f t="shared" si="411"/>
        <v>250</v>
      </c>
      <c r="R109" s="276">
        <f t="shared" si="411"/>
        <v>241</v>
      </c>
      <c r="S109" s="276">
        <f t="shared" si="411"/>
        <v>243</v>
      </c>
      <c r="T109" s="276">
        <f t="shared" si="411"/>
        <v>235</v>
      </c>
      <c r="U109" s="276">
        <f t="shared" si="411"/>
        <v>226</v>
      </c>
      <c r="V109" s="276">
        <f t="shared" si="411"/>
        <v>250</v>
      </c>
      <c r="W109" s="276">
        <f t="shared" si="411"/>
        <v>237</v>
      </c>
      <c r="X109" s="276">
        <f>SUM(X158:X160)</f>
        <v>246</v>
      </c>
      <c r="Y109" s="276">
        <f t="shared" ref="Y109:AL109" si="412">SUM(Y158:Y160)</f>
        <v>242</v>
      </c>
      <c r="Z109" s="276">
        <f t="shared" si="412"/>
        <v>243</v>
      </c>
      <c r="AA109" s="276">
        <f t="shared" si="412"/>
        <v>230</v>
      </c>
      <c r="AB109" s="276">
        <f t="shared" si="412"/>
        <v>219</v>
      </c>
      <c r="AC109" s="276">
        <f t="shared" si="412"/>
        <v>229</v>
      </c>
      <c r="AD109" s="276">
        <f t="shared" si="412"/>
        <v>217</v>
      </c>
      <c r="AE109" s="276">
        <f t="shared" si="412"/>
        <v>212</v>
      </c>
      <c r="AF109" s="276">
        <f t="shared" si="412"/>
        <v>218</v>
      </c>
      <c r="AG109" s="276">
        <f t="shared" si="412"/>
        <v>212</v>
      </c>
      <c r="AH109" s="276">
        <f t="shared" si="412"/>
        <v>207</v>
      </c>
      <c r="AI109" s="276">
        <f t="shared" si="412"/>
        <v>203</v>
      </c>
      <c r="AJ109" s="276">
        <f t="shared" si="412"/>
        <v>181</v>
      </c>
      <c r="AK109" s="276">
        <f t="shared" si="412"/>
        <v>183</v>
      </c>
      <c r="AL109" s="276">
        <f t="shared" si="412"/>
        <v>179</v>
      </c>
      <c r="AM109" s="59"/>
      <c r="AN109" s="143">
        <v>172</v>
      </c>
      <c r="AO109" s="143">
        <v>183</v>
      </c>
      <c r="AP109" s="143">
        <v>180</v>
      </c>
      <c r="AQ109" s="143">
        <v>170</v>
      </c>
      <c r="AR109" s="143">
        <v>165</v>
      </c>
      <c r="AS109" s="143">
        <v>166</v>
      </c>
      <c r="AT109" s="143">
        <v>162</v>
      </c>
      <c r="AU109" s="143">
        <v>157</v>
      </c>
      <c r="AV109" s="143">
        <v>158</v>
      </c>
      <c r="AW109" s="36"/>
      <c r="AX109" s="146">
        <v>167</v>
      </c>
      <c r="AY109" s="146">
        <v>147</v>
      </c>
      <c r="AZ109" s="146">
        <v>148</v>
      </c>
      <c r="BA109" s="34">
        <v>139</v>
      </c>
      <c r="BB109" s="34">
        <v>139</v>
      </c>
      <c r="BC109" s="357">
        <v>153</v>
      </c>
      <c r="BD109" s="34">
        <v>153</v>
      </c>
      <c r="BE109" s="354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</row>
    <row r="110" spans="3:75">
      <c r="C110" s="150" t="s">
        <v>82</v>
      </c>
      <c r="D110" s="276">
        <f>D146+SUM(D174:D176)</f>
        <v>84</v>
      </c>
      <c r="E110" s="276">
        <f t="shared" ref="E110:I110" si="413">E146+SUM(E174:E176)</f>
        <v>86</v>
      </c>
      <c r="F110" s="276">
        <f t="shared" si="413"/>
        <v>91</v>
      </c>
      <c r="G110" s="276">
        <f t="shared" si="413"/>
        <v>95</v>
      </c>
      <c r="H110" s="276">
        <f t="shared" si="413"/>
        <v>93</v>
      </c>
      <c r="I110" s="276">
        <f t="shared" si="413"/>
        <v>63</v>
      </c>
      <c r="J110" s="276">
        <f>J146+SUM(J173:J175)</f>
        <v>61</v>
      </c>
      <c r="K110" s="276">
        <f t="shared" ref="K110:AL110" si="414">K146+SUM(K174:K176)</f>
        <v>61</v>
      </c>
      <c r="L110" s="276">
        <f t="shared" si="414"/>
        <v>59</v>
      </c>
      <c r="M110" s="276">
        <f t="shared" si="414"/>
        <v>60</v>
      </c>
      <c r="N110" s="276">
        <f t="shared" si="414"/>
        <v>565</v>
      </c>
      <c r="O110" s="276">
        <f t="shared" si="414"/>
        <v>614</v>
      </c>
      <c r="P110" s="276">
        <f t="shared" si="414"/>
        <v>605</v>
      </c>
      <c r="Q110" s="276">
        <f t="shared" si="414"/>
        <v>606</v>
      </c>
      <c r="R110" s="276">
        <f t="shared" si="414"/>
        <v>622</v>
      </c>
      <c r="S110" s="276">
        <f t="shared" si="414"/>
        <v>640</v>
      </c>
      <c r="T110" s="276">
        <f t="shared" si="414"/>
        <v>631</v>
      </c>
      <c r="U110" s="276">
        <f t="shared" si="414"/>
        <v>650</v>
      </c>
      <c r="V110" s="276">
        <f t="shared" si="414"/>
        <v>654</v>
      </c>
      <c r="W110" s="276">
        <f t="shared" si="414"/>
        <v>643</v>
      </c>
      <c r="X110" s="276">
        <f t="shared" si="414"/>
        <v>639</v>
      </c>
      <c r="Y110" s="276">
        <f t="shared" si="414"/>
        <v>618</v>
      </c>
      <c r="Z110" s="276">
        <f t="shared" si="414"/>
        <v>619</v>
      </c>
      <c r="AA110" s="276">
        <f t="shared" si="414"/>
        <v>581</v>
      </c>
      <c r="AB110" s="276">
        <f t="shared" si="414"/>
        <v>567</v>
      </c>
      <c r="AC110" s="276">
        <f t="shared" si="414"/>
        <v>595</v>
      </c>
      <c r="AD110" s="276">
        <f t="shared" si="414"/>
        <v>574</v>
      </c>
      <c r="AE110" s="276">
        <f t="shared" si="414"/>
        <v>559</v>
      </c>
      <c r="AF110" s="276">
        <f t="shared" si="414"/>
        <v>558</v>
      </c>
      <c r="AG110" s="276">
        <f t="shared" si="414"/>
        <v>540</v>
      </c>
      <c r="AH110" s="276">
        <f t="shared" si="414"/>
        <v>503</v>
      </c>
      <c r="AI110" s="276">
        <f t="shared" si="414"/>
        <v>470</v>
      </c>
      <c r="AJ110" s="276">
        <f t="shared" si="414"/>
        <v>456</v>
      </c>
      <c r="AK110" s="276">
        <f t="shared" si="414"/>
        <v>470</v>
      </c>
      <c r="AL110" s="276">
        <f t="shared" si="414"/>
        <v>449</v>
      </c>
      <c r="AM110" s="59"/>
      <c r="AN110" s="143">
        <v>396</v>
      </c>
      <c r="AO110" s="143">
        <v>389</v>
      </c>
      <c r="AP110" s="143">
        <v>415</v>
      </c>
      <c r="AQ110" s="143">
        <v>392</v>
      </c>
      <c r="AR110" s="143">
        <v>370</v>
      </c>
      <c r="AS110" s="143">
        <v>387</v>
      </c>
      <c r="AT110" s="143">
        <v>354</v>
      </c>
      <c r="AU110" s="143">
        <v>354</v>
      </c>
      <c r="AV110" s="143">
        <v>344</v>
      </c>
      <c r="AW110" s="36"/>
      <c r="AX110" s="146">
        <v>375</v>
      </c>
      <c r="AY110" s="146">
        <v>316</v>
      </c>
      <c r="AZ110" s="146">
        <v>315</v>
      </c>
      <c r="BA110" s="34">
        <v>310</v>
      </c>
      <c r="BB110" s="34">
        <v>302</v>
      </c>
      <c r="BC110" s="357">
        <v>219</v>
      </c>
      <c r="BD110" s="34">
        <v>225</v>
      </c>
      <c r="BE110" s="354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</row>
    <row r="111" spans="3:75">
      <c r="C111" s="150" t="s">
        <v>83</v>
      </c>
      <c r="D111" s="276">
        <f t="shared" ref="D111:M111" si="415">D156</f>
        <v>2</v>
      </c>
      <c r="E111" s="276">
        <f t="shared" si="415"/>
        <v>2</v>
      </c>
      <c r="F111" s="276">
        <f t="shared" si="415"/>
        <v>2</v>
      </c>
      <c r="G111" s="276">
        <f t="shared" si="415"/>
        <v>2</v>
      </c>
      <c r="H111" s="276">
        <f t="shared" si="415"/>
        <v>1</v>
      </c>
      <c r="I111" s="276">
        <f t="shared" si="415"/>
        <v>1</v>
      </c>
      <c r="J111" s="276">
        <f t="shared" si="415"/>
        <v>0</v>
      </c>
      <c r="K111" s="276">
        <f t="shared" si="415"/>
        <v>0</v>
      </c>
      <c r="L111" s="276">
        <f t="shared" si="415"/>
        <v>1</v>
      </c>
      <c r="M111" s="276">
        <f t="shared" si="415"/>
        <v>1</v>
      </c>
      <c r="N111" s="276">
        <f t="shared" ref="N111:W111" si="416">N156</f>
        <v>16</v>
      </c>
      <c r="O111" s="276">
        <f t="shared" si="416"/>
        <v>15</v>
      </c>
      <c r="P111" s="276">
        <f t="shared" si="416"/>
        <v>12</v>
      </c>
      <c r="Q111" s="276">
        <f t="shared" si="416"/>
        <v>16</v>
      </c>
      <c r="R111" s="276">
        <f t="shared" si="416"/>
        <v>16</v>
      </c>
      <c r="S111" s="276">
        <f t="shared" si="416"/>
        <v>17</v>
      </c>
      <c r="T111" s="276">
        <f t="shared" si="416"/>
        <v>13</v>
      </c>
      <c r="U111" s="276">
        <f t="shared" si="416"/>
        <v>12</v>
      </c>
      <c r="V111" s="276">
        <f t="shared" si="416"/>
        <v>17</v>
      </c>
      <c r="W111" s="276">
        <f t="shared" si="416"/>
        <v>17</v>
      </c>
      <c r="X111" s="276">
        <f>X156</f>
        <v>17</v>
      </c>
      <c r="Y111" s="276">
        <f t="shared" ref="Y111:AL111" si="417">Y156</f>
        <v>16</v>
      </c>
      <c r="Z111" s="276">
        <f t="shared" si="417"/>
        <v>15</v>
      </c>
      <c r="AA111" s="276">
        <f t="shared" si="417"/>
        <v>15</v>
      </c>
      <c r="AB111" s="276">
        <f t="shared" si="417"/>
        <v>15</v>
      </c>
      <c r="AC111" s="276">
        <f t="shared" si="417"/>
        <v>17</v>
      </c>
      <c r="AD111" s="276">
        <f t="shared" si="417"/>
        <v>17</v>
      </c>
      <c r="AE111" s="276">
        <f t="shared" si="417"/>
        <v>17</v>
      </c>
      <c r="AF111" s="276">
        <f t="shared" si="417"/>
        <v>14</v>
      </c>
      <c r="AG111" s="276">
        <f t="shared" si="417"/>
        <v>13</v>
      </c>
      <c r="AH111" s="276">
        <f t="shared" si="417"/>
        <v>19</v>
      </c>
      <c r="AI111" s="276">
        <f t="shared" si="417"/>
        <v>16</v>
      </c>
      <c r="AJ111" s="276">
        <f t="shared" si="417"/>
        <v>16</v>
      </c>
      <c r="AK111" s="276">
        <f t="shared" si="417"/>
        <v>18</v>
      </c>
      <c r="AL111" s="276">
        <f t="shared" si="417"/>
        <v>18</v>
      </c>
      <c r="AM111" s="59"/>
      <c r="AN111" s="143">
        <v>18</v>
      </c>
      <c r="AO111" s="143">
        <v>18</v>
      </c>
      <c r="AP111" s="143">
        <v>19</v>
      </c>
      <c r="AQ111" s="143">
        <v>15</v>
      </c>
      <c r="AR111" s="143">
        <v>13</v>
      </c>
      <c r="AS111" s="143">
        <v>13</v>
      </c>
      <c r="AT111" s="143">
        <v>13</v>
      </c>
      <c r="AU111" s="143">
        <v>16</v>
      </c>
      <c r="AV111" s="143">
        <v>15</v>
      </c>
      <c r="AW111" s="36"/>
      <c r="AX111" s="146">
        <v>13</v>
      </c>
      <c r="AY111" s="146">
        <v>14</v>
      </c>
      <c r="AZ111" s="146">
        <v>14</v>
      </c>
      <c r="BA111" s="34">
        <v>14</v>
      </c>
      <c r="BB111" s="34">
        <v>13</v>
      </c>
      <c r="BC111" s="357">
        <v>14</v>
      </c>
      <c r="BD111" s="34">
        <v>14</v>
      </c>
      <c r="BE111" s="354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</row>
    <row r="112" spans="3:75" ht="13.5">
      <c r="C112" s="150" t="s">
        <v>84</v>
      </c>
      <c r="D112" s="276">
        <f>SUM(D161:D163)</f>
        <v>24</v>
      </c>
      <c r="E112" s="276">
        <f t="shared" ref="E112:M112" si="418">SUM(E161:E163)</f>
        <v>26</v>
      </c>
      <c r="F112" s="276">
        <f t="shared" si="418"/>
        <v>23</v>
      </c>
      <c r="G112" s="276">
        <f t="shared" si="418"/>
        <v>27</v>
      </c>
      <c r="H112" s="276">
        <f t="shared" si="418"/>
        <v>26</v>
      </c>
      <c r="I112" s="276">
        <f t="shared" si="418"/>
        <v>18</v>
      </c>
      <c r="J112" s="276">
        <f t="shared" si="418"/>
        <v>18</v>
      </c>
      <c r="K112" s="276">
        <f t="shared" si="418"/>
        <v>18</v>
      </c>
      <c r="L112" s="276">
        <f t="shared" si="418"/>
        <v>17</v>
      </c>
      <c r="M112" s="276">
        <f t="shared" si="418"/>
        <v>16</v>
      </c>
      <c r="N112" s="276">
        <f t="shared" ref="N112:W112" si="419">SUM(N161:N163)</f>
        <v>339</v>
      </c>
      <c r="O112" s="276">
        <f t="shared" si="419"/>
        <v>328</v>
      </c>
      <c r="P112" s="276">
        <f t="shared" si="419"/>
        <v>326</v>
      </c>
      <c r="Q112" s="276">
        <f t="shared" si="419"/>
        <v>343</v>
      </c>
      <c r="R112" s="276">
        <f t="shared" si="419"/>
        <v>323</v>
      </c>
      <c r="S112" s="276">
        <f t="shared" si="419"/>
        <v>334</v>
      </c>
      <c r="T112" s="276">
        <f t="shared" si="419"/>
        <v>324</v>
      </c>
      <c r="U112" s="276">
        <f t="shared" si="419"/>
        <v>323</v>
      </c>
      <c r="V112" s="276">
        <f t="shared" si="419"/>
        <v>327</v>
      </c>
      <c r="W112" s="276">
        <f t="shared" si="419"/>
        <v>307</v>
      </c>
      <c r="X112" s="276">
        <f>SUM(X161:X163)</f>
        <v>309</v>
      </c>
      <c r="Y112" s="276">
        <f t="shared" ref="Y112:AL112" si="420">SUM(Y161:Y163)</f>
        <v>301</v>
      </c>
      <c r="Z112" s="276">
        <f t="shared" si="420"/>
        <v>288</v>
      </c>
      <c r="AA112" s="276">
        <f t="shared" si="420"/>
        <v>275</v>
      </c>
      <c r="AB112" s="276">
        <f t="shared" si="420"/>
        <v>259</v>
      </c>
      <c r="AC112" s="276">
        <f t="shared" si="420"/>
        <v>254</v>
      </c>
      <c r="AD112" s="276">
        <f t="shared" si="420"/>
        <v>247</v>
      </c>
      <c r="AE112" s="276">
        <f t="shared" si="420"/>
        <v>237</v>
      </c>
      <c r="AF112" s="276">
        <f t="shared" si="420"/>
        <v>255</v>
      </c>
      <c r="AG112" s="276">
        <f t="shared" si="420"/>
        <v>217</v>
      </c>
      <c r="AH112" s="276">
        <f t="shared" si="420"/>
        <v>203</v>
      </c>
      <c r="AI112" s="276">
        <f t="shared" si="420"/>
        <v>199</v>
      </c>
      <c r="AJ112" s="276">
        <f t="shared" si="420"/>
        <v>166</v>
      </c>
      <c r="AK112" s="276">
        <f t="shared" si="420"/>
        <v>174</v>
      </c>
      <c r="AL112" s="276">
        <f t="shared" si="420"/>
        <v>144</v>
      </c>
      <c r="AM112" s="59"/>
      <c r="AN112" s="143">
        <v>136</v>
      </c>
      <c r="AO112" s="143">
        <v>117</v>
      </c>
      <c r="AP112" s="143">
        <v>129</v>
      </c>
      <c r="AQ112" s="143">
        <v>110</v>
      </c>
      <c r="AR112" s="143">
        <v>98</v>
      </c>
      <c r="AS112" s="143">
        <v>121</v>
      </c>
      <c r="AT112" s="143">
        <v>108</v>
      </c>
      <c r="AU112" s="143">
        <v>104</v>
      </c>
      <c r="AV112" s="143">
        <v>104</v>
      </c>
      <c r="AW112" s="36"/>
      <c r="AX112" s="146">
        <v>124</v>
      </c>
      <c r="AY112" s="146">
        <v>100</v>
      </c>
      <c r="AZ112" s="146">
        <v>97</v>
      </c>
      <c r="BA112" s="34">
        <v>97</v>
      </c>
      <c r="BB112" s="34">
        <v>94</v>
      </c>
      <c r="BC112" s="628">
        <v>91</v>
      </c>
      <c r="BD112" s="34">
        <v>92</v>
      </c>
      <c r="BE112" s="349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</row>
    <row r="113" spans="2:75">
      <c r="C113" s="150" t="s">
        <v>85</v>
      </c>
      <c r="D113" s="276">
        <f t="shared" ref="D113:M113" si="421">D165</f>
        <v>43</v>
      </c>
      <c r="E113" s="276">
        <f t="shared" si="421"/>
        <v>46</v>
      </c>
      <c r="F113" s="276">
        <f t="shared" si="421"/>
        <v>44</v>
      </c>
      <c r="G113" s="276">
        <f t="shared" si="421"/>
        <v>41</v>
      </c>
      <c r="H113" s="276">
        <f t="shared" si="421"/>
        <v>43</v>
      </c>
      <c r="I113" s="276">
        <f t="shared" si="421"/>
        <v>31</v>
      </c>
      <c r="J113" s="276">
        <f t="shared" si="421"/>
        <v>30</v>
      </c>
      <c r="K113" s="276">
        <f t="shared" si="421"/>
        <v>29</v>
      </c>
      <c r="L113" s="276">
        <f t="shared" si="421"/>
        <v>28</v>
      </c>
      <c r="M113" s="276">
        <f t="shared" si="421"/>
        <v>28</v>
      </c>
      <c r="N113" s="276">
        <f t="shared" ref="N113:W113" si="422">N165</f>
        <v>173</v>
      </c>
      <c r="O113" s="276">
        <f t="shared" si="422"/>
        <v>172</v>
      </c>
      <c r="P113" s="276">
        <f t="shared" si="422"/>
        <v>163</v>
      </c>
      <c r="Q113" s="276">
        <f t="shared" si="422"/>
        <v>175</v>
      </c>
      <c r="R113" s="276">
        <f t="shared" si="422"/>
        <v>164</v>
      </c>
      <c r="S113" s="276">
        <f t="shared" si="422"/>
        <v>174</v>
      </c>
      <c r="T113" s="276">
        <f t="shared" si="422"/>
        <v>165</v>
      </c>
      <c r="U113" s="276">
        <f t="shared" si="422"/>
        <v>159</v>
      </c>
      <c r="V113" s="276">
        <f t="shared" si="422"/>
        <v>174</v>
      </c>
      <c r="W113" s="276">
        <f t="shared" si="422"/>
        <v>168</v>
      </c>
      <c r="X113" s="276">
        <f>X165</f>
        <v>173</v>
      </c>
      <c r="Y113" s="276">
        <f t="shared" ref="Y113:AL113" si="423">Y165</f>
        <v>182</v>
      </c>
      <c r="Z113" s="276">
        <f t="shared" si="423"/>
        <v>191</v>
      </c>
      <c r="AA113" s="276">
        <f t="shared" si="423"/>
        <v>203</v>
      </c>
      <c r="AB113" s="276">
        <f t="shared" si="423"/>
        <v>187</v>
      </c>
      <c r="AC113" s="276">
        <f t="shared" si="423"/>
        <v>205</v>
      </c>
      <c r="AD113" s="276">
        <f t="shared" si="423"/>
        <v>206</v>
      </c>
      <c r="AE113" s="276">
        <f t="shared" si="423"/>
        <v>197</v>
      </c>
      <c r="AF113" s="276">
        <f t="shared" si="423"/>
        <v>220</v>
      </c>
      <c r="AG113" s="276">
        <f t="shared" si="423"/>
        <v>197</v>
      </c>
      <c r="AH113" s="276">
        <f t="shared" si="423"/>
        <v>206</v>
      </c>
      <c r="AI113" s="276">
        <f t="shared" si="423"/>
        <v>188</v>
      </c>
      <c r="AJ113" s="276">
        <f t="shared" si="423"/>
        <v>173</v>
      </c>
      <c r="AK113" s="276">
        <f t="shared" si="423"/>
        <v>179</v>
      </c>
      <c r="AL113" s="276">
        <f t="shared" si="423"/>
        <v>182</v>
      </c>
      <c r="AM113" s="59"/>
      <c r="AN113" s="143">
        <v>178</v>
      </c>
      <c r="AO113" s="143">
        <v>185</v>
      </c>
      <c r="AP113" s="143">
        <v>192</v>
      </c>
      <c r="AQ113" s="143">
        <v>179</v>
      </c>
      <c r="AR113" s="143">
        <v>173</v>
      </c>
      <c r="AS113" s="143">
        <v>173</v>
      </c>
      <c r="AT113" s="143">
        <v>162</v>
      </c>
      <c r="AU113" s="143">
        <v>158</v>
      </c>
      <c r="AV113" s="143">
        <v>156</v>
      </c>
      <c r="AW113" s="36"/>
      <c r="AX113" s="146">
        <v>178</v>
      </c>
      <c r="AY113" s="146">
        <v>150</v>
      </c>
      <c r="AZ113" s="146">
        <v>154</v>
      </c>
      <c r="BA113" s="34">
        <v>149</v>
      </c>
      <c r="BB113" s="34">
        <v>145</v>
      </c>
      <c r="BC113" s="357">
        <v>147</v>
      </c>
      <c r="BD113" s="34">
        <v>148</v>
      </c>
      <c r="BE113" s="354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</row>
    <row r="114" spans="2:75">
      <c r="C114" s="150" t="s">
        <v>86</v>
      </c>
      <c r="D114" s="276">
        <f t="shared" ref="D114:M114" si="424">D166</f>
        <v>18</v>
      </c>
      <c r="E114" s="276">
        <f t="shared" si="424"/>
        <v>21</v>
      </c>
      <c r="F114" s="276">
        <f t="shared" si="424"/>
        <v>21</v>
      </c>
      <c r="G114" s="276">
        <f t="shared" si="424"/>
        <v>24</v>
      </c>
      <c r="H114" s="276">
        <f t="shared" si="424"/>
        <v>23</v>
      </c>
      <c r="I114" s="276">
        <f t="shared" si="424"/>
        <v>19</v>
      </c>
      <c r="J114" s="276">
        <f t="shared" si="424"/>
        <v>21</v>
      </c>
      <c r="K114" s="276">
        <f t="shared" si="424"/>
        <v>22</v>
      </c>
      <c r="L114" s="276">
        <f t="shared" si="424"/>
        <v>23</v>
      </c>
      <c r="M114" s="276">
        <f t="shared" si="424"/>
        <v>22</v>
      </c>
      <c r="N114" s="276">
        <f t="shared" ref="N114:W114" si="425">N166</f>
        <v>80</v>
      </c>
      <c r="O114" s="276">
        <f t="shared" si="425"/>
        <v>82</v>
      </c>
      <c r="P114" s="276">
        <f t="shared" si="425"/>
        <v>92</v>
      </c>
      <c r="Q114" s="276">
        <f t="shared" si="425"/>
        <v>97</v>
      </c>
      <c r="R114" s="276">
        <f t="shared" si="425"/>
        <v>91</v>
      </c>
      <c r="S114" s="276">
        <f t="shared" si="425"/>
        <v>92</v>
      </c>
      <c r="T114" s="276">
        <f t="shared" si="425"/>
        <v>83</v>
      </c>
      <c r="U114" s="276">
        <f t="shared" si="425"/>
        <v>76</v>
      </c>
      <c r="V114" s="276">
        <f t="shared" si="425"/>
        <v>83</v>
      </c>
      <c r="W114" s="276">
        <f t="shared" si="425"/>
        <v>93</v>
      </c>
      <c r="X114" s="276">
        <f>X166</f>
        <v>99</v>
      </c>
      <c r="Y114" s="276">
        <f t="shared" ref="Y114:AL114" si="426">Y166</f>
        <v>97</v>
      </c>
      <c r="Z114" s="276">
        <f t="shared" si="426"/>
        <v>91</v>
      </c>
      <c r="AA114" s="276">
        <f t="shared" si="426"/>
        <v>94</v>
      </c>
      <c r="AB114" s="276">
        <f t="shared" si="426"/>
        <v>88</v>
      </c>
      <c r="AC114" s="276">
        <f t="shared" si="426"/>
        <v>91</v>
      </c>
      <c r="AD114" s="276">
        <f t="shared" si="426"/>
        <v>91</v>
      </c>
      <c r="AE114" s="276">
        <f t="shared" si="426"/>
        <v>90</v>
      </c>
      <c r="AF114" s="276">
        <f t="shared" si="426"/>
        <v>99</v>
      </c>
      <c r="AG114" s="276">
        <f t="shared" si="426"/>
        <v>95</v>
      </c>
      <c r="AH114" s="276">
        <f t="shared" si="426"/>
        <v>91</v>
      </c>
      <c r="AI114" s="276">
        <f t="shared" si="426"/>
        <v>87</v>
      </c>
      <c r="AJ114" s="276">
        <f t="shared" si="426"/>
        <v>82</v>
      </c>
      <c r="AK114" s="276">
        <f t="shared" si="426"/>
        <v>82</v>
      </c>
      <c r="AL114" s="276">
        <f t="shared" si="426"/>
        <v>76</v>
      </c>
      <c r="AM114" s="59"/>
      <c r="AN114" s="143">
        <v>74</v>
      </c>
      <c r="AO114" s="143">
        <v>75</v>
      </c>
      <c r="AP114" s="143">
        <v>79</v>
      </c>
      <c r="AQ114" s="143">
        <v>79</v>
      </c>
      <c r="AR114" s="143">
        <v>77</v>
      </c>
      <c r="AS114" s="143">
        <v>80</v>
      </c>
      <c r="AT114" s="143">
        <v>74</v>
      </c>
      <c r="AU114" s="143">
        <v>77</v>
      </c>
      <c r="AV114" s="143">
        <v>74</v>
      </c>
      <c r="AW114" s="36"/>
      <c r="AX114" s="146">
        <v>71</v>
      </c>
      <c r="AY114" s="146">
        <v>68</v>
      </c>
      <c r="AZ114" s="146">
        <v>64</v>
      </c>
      <c r="BA114" s="34">
        <v>63</v>
      </c>
      <c r="BB114" s="3">
        <v>64</v>
      </c>
      <c r="BC114" s="357">
        <v>61</v>
      </c>
      <c r="BD114" s="34">
        <v>64</v>
      </c>
      <c r="BE114" s="354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</row>
    <row r="115" spans="2:75">
      <c r="C115" s="150" t="s">
        <v>87</v>
      </c>
      <c r="D115" s="276">
        <f t="shared" ref="D115:M115" si="427">D170</f>
        <v>12</v>
      </c>
      <c r="E115" s="276">
        <f t="shared" si="427"/>
        <v>12</v>
      </c>
      <c r="F115" s="276">
        <f t="shared" si="427"/>
        <v>10</v>
      </c>
      <c r="G115" s="276">
        <f t="shared" si="427"/>
        <v>7</v>
      </c>
      <c r="H115" s="276">
        <f>H169</f>
        <v>10</v>
      </c>
      <c r="I115" s="276">
        <f t="shared" si="427"/>
        <v>4</v>
      </c>
      <c r="J115" s="276">
        <f>J169</f>
        <v>5</v>
      </c>
      <c r="K115" s="276">
        <f t="shared" si="427"/>
        <v>6</v>
      </c>
      <c r="L115" s="276">
        <f t="shared" si="427"/>
        <v>7</v>
      </c>
      <c r="M115" s="276">
        <f t="shared" si="427"/>
        <v>4</v>
      </c>
      <c r="N115" s="276">
        <f t="shared" ref="N115:W116" si="428">N170</f>
        <v>81</v>
      </c>
      <c r="O115" s="276">
        <f t="shared" si="428"/>
        <v>78</v>
      </c>
      <c r="P115" s="276">
        <f t="shared" si="428"/>
        <v>80</v>
      </c>
      <c r="Q115" s="276">
        <f t="shared" si="428"/>
        <v>79</v>
      </c>
      <c r="R115" s="276">
        <f t="shared" si="428"/>
        <v>88</v>
      </c>
      <c r="S115" s="276">
        <f t="shared" si="428"/>
        <v>98</v>
      </c>
      <c r="T115" s="276">
        <f t="shared" si="428"/>
        <v>96</v>
      </c>
      <c r="U115" s="276">
        <f t="shared" si="428"/>
        <v>97</v>
      </c>
      <c r="V115" s="276">
        <f t="shared" si="428"/>
        <v>111</v>
      </c>
      <c r="W115" s="276">
        <f t="shared" si="428"/>
        <v>98</v>
      </c>
      <c r="X115" s="276">
        <f>X170</f>
        <v>105</v>
      </c>
      <c r="Y115" s="276">
        <f t="shared" ref="Y115:AL116" si="429">Y170</f>
        <v>95</v>
      </c>
      <c r="Z115" s="276">
        <f t="shared" si="429"/>
        <v>91</v>
      </c>
      <c r="AA115" s="276">
        <f t="shared" si="429"/>
        <v>93</v>
      </c>
      <c r="AB115" s="276">
        <f t="shared" si="429"/>
        <v>86</v>
      </c>
      <c r="AC115" s="276">
        <f t="shared" si="429"/>
        <v>95</v>
      </c>
      <c r="AD115" s="276">
        <f t="shared" si="429"/>
        <v>95</v>
      </c>
      <c r="AE115" s="276">
        <f t="shared" si="429"/>
        <v>93</v>
      </c>
      <c r="AF115" s="276">
        <f t="shared" si="429"/>
        <v>108</v>
      </c>
      <c r="AG115" s="276">
        <f t="shared" si="429"/>
        <v>93</v>
      </c>
      <c r="AH115" s="276">
        <f t="shared" si="429"/>
        <v>95</v>
      </c>
      <c r="AI115" s="276">
        <f t="shared" si="429"/>
        <v>88</v>
      </c>
      <c r="AJ115" s="276">
        <f t="shared" si="429"/>
        <v>75</v>
      </c>
      <c r="AK115" s="276">
        <f t="shared" si="429"/>
        <v>78</v>
      </c>
      <c r="AL115" s="276">
        <f t="shared" si="429"/>
        <v>69</v>
      </c>
      <c r="AM115" s="59"/>
      <c r="AN115" s="143">
        <v>66</v>
      </c>
      <c r="AO115" s="143">
        <v>70</v>
      </c>
      <c r="AP115" s="143">
        <v>72</v>
      </c>
      <c r="AQ115" s="143">
        <v>64</v>
      </c>
      <c r="AR115" s="143">
        <v>59</v>
      </c>
      <c r="AS115" s="143">
        <v>61</v>
      </c>
      <c r="AT115" s="143">
        <v>67</v>
      </c>
      <c r="AU115" s="143">
        <v>62</v>
      </c>
      <c r="AV115" s="143">
        <v>54</v>
      </c>
      <c r="AW115" s="36"/>
      <c r="AX115" s="146">
        <v>52</v>
      </c>
      <c r="AY115" s="146">
        <v>51</v>
      </c>
      <c r="AZ115" s="146">
        <v>51</v>
      </c>
      <c r="BA115" s="34">
        <v>48</v>
      </c>
      <c r="BB115" s="3">
        <v>44</v>
      </c>
      <c r="BC115" s="357">
        <v>48</v>
      </c>
      <c r="BD115" s="34">
        <v>47</v>
      </c>
      <c r="BE115" s="354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</row>
    <row r="116" spans="2:75">
      <c r="C116" s="150" t="s">
        <v>88</v>
      </c>
      <c r="D116" s="276">
        <f t="shared" ref="D116:M116" si="430">D171</f>
        <v>21</v>
      </c>
      <c r="E116" s="276">
        <f t="shared" si="430"/>
        <v>21</v>
      </c>
      <c r="F116" s="276">
        <f t="shared" si="430"/>
        <v>23</v>
      </c>
      <c r="G116" s="276">
        <f t="shared" si="430"/>
        <v>20</v>
      </c>
      <c r="H116" s="276">
        <f t="shared" si="430"/>
        <v>23</v>
      </c>
      <c r="I116" s="276">
        <f t="shared" si="430"/>
        <v>11</v>
      </c>
      <c r="J116" s="276">
        <f>J170</f>
        <v>6</v>
      </c>
      <c r="K116" s="276">
        <f t="shared" si="430"/>
        <v>12</v>
      </c>
      <c r="L116" s="276">
        <f t="shared" si="430"/>
        <v>13</v>
      </c>
      <c r="M116" s="276">
        <f t="shared" si="430"/>
        <v>11</v>
      </c>
      <c r="N116" s="276">
        <f t="shared" si="428"/>
        <v>106</v>
      </c>
      <c r="O116" s="276">
        <f t="shared" si="428"/>
        <v>105</v>
      </c>
      <c r="P116" s="276">
        <f t="shared" si="428"/>
        <v>107</v>
      </c>
      <c r="Q116" s="276">
        <f t="shared" si="428"/>
        <v>129</v>
      </c>
      <c r="R116" s="276">
        <f t="shared" si="428"/>
        <v>119</v>
      </c>
      <c r="S116" s="276">
        <f t="shared" si="428"/>
        <v>134</v>
      </c>
      <c r="T116" s="276">
        <f t="shared" si="428"/>
        <v>125</v>
      </c>
      <c r="U116" s="276">
        <f t="shared" si="428"/>
        <v>116</v>
      </c>
      <c r="V116" s="276">
        <f t="shared" si="428"/>
        <v>120</v>
      </c>
      <c r="W116" s="276">
        <f t="shared" si="428"/>
        <v>124</v>
      </c>
      <c r="X116" s="276">
        <f>X171</f>
        <v>127</v>
      </c>
      <c r="Y116" s="276">
        <f t="shared" si="429"/>
        <v>124</v>
      </c>
      <c r="Z116" s="276">
        <f t="shared" si="429"/>
        <v>119</v>
      </c>
      <c r="AA116" s="276">
        <f t="shared" si="429"/>
        <v>115</v>
      </c>
      <c r="AB116" s="276">
        <f t="shared" si="429"/>
        <v>106</v>
      </c>
      <c r="AC116" s="276">
        <f t="shared" si="429"/>
        <v>106</v>
      </c>
      <c r="AD116" s="276">
        <f t="shared" si="429"/>
        <v>102</v>
      </c>
      <c r="AE116" s="276">
        <f t="shared" si="429"/>
        <v>97</v>
      </c>
      <c r="AF116" s="276">
        <f t="shared" si="429"/>
        <v>103</v>
      </c>
      <c r="AG116" s="276">
        <f t="shared" si="429"/>
        <v>100</v>
      </c>
      <c r="AH116" s="276">
        <f t="shared" si="429"/>
        <v>97</v>
      </c>
      <c r="AI116" s="276">
        <f t="shared" si="429"/>
        <v>92</v>
      </c>
      <c r="AJ116" s="276">
        <f t="shared" si="429"/>
        <v>85</v>
      </c>
      <c r="AK116" s="276">
        <f t="shared" si="429"/>
        <v>86</v>
      </c>
      <c r="AL116" s="276">
        <f t="shared" si="429"/>
        <v>82</v>
      </c>
      <c r="AM116" s="59"/>
      <c r="AN116" s="143">
        <v>74</v>
      </c>
      <c r="AO116" s="143">
        <v>78</v>
      </c>
      <c r="AP116" s="143">
        <v>81</v>
      </c>
      <c r="AQ116" s="143">
        <v>71</v>
      </c>
      <c r="AR116" s="143">
        <v>70</v>
      </c>
      <c r="AS116" s="143">
        <v>74</v>
      </c>
      <c r="AT116" s="143">
        <v>64</v>
      </c>
      <c r="AU116" s="143">
        <v>70</v>
      </c>
      <c r="AV116" s="143">
        <v>68</v>
      </c>
      <c r="AW116" s="36"/>
      <c r="AX116" s="146">
        <v>66</v>
      </c>
      <c r="AY116" s="146">
        <v>64</v>
      </c>
      <c r="AZ116" s="146">
        <v>65</v>
      </c>
      <c r="BA116" s="34">
        <v>64</v>
      </c>
      <c r="BB116" s="3">
        <v>63</v>
      </c>
      <c r="BC116" s="357">
        <v>64</v>
      </c>
      <c r="BD116" s="34">
        <v>63</v>
      </c>
      <c r="BE116" s="354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</row>
    <row r="117" spans="2:75">
      <c r="C117" s="150" t="s">
        <v>89</v>
      </c>
      <c r="D117" s="276">
        <f>D169+D173</f>
        <v>16</v>
      </c>
      <c r="E117" s="276">
        <f t="shared" ref="E117:M117" si="431">E169+E173</f>
        <v>16</v>
      </c>
      <c r="F117" s="276">
        <f t="shared" si="431"/>
        <v>18</v>
      </c>
      <c r="G117" s="276">
        <f t="shared" si="431"/>
        <v>19</v>
      </c>
      <c r="H117" s="276">
        <f>H168+H173</f>
        <v>15</v>
      </c>
      <c r="I117" s="276">
        <f t="shared" si="431"/>
        <v>9</v>
      </c>
      <c r="J117" s="276">
        <f>J168+J172</f>
        <v>15</v>
      </c>
      <c r="K117" s="276">
        <f t="shared" si="431"/>
        <v>9</v>
      </c>
      <c r="L117" s="276">
        <f t="shared" si="431"/>
        <v>8</v>
      </c>
      <c r="M117" s="276">
        <f t="shared" si="431"/>
        <v>8</v>
      </c>
      <c r="N117" s="276">
        <f t="shared" ref="N117:W117" si="432">N169+N173</f>
        <v>75</v>
      </c>
      <c r="O117" s="276">
        <f t="shared" si="432"/>
        <v>74</v>
      </c>
      <c r="P117" s="276">
        <f t="shared" si="432"/>
        <v>76</v>
      </c>
      <c r="Q117" s="276">
        <f t="shared" si="432"/>
        <v>72</v>
      </c>
      <c r="R117" s="276">
        <f t="shared" si="432"/>
        <v>72</v>
      </c>
      <c r="S117" s="276">
        <f t="shared" si="432"/>
        <v>78</v>
      </c>
      <c r="T117" s="276">
        <f t="shared" si="432"/>
        <v>73</v>
      </c>
      <c r="U117" s="276">
        <f t="shared" si="432"/>
        <v>69</v>
      </c>
      <c r="V117" s="276">
        <f t="shared" si="432"/>
        <v>68</v>
      </c>
      <c r="W117" s="276">
        <f t="shared" si="432"/>
        <v>65</v>
      </c>
      <c r="X117" s="276">
        <f>X169+X173</f>
        <v>66</v>
      </c>
      <c r="Y117" s="276">
        <f t="shared" ref="Y117:AL117" si="433">Y169+Y173</f>
        <v>64</v>
      </c>
      <c r="Z117" s="276">
        <f t="shared" si="433"/>
        <v>67</v>
      </c>
      <c r="AA117" s="276">
        <f t="shared" si="433"/>
        <v>65</v>
      </c>
      <c r="AB117" s="276">
        <f t="shared" si="433"/>
        <v>60</v>
      </c>
      <c r="AC117" s="276">
        <f t="shared" si="433"/>
        <v>65</v>
      </c>
      <c r="AD117" s="276">
        <f t="shared" si="433"/>
        <v>59</v>
      </c>
      <c r="AE117" s="276">
        <f t="shared" si="433"/>
        <v>60</v>
      </c>
      <c r="AF117" s="276">
        <f t="shared" si="433"/>
        <v>61</v>
      </c>
      <c r="AG117" s="276">
        <f t="shared" si="433"/>
        <v>59</v>
      </c>
      <c r="AH117" s="276">
        <f t="shared" si="433"/>
        <v>56</v>
      </c>
      <c r="AI117" s="276">
        <f t="shared" si="433"/>
        <v>48</v>
      </c>
      <c r="AJ117" s="276">
        <f t="shared" si="433"/>
        <v>48</v>
      </c>
      <c r="AK117" s="276">
        <f t="shared" si="433"/>
        <v>46</v>
      </c>
      <c r="AL117" s="276">
        <f t="shared" si="433"/>
        <v>38</v>
      </c>
      <c r="AM117" s="59"/>
      <c r="AN117" s="143">
        <v>42</v>
      </c>
      <c r="AO117" s="143">
        <v>37</v>
      </c>
      <c r="AP117" s="143">
        <v>37</v>
      </c>
      <c r="AQ117" s="143">
        <v>30</v>
      </c>
      <c r="AR117" s="143">
        <v>28</v>
      </c>
      <c r="AS117" s="143">
        <v>25</v>
      </c>
      <c r="AT117" s="143">
        <v>22</v>
      </c>
      <c r="AU117" s="143">
        <v>21</v>
      </c>
      <c r="AV117" s="143">
        <v>20</v>
      </c>
      <c r="AW117" s="36"/>
      <c r="AX117" s="146">
        <v>26</v>
      </c>
      <c r="AY117" s="146">
        <v>21</v>
      </c>
      <c r="AZ117" s="146">
        <v>22</v>
      </c>
      <c r="BA117" s="34">
        <v>21</v>
      </c>
      <c r="BB117" s="3">
        <v>22</v>
      </c>
      <c r="BC117" s="357">
        <v>21</v>
      </c>
      <c r="BD117" s="34">
        <v>20</v>
      </c>
      <c r="BE117" s="354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</row>
    <row r="118" spans="2:75">
      <c r="C118" s="150" t="s">
        <v>90</v>
      </c>
      <c r="D118" s="276">
        <f t="shared" ref="D118:M118" si="434">D177</f>
        <v>11</v>
      </c>
      <c r="E118" s="276">
        <f t="shared" si="434"/>
        <v>10</v>
      </c>
      <c r="F118" s="276">
        <f t="shared" si="434"/>
        <v>14</v>
      </c>
      <c r="G118" s="276">
        <f t="shared" si="434"/>
        <v>13</v>
      </c>
      <c r="H118" s="276">
        <f t="shared" si="434"/>
        <v>14</v>
      </c>
      <c r="I118" s="276">
        <f t="shared" si="434"/>
        <v>10</v>
      </c>
      <c r="J118" s="276">
        <f>J176</f>
        <v>5</v>
      </c>
      <c r="K118" s="276">
        <f t="shared" si="434"/>
        <v>12</v>
      </c>
      <c r="L118" s="276">
        <f t="shared" si="434"/>
        <v>10</v>
      </c>
      <c r="M118" s="276">
        <f t="shared" si="434"/>
        <v>10</v>
      </c>
      <c r="N118" s="276">
        <f t="shared" ref="N118:W119" si="435">N177</f>
        <v>64</v>
      </c>
      <c r="O118" s="276">
        <f t="shared" si="435"/>
        <v>68</v>
      </c>
      <c r="P118" s="276">
        <f t="shared" si="435"/>
        <v>69</v>
      </c>
      <c r="Q118" s="276">
        <f t="shared" si="435"/>
        <v>74</v>
      </c>
      <c r="R118" s="276">
        <f t="shared" si="435"/>
        <v>71</v>
      </c>
      <c r="S118" s="276">
        <f t="shared" si="435"/>
        <v>80</v>
      </c>
      <c r="T118" s="276">
        <f t="shared" si="435"/>
        <v>97</v>
      </c>
      <c r="U118" s="276">
        <f t="shared" si="435"/>
        <v>100</v>
      </c>
      <c r="V118" s="276">
        <f t="shared" si="435"/>
        <v>103</v>
      </c>
      <c r="W118" s="276">
        <f t="shared" si="435"/>
        <v>100</v>
      </c>
      <c r="X118" s="276">
        <f>X177</f>
        <v>99</v>
      </c>
      <c r="Y118" s="276">
        <f t="shared" ref="Y118:AL119" si="436">Y177</f>
        <v>95</v>
      </c>
      <c r="Z118" s="276">
        <f t="shared" si="436"/>
        <v>91</v>
      </c>
      <c r="AA118" s="276">
        <f t="shared" si="436"/>
        <v>92</v>
      </c>
      <c r="AB118" s="276">
        <f t="shared" si="436"/>
        <v>87</v>
      </c>
      <c r="AC118" s="276">
        <f t="shared" si="436"/>
        <v>88</v>
      </c>
      <c r="AD118" s="276">
        <f t="shared" si="436"/>
        <v>86</v>
      </c>
      <c r="AE118" s="276">
        <f t="shared" si="436"/>
        <v>84</v>
      </c>
      <c r="AF118" s="276">
        <f t="shared" si="436"/>
        <v>84</v>
      </c>
      <c r="AG118" s="276">
        <f t="shared" si="436"/>
        <v>80</v>
      </c>
      <c r="AH118" s="276">
        <f t="shared" si="436"/>
        <v>81</v>
      </c>
      <c r="AI118" s="276">
        <f t="shared" si="436"/>
        <v>79</v>
      </c>
      <c r="AJ118" s="276">
        <f t="shared" si="436"/>
        <v>79</v>
      </c>
      <c r="AK118" s="276">
        <f t="shared" si="436"/>
        <v>70</v>
      </c>
      <c r="AL118" s="276">
        <f t="shared" si="436"/>
        <v>65</v>
      </c>
      <c r="AM118" s="59"/>
      <c r="AN118" s="143">
        <v>64</v>
      </c>
      <c r="AO118" s="143">
        <v>65</v>
      </c>
      <c r="AP118" s="143">
        <v>62</v>
      </c>
      <c r="AQ118" s="143">
        <v>59</v>
      </c>
      <c r="AR118" s="143">
        <v>56</v>
      </c>
      <c r="AS118" s="143">
        <v>60</v>
      </c>
      <c r="AT118" s="143">
        <v>58</v>
      </c>
      <c r="AU118" s="143">
        <v>57</v>
      </c>
      <c r="AV118" s="143">
        <v>55</v>
      </c>
      <c r="AW118" s="36"/>
      <c r="AX118" s="146">
        <v>59</v>
      </c>
      <c r="AY118" s="146">
        <v>50</v>
      </c>
      <c r="AZ118" s="146">
        <v>47</v>
      </c>
      <c r="BA118" s="34">
        <v>46</v>
      </c>
      <c r="BB118" s="3">
        <v>45</v>
      </c>
      <c r="BC118" s="357">
        <v>40</v>
      </c>
      <c r="BD118" s="34">
        <v>39</v>
      </c>
      <c r="BE118" s="354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</row>
    <row r="119" spans="2:75">
      <c r="C119" s="150" t="s">
        <v>91</v>
      </c>
      <c r="D119" s="276">
        <f t="shared" ref="D119:M119" si="437">D178</f>
        <v>18</v>
      </c>
      <c r="E119" s="276">
        <f>E178</f>
        <v>18</v>
      </c>
      <c r="F119" s="276">
        <f t="shared" si="437"/>
        <v>16</v>
      </c>
      <c r="G119" s="276">
        <f t="shared" si="437"/>
        <v>19</v>
      </c>
      <c r="H119" s="276">
        <f t="shared" si="437"/>
        <v>18</v>
      </c>
      <c r="I119" s="276">
        <f t="shared" si="437"/>
        <v>15</v>
      </c>
      <c r="J119" s="276">
        <f>J177</f>
        <v>13</v>
      </c>
      <c r="K119" s="276">
        <f t="shared" si="437"/>
        <v>15</v>
      </c>
      <c r="L119" s="276">
        <f t="shared" si="437"/>
        <v>14</v>
      </c>
      <c r="M119" s="276">
        <f t="shared" si="437"/>
        <v>13</v>
      </c>
      <c r="N119" s="276">
        <f t="shared" si="435"/>
        <v>59</v>
      </c>
      <c r="O119" s="276">
        <f t="shared" si="435"/>
        <v>59</v>
      </c>
      <c r="P119" s="276">
        <f t="shared" si="435"/>
        <v>60</v>
      </c>
      <c r="Q119" s="276">
        <f t="shared" si="435"/>
        <v>63</v>
      </c>
      <c r="R119" s="276">
        <f t="shared" si="435"/>
        <v>61</v>
      </c>
      <c r="S119" s="276">
        <f t="shared" si="435"/>
        <v>61</v>
      </c>
      <c r="T119" s="276">
        <f t="shared" si="435"/>
        <v>57</v>
      </c>
      <c r="U119" s="276">
        <f t="shared" si="435"/>
        <v>56</v>
      </c>
      <c r="V119" s="276">
        <f t="shared" si="435"/>
        <v>57</v>
      </c>
      <c r="W119" s="276">
        <f t="shared" si="435"/>
        <v>62</v>
      </c>
      <c r="X119" s="276">
        <f>X178</f>
        <v>59</v>
      </c>
      <c r="Y119" s="276">
        <f t="shared" si="436"/>
        <v>61</v>
      </c>
      <c r="Z119" s="276">
        <f t="shared" si="436"/>
        <v>58</v>
      </c>
      <c r="AA119" s="276">
        <f t="shared" si="436"/>
        <v>58</v>
      </c>
      <c r="AB119" s="276">
        <f t="shared" si="436"/>
        <v>56</v>
      </c>
      <c r="AC119" s="276">
        <f t="shared" si="436"/>
        <v>56</v>
      </c>
      <c r="AD119" s="276">
        <f t="shared" si="436"/>
        <v>53</v>
      </c>
      <c r="AE119" s="276">
        <f t="shared" si="436"/>
        <v>47</v>
      </c>
      <c r="AF119" s="276">
        <f t="shared" si="436"/>
        <v>45</v>
      </c>
      <c r="AG119" s="276">
        <f t="shared" si="436"/>
        <v>43</v>
      </c>
      <c r="AH119" s="276">
        <f t="shared" si="436"/>
        <v>42</v>
      </c>
      <c r="AI119" s="276">
        <f t="shared" si="436"/>
        <v>41</v>
      </c>
      <c r="AJ119" s="276">
        <f t="shared" si="436"/>
        <v>38</v>
      </c>
      <c r="AK119" s="276">
        <f t="shared" si="436"/>
        <v>38</v>
      </c>
      <c r="AL119" s="276">
        <f t="shared" si="436"/>
        <v>31</v>
      </c>
      <c r="AM119" s="59"/>
      <c r="AN119" s="143">
        <v>31</v>
      </c>
      <c r="AO119" s="143">
        <v>32</v>
      </c>
      <c r="AP119" s="143">
        <v>32</v>
      </c>
      <c r="AQ119" s="143">
        <v>31</v>
      </c>
      <c r="AR119" s="143">
        <v>30</v>
      </c>
      <c r="AS119" s="143">
        <v>24</v>
      </c>
      <c r="AT119" s="143">
        <v>24</v>
      </c>
      <c r="AU119" s="143">
        <v>20</v>
      </c>
      <c r="AV119" s="143">
        <v>21</v>
      </c>
      <c r="AW119" s="36"/>
      <c r="AX119" s="146">
        <v>24</v>
      </c>
      <c r="AY119" s="146">
        <v>22</v>
      </c>
      <c r="AZ119" s="146">
        <v>22</v>
      </c>
      <c r="BA119" s="34">
        <v>22</v>
      </c>
      <c r="BB119" s="3">
        <v>20</v>
      </c>
      <c r="BC119" s="357">
        <v>20</v>
      </c>
      <c r="BD119" s="34">
        <v>20</v>
      </c>
      <c r="BE119" s="354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</row>
    <row r="120" spans="2:75">
      <c r="C120" s="150" t="s">
        <v>92</v>
      </c>
      <c r="D120" s="276">
        <f>SUM(D179:D182)</f>
        <v>24</v>
      </c>
      <c r="E120" s="276">
        <f t="shared" ref="E120:M120" si="438">SUM(E179:E182)</f>
        <v>28</v>
      </c>
      <c r="F120" s="276">
        <f t="shared" si="438"/>
        <v>31</v>
      </c>
      <c r="G120" s="276">
        <f t="shared" si="438"/>
        <v>31</v>
      </c>
      <c r="H120" s="276">
        <f t="shared" si="438"/>
        <v>31</v>
      </c>
      <c r="I120" s="276">
        <f t="shared" si="438"/>
        <v>20</v>
      </c>
      <c r="J120" s="276">
        <f>SUM(J178:J181)</f>
        <v>29</v>
      </c>
      <c r="K120" s="276">
        <f t="shared" si="438"/>
        <v>19</v>
      </c>
      <c r="L120" s="276">
        <f t="shared" si="438"/>
        <v>19</v>
      </c>
      <c r="M120" s="276">
        <f t="shared" si="438"/>
        <v>16</v>
      </c>
      <c r="N120" s="276">
        <f t="shared" ref="N120:W120" si="439">SUM(N179:N182)</f>
        <v>91</v>
      </c>
      <c r="O120" s="276">
        <f t="shared" si="439"/>
        <v>102</v>
      </c>
      <c r="P120" s="276">
        <f t="shared" si="439"/>
        <v>106</v>
      </c>
      <c r="Q120" s="276">
        <f t="shared" si="439"/>
        <v>107</v>
      </c>
      <c r="R120" s="276">
        <f t="shared" si="439"/>
        <v>101</v>
      </c>
      <c r="S120" s="276">
        <f t="shared" si="439"/>
        <v>107</v>
      </c>
      <c r="T120" s="276">
        <f t="shared" si="439"/>
        <v>109</v>
      </c>
      <c r="U120" s="276">
        <f t="shared" si="439"/>
        <v>107</v>
      </c>
      <c r="V120" s="276">
        <f t="shared" si="439"/>
        <v>109</v>
      </c>
      <c r="W120" s="276">
        <f t="shared" si="439"/>
        <v>101</v>
      </c>
      <c r="X120" s="276">
        <f>SUM(X179:X182)</f>
        <v>111</v>
      </c>
      <c r="Y120" s="276">
        <f t="shared" ref="Y120:AL120" si="440">SUM(Y179:Y182)</f>
        <v>110</v>
      </c>
      <c r="Z120" s="276">
        <f t="shared" si="440"/>
        <v>110</v>
      </c>
      <c r="AA120" s="276">
        <f t="shared" si="440"/>
        <v>105</v>
      </c>
      <c r="AB120" s="276">
        <f t="shared" si="440"/>
        <v>98</v>
      </c>
      <c r="AC120" s="276">
        <f t="shared" si="440"/>
        <v>104</v>
      </c>
      <c r="AD120" s="276">
        <f t="shared" si="440"/>
        <v>96</v>
      </c>
      <c r="AE120" s="276">
        <f t="shared" si="440"/>
        <v>96</v>
      </c>
      <c r="AF120" s="276">
        <f t="shared" si="440"/>
        <v>102</v>
      </c>
      <c r="AG120" s="276">
        <f t="shared" si="440"/>
        <v>87</v>
      </c>
      <c r="AH120" s="276">
        <f t="shared" si="440"/>
        <v>95</v>
      </c>
      <c r="AI120" s="276">
        <f t="shared" si="440"/>
        <v>89</v>
      </c>
      <c r="AJ120" s="276">
        <f t="shared" si="440"/>
        <v>83</v>
      </c>
      <c r="AK120" s="276">
        <f t="shared" si="440"/>
        <v>81</v>
      </c>
      <c r="AL120" s="276">
        <f t="shared" si="440"/>
        <v>79</v>
      </c>
      <c r="AM120" s="59"/>
      <c r="AN120" s="143">
        <v>66</v>
      </c>
      <c r="AO120" s="143">
        <v>65</v>
      </c>
      <c r="AP120" s="143">
        <v>67</v>
      </c>
      <c r="AQ120" s="143">
        <v>62</v>
      </c>
      <c r="AR120" s="143">
        <v>60</v>
      </c>
      <c r="AS120" s="143">
        <v>58</v>
      </c>
      <c r="AT120" s="143">
        <v>56</v>
      </c>
      <c r="AU120" s="143">
        <v>54</v>
      </c>
      <c r="AV120" s="143">
        <v>53</v>
      </c>
      <c r="AW120" s="36"/>
      <c r="AX120" s="146">
        <v>59</v>
      </c>
      <c r="AY120" s="146">
        <v>51</v>
      </c>
      <c r="AZ120" s="146">
        <v>51</v>
      </c>
      <c r="BA120" s="34">
        <v>50</v>
      </c>
      <c r="BB120" s="3">
        <v>51</v>
      </c>
      <c r="BC120" s="357">
        <v>42</v>
      </c>
      <c r="BD120" s="34">
        <v>40</v>
      </c>
      <c r="BE120" s="354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</row>
    <row r="121" spans="2:75">
      <c r="C121" s="150" t="s">
        <v>93</v>
      </c>
      <c r="D121" s="276">
        <f>D190+D194+D196</f>
        <v>29</v>
      </c>
      <c r="E121" s="276">
        <f t="shared" ref="E121:M121" si="441">E190+E194+E196</f>
        <v>34</v>
      </c>
      <c r="F121" s="276">
        <f t="shared" si="441"/>
        <v>34</v>
      </c>
      <c r="G121" s="276">
        <f t="shared" si="441"/>
        <v>37</v>
      </c>
      <c r="H121" s="276">
        <f t="shared" si="441"/>
        <v>34</v>
      </c>
      <c r="I121" s="276">
        <f t="shared" si="441"/>
        <v>18</v>
      </c>
      <c r="J121" s="276">
        <f t="shared" si="441"/>
        <v>18</v>
      </c>
      <c r="K121" s="276">
        <f t="shared" si="441"/>
        <v>15</v>
      </c>
      <c r="L121" s="276">
        <f t="shared" si="441"/>
        <v>15</v>
      </c>
      <c r="M121" s="276">
        <f t="shared" si="441"/>
        <v>15</v>
      </c>
      <c r="N121" s="276">
        <f t="shared" ref="N121:W121" si="442">N190+N194+N196</f>
        <v>187</v>
      </c>
      <c r="O121" s="276">
        <f t="shared" si="442"/>
        <v>208</v>
      </c>
      <c r="P121" s="276">
        <f t="shared" si="442"/>
        <v>210</v>
      </c>
      <c r="Q121" s="276">
        <f t="shared" si="442"/>
        <v>206</v>
      </c>
      <c r="R121" s="276">
        <f t="shared" si="442"/>
        <v>210</v>
      </c>
      <c r="S121" s="276">
        <f t="shared" si="442"/>
        <v>201</v>
      </c>
      <c r="T121" s="276">
        <f t="shared" si="442"/>
        <v>196</v>
      </c>
      <c r="U121" s="276">
        <f t="shared" si="442"/>
        <v>190</v>
      </c>
      <c r="V121" s="276">
        <f t="shared" si="442"/>
        <v>192</v>
      </c>
      <c r="W121" s="276">
        <f t="shared" si="442"/>
        <v>191</v>
      </c>
      <c r="X121" s="276">
        <f>X190+X194+X196</f>
        <v>194</v>
      </c>
      <c r="Y121" s="276">
        <f t="shared" ref="Y121:AL121" si="443">Y190+Y194+Y196</f>
        <v>202</v>
      </c>
      <c r="Z121" s="276">
        <f t="shared" si="443"/>
        <v>195</v>
      </c>
      <c r="AA121" s="276">
        <f t="shared" si="443"/>
        <v>188</v>
      </c>
      <c r="AB121" s="276">
        <f t="shared" si="443"/>
        <v>192</v>
      </c>
      <c r="AC121" s="276">
        <f t="shared" si="443"/>
        <v>185</v>
      </c>
      <c r="AD121" s="276">
        <f t="shared" si="443"/>
        <v>177</v>
      </c>
      <c r="AE121" s="276">
        <f t="shared" si="443"/>
        <v>174</v>
      </c>
      <c r="AF121" s="276">
        <f t="shared" si="443"/>
        <v>175</v>
      </c>
      <c r="AG121" s="276">
        <f t="shared" si="443"/>
        <v>161</v>
      </c>
      <c r="AH121" s="276">
        <f t="shared" si="443"/>
        <v>155</v>
      </c>
      <c r="AI121" s="276">
        <f t="shared" si="443"/>
        <v>144</v>
      </c>
      <c r="AJ121" s="276">
        <f t="shared" si="443"/>
        <v>141</v>
      </c>
      <c r="AK121" s="276">
        <f t="shared" si="443"/>
        <v>139</v>
      </c>
      <c r="AL121" s="276">
        <f t="shared" si="443"/>
        <v>0</v>
      </c>
      <c r="AM121" s="59"/>
      <c r="AN121" s="146">
        <v>118</v>
      </c>
      <c r="AO121" s="146">
        <v>113</v>
      </c>
      <c r="AP121" s="146">
        <v>111</v>
      </c>
      <c r="AQ121" s="146">
        <v>112</v>
      </c>
      <c r="AR121" s="146">
        <v>100</v>
      </c>
      <c r="AS121" s="146">
        <v>94</v>
      </c>
      <c r="AT121" s="146">
        <v>95</v>
      </c>
      <c r="AU121" s="146">
        <v>87</v>
      </c>
      <c r="AV121" s="146">
        <v>83</v>
      </c>
      <c r="AW121" s="36"/>
      <c r="AX121" s="146">
        <v>82</v>
      </c>
      <c r="AY121" s="146">
        <v>72</v>
      </c>
      <c r="AZ121" s="146">
        <v>69</v>
      </c>
      <c r="BA121" s="34">
        <v>72</v>
      </c>
      <c r="BB121" s="3">
        <v>68</v>
      </c>
      <c r="BC121" s="357">
        <v>60</v>
      </c>
      <c r="BD121" s="34">
        <v>60</v>
      </c>
      <c r="BE121" s="354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</row>
    <row r="122" spans="2:75">
      <c r="C122" s="153" t="s">
        <v>94</v>
      </c>
      <c r="D122" s="279">
        <f>D195+D197</f>
        <v>14</v>
      </c>
      <c r="E122" s="279">
        <f t="shared" ref="E122:M122" si="444">E195+E197</f>
        <v>13</v>
      </c>
      <c r="F122" s="279">
        <f t="shared" si="444"/>
        <v>13</v>
      </c>
      <c r="G122" s="279">
        <f t="shared" si="444"/>
        <v>17</v>
      </c>
      <c r="H122" s="279">
        <f t="shared" si="444"/>
        <v>17</v>
      </c>
      <c r="I122" s="279">
        <f t="shared" si="444"/>
        <v>10</v>
      </c>
      <c r="J122" s="279">
        <f t="shared" si="444"/>
        <v>9</v>
      </c>
      <c r="K122" s="279">
        <f t="shared" si="444"/>
        <v>8</v>
      </c>
      <c r="L122" s="279">
        <f t="shared" si="444"/>
        <v>8</v>
      </c>
      <c r="M122" s="279">
        <f t="shared" si="444"/>
        <v>6</v>
      </c>
      <c r="N122" s="279">
        <f t="shared" ref="N122:W122" si="445">N195+N197</f>
        <v>113</v>
      </c>
      <c r="O122" s="279">
        <f t="shared" si="445"/>
        <v>110</v>
      </c>
      <c r="P122" s="279">
        <f t="shared" si="445"/>
        <v>101</v>
      </c>
      <c r="Q122" s="279">
        <f t="shared" si="445"/>
        <v>109</v>
      </c>
      <c r="R122" s="279">
        <f t="shared" si="445"/>
        <v>104</v>
      </c>
      <c r="S122" s="279">
        <f t="shared" si="445"/>
        <v>105</v>
      </c>
      <c r="T122" s="279">
        <f t="shared" si="445"/>
        <v>114</v>
      </c>
      <c r="U122" s="279">
        <f t="shared" si="445"/>
        <v>115</v>
      </c>
      <c r="V122" s="279">
        <f t="shared" si="445"/>
        <v>102</v>
      </c>
      <c r="W122" s="279">
        <f t="shared" si="445"/>
        <v>101</v>
      </c>
      <c r="X122" s="279">
        <f>X195+X197</f>
        <v>101</v>
      </c>
      <c r="Y122" s="279">
        <f t="shared" ref="Y122:AL122" si="446">Y195+Y197</f>
        <v>98</v>
      </c>
      <c r="Z122" s="279">
        <f t="shared" si="446"/>
        <v>98</v>
      </c>
      <c r="AA122" s="279">
        <f t="shared" si="446"/>
        <v>94</v>
      </c>
      <c r="AB122" s="279">
        <f t="shared" si="446"/>
        <v>87</v>
      </c>
      <c r="AC122" s="279">
        <f t="shared" si="446"/>
        <v>87</v>
      </c>
      <c r="AD122" s="279">
        <f t="shared" si="446"/>
        <v>82</v>
      </c>
      <c r="AE122" s="279">
        <f t="shared" si="446"/>
        <v>75</v>
      </c>
      <c r="AF122" s="279">
        <f t="shared" si="446"/>
        <v>85</v>
      </c>
      <c r="AG122" s="279">
        <f t="shared" si="446"/>
        <v>74</v>
      </c>
      <c r="AH122" s="279">
        <f t="shared" si="446"/>
        <v>70</v>
      </c>
      <c r="AI122" s="279">
        <f t="shared" si="446"/>
        <v>63</v>
      </c>
      <c r="AJ122" s="279">
        <f t="shared" si="446"/>
        <v>57</v>
      </c>
      <c r="AK122" s="279">
        <f t="shared" si="446"/>
        <v>56</v>
      </c>
      <c r="AL122" s="279">
        <f t="shared" si="446"/>
        <v>49</v>
      </c>
      <c r="AM122" s="149"/>
      <c r="AN122" s="148">
        <v>43</v>
      </c>
      <c r="AO122" s="148">
        <v>41</v>
      </c>
      <c r="AP122" s="148">
        <v>40</v>
      </c>
      <c r="AQ122" s="148">
        <v>39</v>
      </c>
      <c r="AR122" s="148">
        <v>35</v>
      </c>
      <c r="AS122" s="148">
        <v>27</v>
      </c>
      <c r="AT122" s="148">
        <v>29</v>
      </c>
      <c r="AU122" s="148">
        <v>27</v>
      </c>
      <c r="AV122" s="148">
        <v>26</v>
      </c>
      <c r="AW122" s="36"/>
      <c r="AX122" s="148">
        <v>28</v>
      </c>
      <c r="AY122" s="148">
        <v>24</v>
      </c>
      <c r="AZ122" s="148">
        <v>26</v>
      </c>
      <c r="BA122" s="62">
        <v>24</v>
      </c>
      <c r="BB122" s="155">
        <v>23</v>
      </c>
      <c r="BC122" s="358">
        <v>17</v>
      </c>
      <c r="BD122" s="62">
        <v>17</v>
      </c>
      <c r="BE122" s="354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</row>
    <row r="123" spans="2:75"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V123" s="3"/>
      <c r="AW123" s="124"/>
      <c r="AX123" s="3"/>
      <c r="AY123" s="3"/>
      <c r="AZ123" s="3"/>
      <c r="BA123" s="3"/>
      <c r="BB123" s="3"/>
      <c r="BC123" s="4"/>
      <c r="BD123" s="3"/>
      <c r="BE123" s="4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</row>
    <row r="124" spans="2:75">
      <c r="X124" s="278" t="s">
        <v>1</v>
      </c>
      <c r="AC124" s="32" t="s">
        <v>586</v>
      </c>
      <c r="AD124" s="32" t="s">
        <v>586</v>
      </c>
      <c r="AE124" s="32" t="s">
        <v>586</v>
      </c>
      <c r="AF124" s="32" t="s">
        <v>586</v>
      </c>
      <c r="AG124" s="32" t="s">
        <v>586</v>
      </c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V124" s="3"/>
      <c r="AW124" s="124"/>
      <c r="AX124" s="3"/>
      <c r="AY124" s="3"/>
      <c r="AZ124" s="3"/>
      <c r="BA124" s="3"/>
      <c r="BB124" s="3"/>
      <c r="BC124" s="4"/>
      <c r="BD124" s="3"/>
      <c r="BE124" s="4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</row>
    <row r="125" spans="2:75" s="160" customFormat="1">
      <c r="B125" s="396"/>
      <c r="C125" s="37" t="s">
        <v>97</v>
      </c>
      <c r="D125" s="397">
        <v>3953</v>
      </c>
      <c r="E125" s="397">
        <v>3913</v>
      </c>
      <c r="F125" s="397">
        <v>3967</v>
      </c>
      <c r="G125" s="397">
        <v>3901</v>
      </c>
      <c r="H125" s="397">
        <v>3771</v>
      </c>
      <c r="I125" s="397">
        <v>2440</v>
      </c>
      <c r="J125" s="397">
        <v>2437</v>
      </c>
      <c r="K125" s="397">
        <v>2335</v>
      </c>
      <c r="L125" s="397">
        <v>2291</v>
      </c>
      <c r="M125" s="397">
        <v>2275</v>
      </c>
      <c r="N125" s="38">
        <v>18460</v>
      </c>
      <c r="O125" s="38">
        <v>19232</v>
      </c>
      <c r="P125" s="38">
        <v>18758</v>
      </c>
      <c r="Q125" s="38">
        <v>19132</v>
      </c>
      <c r="R125" s="38">
        <v>18512</v>
      </c>
      <c r="S125" s="38">
        <v>18798</v>
      </c>
      <c r="T125" s="38">
        <v>18720</v>
      </c>
      <c r="U125" s="38">
        <v>18149</v>
      </c>
      <c r="V125" s="38">
        <v>18662</v>
      </c>
      <c r="W125" s="38">
        <v>18247</v>
      </c>
      <c r="X125" s="398">
        <v>18636</v>
      </c>
      <c r="Y125" s="398">
        <v>18633</v>
      </c>
      <c r="Z125" s="398">
        <v>18013</v>
      </c>
      <c r="AA125" s="398">
        <v>17626</v>
      </c>
      <c r="AB125" s="398">
        <v>12433</v>
      </c>
      <c r="AC125" s="398">
        <f t="shared" ref="AC125:AL125" si="447">AC126+SUM(AC136:AC225)</f>
        <v>15950</v>
      </c>
      <c r="AD125" s="398">
        <f t="shared" si="447"/>
        <v>15337</v>
      </c>
      <c r="AE125" s="399">
        <f t="shared" si="447"/>
        <v>14961</v>
      </c>
      <c r="AF125" s="399">
        <f t="shared" si="447"/>
        <v>15435</v>
      </c>
      <c r="AG125" s="399">
        <f t="shared" si="447"/>
        <v>14315</v>
      </c>
      <c r="AH125" s="399">
        <f t="shared" si="447"/>
        <v>13946</v>
      </c>
      <c r="AI125" s="399">
        <f t="shared" si="447"/>
        <v>13066</v>
      </c>
      <c r="AJ125" s="399">
        <f t="shared" si="447"/>
        <v>12148</v>
      </c>
      <c r="AK125" s="399">
        <f t="shared" si="447"/>
        <v>12348</v>
      </c>
      <c r="AL125" s="399">
        <f t="shared" si="447"/>
        <v>10765</v>
      </c>
      <c r="AM125" s="382"/>
      <c r="AN125" s="382"/>
      <c r="AO125" s="382"/>
      <c r="AP125" s="382"/>
      <c r="AQ125" s="382"/>
      <c r="AR125" s="382"/>
      <c r="AS125" s="382"/>
      <c r="AT125" s="382"/>
      <c r="AU125" s="387"/>
      <c r="AV125" s="382"/>
      <c r="AW125" s="388"/>
      <c r="AX125" s="382"/>
      <c r="AY125" s="382"/>
      <c r="AZ125" s="382"/>
      <c r="BA125" s="382"/>
      <c r="BB125" s="382"/>
      <c r="BC125" s="4"/>
      <c r="BD125" s="382"/>
      <c r="BE125" s="4"/>
      <c r="BF125" s="382"/>
      <c r="BG125" s="382"/>
      <c r="BH125" s="382"/>
      <c r="BI125" s="382"/>
      <c r="BJ125" s="382"/>
      <c r="BK125" s="382"/>
      <c r="BL125" s="382"/>
      <c r="BM125" s="382"/>
      <c r="BN125" s="382"/>
      <c r="BO125" s="382"/>
      <c r="BP125" s="382"/>
      <c r="BQ125" s="382"/>
      <c r="BR125" s="382"/>
      <c r="BS125" s="382"/>
      <c r="BT125" s="382"/>
      <c r="BU125" s="382"/>
      <c r="BV125" s="382"/>
      <c r="BW125" s="382"/>
    </row>
    <row r="126" spans="2:75">
      <c r="B126" s="29"/>
      <c r="C126" s="45" t="s">
        <v>100</v>
      </c>
      <c r="D126" s="45">
        <v>965</v>
      </c>
      <c r="E126" s="45">
        <v>952</v>
      </c>
      <c r="F126" s="45">
        <v>977</v>
      </c>
      <c r="G126" s="45">
        <v>924</v>
      </c>
      <c r="H126" s="45">
        <v>886</v>
      </c>
      <c r="I126" s="406">
        <v>522</v>
      </c>
      <c r="J126" s="406">
        <v>504</v>
      </c>
      <c r="K126" s="406">
        <v>496</v>
      </c>
      <c r="L126" s="406">
        <v>487</v>
      </c>
      <c r="M126" s="406">
        <v>485</v>
      </c>
      <c r="N126" s="46">
        <v>4326</v>
      </c>
      <c r="O126" s="46">
        <v>4570</v>
      </c>
      <c r="P126" s="46">
        <v>4491</v>
      </c>
      <c r="Q126" s="46">
        <v>4598</v>
      </c>
      <c r="R126" s="46">
        <v>4467</v>
      </c>
      <c r="S126" s="46">
        <v>4480</v>
      </c>
      <c r="T126" s="46">
        <v>4533</v>
      </c>
      <c r="U126" s="46">
        <v>4410</v>
      </c>
      <c r="V126" s="46">
        <v>4460</v>
      </c>
      <c r="W126" s="46">
        <v>4469</v>
      </c>
      <c r="X126" s="275">
        <v>4542</v>
      </c>
      <c r="Y126" s="275">
        <v>4595</v>
      </c>
      <c r="Z126" s="275">
        <v>4349</v>
      </c>
      <c r="AA126" s="275">
        <v>4197</v>
      </c>
      <c r="AB126" s="275">
        <v>525</v>
      </c>
      <c r="AC126" s="275">
        <v>3308</v>
      </c>
      <c r="AD126" s="275">
        <v>3215</v>
      </c>
      <c r="AE126" s="275">
        <v>3111</v>
      </c>
      <c r="AF126" s="275">
        <v>3137</v>
      </c>
      <c r="AG126" s="275">
        <v>2886</v>
      </c>
      <c r="AH126" s="275">
        <f t="shared" ref="AH126" si="448">SUM(AH127:AH135)</f>
        <v>2764</v>
      </c>
      <c r="AI126" s="275">
        <f t="shared" ref="AI126:AL126" si="449">SUM(AI127:AI135)</f>
        <v>2637</v>
      </c>
      <c r="AJ126" s="275">
        <f t="shared" si="449"/>
        <v>2382</v>
      </c>
      <c r="AK126" s="275">
        <f t="shared" si="449"/>
        <v>2406</v>
      </c>
      <c r="AL126" s="275">
        <f t="shared" si="449"/>
        <v>2188</v>
      </c>
      <c r="AM126" s="3"/>
      <c r="AN126" s="3"/>
      <c r="AO126" s="3"/>
      <c r="AP126" s="3"/>
      <c r="AQ126" s="3"/>
      <c r="AR126" s="3"/>
      <c r="AS126" s="3"/>
      <c r="AT126" s="3"/>
      <c r="AV126" s="3"/>
      <c r="AW126" s="124"/>
      <c r="AX126" s="3"/>
      <c r="AY126" s="3"/>
      <c r="AZ126" s="3"/>
      <c r="BA126" s="3"/>
      <c r="BB126" s="3"/>
      <c r="BC126" s="4"/>
      <c r="BD126" s="3"/>
      <c r="BE126" s="4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</row>
    <row r="127" spans="2:75" s="160" customFormat="1">
      <c r="B127" s="382"/>
      <c r="C127" s="305" t="s">
        <v>46</v>
      </c>
      <c r="D127" s="383">
        <v>164</v>
      </c>
      <c r="E127" s="383">
        <v>152</v>
      </c>
      <c r="F127" s="383">
        <v>163</v>
      </c>
      <c r="G127" s="383">
        <v>160</v>
      </c>
      <c r="H127" s="383">
        <v>156</v>
      </c>
      <c r="I127" s="383">
        <v>126</v>
      </c>
      <c r="J127" s="383">
        <v>121</v>
      </c>
      <c r="K127" s="383">
        <v>123</v>
      </c>
      <c r="L127" s="383">
        <v>125</v>
      </c>
      <c r="M127" s="383">
        <v>118</v>
      </c>
      <c r="N127" s="374">
        <v>383</v>
      </c>
      <c r="O127" s="374">
        <v>397</v>
      </c>
      <c r="P127" s="374">
        <v>393</v>
      </c>
      <c r="Q127" s="374">
        <v>373</v>
      </c>
      <c r="R127" s="374">
        <v>361</v>
      </c>
      <c r="S127" s="374">
        <v>355</v>
      </c>
      <c r="T127" s="374">
        <v>356</v>
      </c>
      <c r="U127" s="374">
        <v>340</v>
      </c>
      <c r="V127" s="374">
        <v>348</v>
      </c>
      <c r="W127" s="374">
        <v>357</v>
      </c>
      <c r="X127" s="375">
        <v>361</v>
      </c>
      <c r="Y127" s="375">
        <v>350</v>
      </c>
      <c r="Z127" s="375">
        <v>337</v>
      </c>
      <c r="AA127" s="375">
        <v>326</v>
      </c>
      <c r="AB127" s="375">
        <v>29</v>
      </c>
      <c r="AC127" s="384">
        <v>270</v>
      </c>
      <c r="AD127" s="384">
        <v>266</v>
      </c>
      <c r="AE127" s="384">
        <v>263</v>
      </c>
      <c r="AF127" s="384">
        <v>273</v>
      </c>
      <c r="AG127" s="384">
        <v>251</v>
      </c>
      <c r="AH127" s="384">
        <v>239</v>
      </c>
      <c r="AI127" s="382">
        <v>235</v>
      </c>
      <c r="AJ127" s="385">
        <v>217</v>
      </c>
      <c r="AK127" s="386">
        <v>238</v>
      </c>
      <c r="AL127" s="385">
        <v>220</v>
      </c>
      <c r="AM127" s="382"/>
      <c r="AN127" s="382"/>
      <c r="AO127" s="382"/>
      <c r="AP127" s="382"/>
      <c r="AQ127" s="382"/>
      <c r="AR127" s="382"/>
      <c r="AS127" s="382"/>
      <c r="AT127" s="382"/>
      <c r="AU127" s="387"/>
      <c r="AV127" s="382"/>
      <c r="AW127" s="388"/>
      <c r="AX127" s="382"/>
      <c r="AY127" s="382"/>
      <c r="AZ127" s="382"/>
      <c r="BA127" s="382"/>
      <c r="BB127" s="382"/>
      <c r="BC127" s="4"/>
      <c r="BD127" s="382"/>
      <c r="BE127" s="4"/>
      <c r="BF127" s="382"/>
      <c r="BG127" s="382"/>
      <c r="BH127" s="382"/>
      <c r="BI127" s="382"/>
      <c r="BJ127" s="382"/>
      <c r="BK127" s="382"/>
      <c r="BL127" s="382"/>
      <c r="BM127" s="382"/>
      <c r="BN127" s="382"/>
      <c r="BO127" s="382"/>
      <c r="BP127" s="382"/>
      <c r="BQ127" s="382"/>
      <c r="BR127" s="382"/>
      <c r="BS127" s="382"/>
      <c r="BT127" s="382"/>
      <c r="BU127" s="382"/>
      <c r="BV127" s="382"/>
      <c r="BW127" s="382"/>
    </row>
    <row r="128" spans="2:75" s="160" customFormat="1">
      <c r="B128" s="382"/>
      <c r="C128" s="49" t="s">
        <v>47</v>
      </c>
      <c r="D128" s="389">
        <v>69</v>
      </c>
      <c r="E128" s="389">
        <v>71</v>
      </c>
      <c r="F128" s="389">
        <v>72</v>
      </c>
      <c r="G128" s="389">
        <v>60</v>
      </c>
      <c r="H128" s="389">
        <v>56</v>
      </c>
      <c r="I128" s="389">
        <v>31</v>
      </c>
      <c r="J128" s="389">
        <v>31</v>
      </c>
      <c r="K128" s="389">
        <v>32</v>
      </c>
      <c r="L128" s="389">
        <v>31</v>
      </c>
      <c r="M128" s="389">
        <v>31</v>
      </c>
      <c r="N128" s="376">
        <v>254</v>
      </c>
      <c r="O128" s="376">
        <v>263</v>
      </c>
      <c r="P128" s="376">
        <v>247</v>
      </c>
      <c r="Q128" s="376">
        <v>259</v>
      </c>
      <c r="R128" s="376">
        <v>249</v>
      </c>
      <c r="S128" s="376">
        <v>249</v>
      </c>
      <c r="T128" s="376">
        <v>248</v>
      </c>
      <c r="U128" s="376">
        <v>230</v>
      </c>
      <c r="V128" s="376">
        <v>219</v>
      </c>
      <c r="W128" s="376">
        <v>231</v>
      </c>
      <c r="X128" s="377">
        <v>224</v>
      </c>
      <c r="Y128" s="377">
        <v>217</v>
      </c>
      <c r="Z128" s="377">
        <v>205</v>
      </c>
      <c r="AA128" s="377">
        <v>198</v>
      </c>
      <c r="AB128" s="378">
        <v>2</v>
      </c>
      <c r="AC128" s="390">
        <v>130</v>
      </c>
      <c r="AD128" s="390">
        <v>123</v>
      </c>
      <c r="AE128" s="390">
        <v>124</v>
      </c>
      <c r="AF128" s="390">
        <v>130</v>
      </c>
      <c r="AG128" s="390">
        <v>116</v>
      </c>
      <c r="AH128" s="390">
        <v>115</v>
      </c>
      <c r="AI128" s="382">
        <v>102</v>
      </c>
      <c r="AJ128" s="385">
        <v>97</v>
      </c>
      <c r="AK128" s="386">
        <v>90</v>
      </c>
      <c r="AL128" s="385">
        <v>81</v>
      </c>
      <c r="AM128" s="382"/>
      <c r="AN128" s="382"/>
      <c r="AO128" s="382"/>
      <c r="AP128" s="382"/>
      <c r="AQ128" s="382"/>
      <c r="AR128" s="382"/>
      <c r="AS128" s="382"/>
      <c r="AT128" s="382"/>
      <c r="AU128" s="387"/>
      <c r="AV128" s="382"/>
      <c r="AW128" s="388"/>
      <c r="AX128" s="382"/>
      <c r="AY128" s="382"/>
      <c r="AZ128" s="382"/>
      <c r="BA128" s="382"/>
      <c r="BB128" s="382"/>
      <c r="BC128" s="4"/>
      <c r="BD128" s="382"/>
      <c r="BE128" s="4"/>
      <c r="BF128" s="382"/>
      <c r="BG128" s="382"/>
      <c r="BH128" s="382"/>
      <c r="BI128" s="382"/>
      <c r="BJ128" s="382"/>
      <c r="BK128" s="382"/>
      <c r="BL128" s="382"/>
      <c r="BM128" s="382"/>
      <c r="BN128" s="382"/>
      <c r="BO128" s="382"/>
      <c r="BP128" s="382"/>
      <c r="BQ128" s="382"/>
      <c r="BR128" s="382"/>
      <c r="BS128" s="382"/>
      <c r="BT128" s="382"/>
      <c r="BU128" s="382"/>
      <c r="BV128" s="382"/>
      <c r="BW128" s="382"/>
    </row>
    <row r="129" spans="2:75" s="160" customFormat="1">
      <c r="B129" s="382"/>
      <c r="C129" s="47" t="s">
        <v>48</v>
      </c>
      <c r="D129" s="183">
        <v>174</v>
      </c>
      <c r="E129" s="183">
        <v>170</v>
      </c>
      <c r="F129" s="183">
        <v>175</v>
      </c>
      <c r="G129" s="183">
        <v>145</v>
      </c>
      <c r="H129" s="183">
        <v>143</v>
      </c>
      <c r="I129" s="183">
        <v>75</v>
      </c>
      <c r="J129" s="183">
        <v>73</v>
      </c>
      <c r="K129" s="183">
        <v>74</v>
      </c>
      <c r="L129" s="183">
        <v>71</v>
      </c>
      <c r="M129" s="183">
        <v>68</v>
      </c>
      <c r="N129" s="379">
        <v>611</v>
      </c>
      <c r="O129" s="379">
        <v>649</v>
      </c>
      <c r="P129" s="379">
        <v>630</v>
      </c>
      <c r="Q129" s="379">
        <v>658</v>
      </c>
      <c r="R129" s="379">
        <v>627</v>
      </c>
      <c r="S129" s="379">
        <v>624</v>
      </c>
      <c r="T129" s="379">
        <v>577</v>
      </c>
      <c r="U129" s="379">
        <v>543</v>
      </c>
      <c r="V129" s="379">
        <v>550</v>
      </c>
      <c r="W129" s="379">
        <v>538</v>
      </c>
      <c r="X129" s="377">
        <v>541</v>
      </c>
      <c r="Y129" s="377">
        <v>530</v>
      </c>
      <c r="Z129" s="377">
        <v>516</v>
      </c>
      <c r="AA129" s="377">
        <v>520</v>
      </c>
      <c r="AB129" s="377">
        <v>18</v>
      </c>
      <c r="AC129" s="390">
        <v>445</v>
      </c>
      <c r="AD129" s="390">
        <v>411</v>
      </c>
      <c r="AE129" s="390">
        <v>385</v>
      </c>
      <c r="AF129" s="390">
        <v>392</v>
      </c>
      <c r="AG129" s="390">
        <v>369</v>
      </c>
      <c r="AH129" s="390">
        <v>345</v>
      </c>
      <c r="AI129" s="382">
        <v>363</v>
      </c>
      <c r="AJ129" s="385">
        <v>328</v>
      </c>
      <c r="AK129" s="386">
        <v>350</v>
      </c>
      <c r="AL129" s="385">
        <v>301</v>
      </c>
      <c r="AM129" s="382"/>
      <c r="AN129" s="382"/>
      <c r="AO129" s="382"/>
      <c r="AP129" s="382"/>
      <c r="AQ129" s="382"/>
      <c r="AR129" s="382"/>
      <c r="AS129" s="382"/>
      <c r="AT129" s="382"/>
      <c r="AU129" s="387"/>
      <c r="AV129" s="382"/>
      <c r="AW129" s="388"/>
      <c r="AX129" s="382"/>
      <c r="AY129" s="382"/>
      <c r="AZ129" s="382"/>
      <c r="BA129" s="382"/>
      <c r="BB129" s="382"/>
      <c r="BC129" s="4"/>
      <c r="BD129" s="382"/>
      <c r="BE129" s="4"/>
      <c r="BF129" s="382"/>
      <c r="BG129" s="382"/>
      <c r="BH129" s="382"/>
      <c r="BI129" s="382"/>
      <c r="BJ129" s="382"/>
      <c r="BK129" s="382"/>
      <c r="BL129" s="382"/>
      <c r="BM129" s="382"/>
      <c r="BN129" s="382"/>
      <c r="BO129" s="382"/>
      <c r="BP129" s="382"/>
      <c r="BQ129" s="382"/>
      <c r="BR129" s="382"/>
      <c r="BS129" s="382"/>
      <c r="BT129" s="382"/>
      <c r="BU129" s="382"/>
      <c r="BV129" s="382"/>
      <c r="BW129" s="382"/>
    </row>
    <row r="130" spans="2:75" s="160" customFormat="1">
      <c r="B130" s="382"/>
      <c r="C130" s="47" t="s">
        <v>49</v>
      </c>
      <c r="D130" s="183">
        <v>282</v>
      </c>
      <c r="E130" s="183">
        <v>291</v>
      </c>
      <c r="F130" s="183">
        <v>296</v>
      </c>
      <c r="G130" s="183">
        <v>274</v>
      </c>
      <c r="H130" s="183">
        <v>253</v>
      </c>
      <c r="I130" s="183">
        <v>130</v>
      </c>
      <c r="J130" s="183">
        <v>130</v>
      </c>
      <c r="K130" s="183">
        <v>120</v>
      </c>
      <c r="L130" s="183">
        <v>117</v>
      </c>
      <c r="M130" s="183">
        <v>119</v>
      </c>
      <c r="N130" s="379">
        <v>1633</v>
      </c>
      <c r="O130" s="379">
        <v>1711</v>
      </c>
      <c r="P130" s="379">
        <v>1703</v>
      </c>
      <c r="Q130" s="379">
        <v>1729</v>
      </c>
      <c r="R130" s="379">
        <v>1719</v>
      </c>
      <c r="S130" s="379">
        <v>1705</v>
      </c>
      <c r="T130" s="379">
        <v>1744</v>
      </c>
      <c r="U130" s="379">
        <v>1715</v>
      </c>
      <c r="V130" s="379">
        <v>1723</v>
      </c>
      <c r="W130" s="379">
        <v>1709</v>
      </c>
      <c r="X130" s="377">
        <v>1730</v>
      </c>
      <c r="Y130" s="377">
        <v>1740</v>
      </c>
      <c r="Z130" s="377">
        <v>1639</v>
      </c>
      <c r="AA130" s="377">
        <v>1534</v>
      </c>
      <c r="AB130" s="377">
        <v>112</v>
      </c>
      <c r="AC130" s="390">
        <v>1107</v>
      </c>
      <c r="AD130" s="390">
        <v>1128</v>
      </c>
      <c r="AE130" s="390">
        <v>1090</v>
      </c>
      <c r="AF130" s="390">
        <v>1060</v>
      </c>
      <c r="AG130" s="390">
        <v>963</v>
      </c>
      <c r="AH130" s="390">
        <v>914</v>
      </c>
      <c r="AI130" s="382">
        <v>839</v>
      </c>
      <c r="AJ130" s="385">
        <v>732</v>
      </c>
      <c r="AK130" s="386">
        <v>702</v>
      </c>
      <c r="AL130" s="385">
        <v>628</v>
      </c>
      <c r="AM130" s="382"/>
      <c r="AN130" s="382"/>
      <c r="AO130" s="382"/>
      <c r="AP130" s="382"/>
      <c r="AQ130" s="382"/>
      <c r="AR130" s="382"/>
      <c r="AS130" s="382"/>
      <c r="AT130" s="382"/>
      <c r="AU130" s="387"/>
      <c r="AV130" s="382"/>
      <c r="AW130" s="388"/>
      <c r="AX130" s="382"/>
      <c r="AY130" s="382"/>
      <c r="AZ130" s="382"/>
      <c r="BA130" s="382"/>
      <c r="BB130" s="382"/>
      <c r="BC130" s="4"/>
      <c r="BD130" s="382"/>
      <c r="BE130" s="4"/>
      <c r="BF130" s="382"/>
      <c r="BG130" s="382"/>
      <c r="BH130" s="382"/>
      <c r="BI130" s="382"/>
      <c r="BJ130" s="382"/>
      <c r="BK130" s="382"/>
      <c r="BL130" s="382"/>
      <c r="BM130" s="382"/>
      <c r="BN130" s="382"/>
      <c r="BO130" s="382"/>
      <c r="BP130" s="382"/>
      <c r="BQ130" s="382"/>
      <c r="BR130" s="382"/>
      <c r="BS130" s="382"/>
      <c r="BT130" s="382"/>
      <c r="BU130" s="382"/>
      <c r="BV130" s="382"/>
      <c r="BW130" s="382"/>
    </row>
    <row r="131" spans="2:75" s="160" customFormat="1">
      <c r="B131" s="382"/>
      <c r="C131" s="47" t="s">
        <v>50</v>
      </c>
      <c r="D131" s="183">
        <v>73</v>
      </c>
      <c r="E131" s="183">
        <v>65</v>
      </c>
      <c r="F131" s="183">
        <v>71</v>
      </c>
      <c r="G131" s="183">
        <v>67</v>
      </c>
      <c r="H131" s="183">
        <v>62</v>
      </c>
      <c r="I131" s="183">
        <v>31</v>
      </c>
      <c r="J131" s="183">
        <v>27</v>
      </c>
      <c r="K131" s="183">
        <v>28</v>
      </c>
      <c r="L131" s="183">
        <v>28</v>
      </c>
      <c r="M131" s="183">
        <v>30</v>
      </c>
      <c r="N131" s="379">
        <v>409</v>
      </c>
      <c r="O131" s="379">
        <v>428</v>
      </c>
      <c r="P131" s="379">
        <v>418</v>
      </c>
      <c r="Q131" s="379">
        <v>411</v>
      </c>
      <c r="R131" s="379">
        <v>396</v>
      </c>
      <c r="S131" s="379">
        <v>401</v>
      </c>
      <c r="T131" s="379">
        <v>404</v>
      </c>
      <c r="U131" s="379">
        <v>413</v>
      </c>
      <c r="V131" s="379">
        <v>416</v>
      </c>
      <c r="W131" s="379">
        <v>422</v>
      </c>
      <c r="X131" s="377">
        <v>425</v>
      </c>
      <c r="Y131" s="377">
        <v>420</v>
      </c>
      <c r="Z131" s="377">
        <v>390</v>
      </c>
      <c r="AA131" s="377">
        <v>395</v>
      </c>
      <c r="AB131" s="377">
        <v>17</v>
      </c>
      <c r="AC131" s="390">
        <v>202</v>
      </c>
      <c r="AD131" s="390">
        <v>214</v>
      </c>
      <c r="AE131" s="390">
        <v>200</v>
      </c>
      <c r="AF131" s="390">
        <v>191</v>
      </c>
      <c r="AG131" s="390">
        <v>183</v>
      </c>
      <c r="AH131" s="390">
        <v>173</v>
      </c>
      <c r="AI131" s="382">
        <v>170</v>
      </c>
      <c r="AJ131" s="385">
        <v>140</v>
      </c>
      <c r="AK131" s="386">
        <v>140</v>
      </c>
      <c r="AL131" s="385">
        <v>133</v>
      </c>
      <c r="AM131" s="382"/>
      <c r="AN131" s="382"/>
      <c r="AO131" s="382"/>
      <c r="AP131" s="382"/>
      <c r="AQ131" s="382"/>
      <c r="AR131" s="382"/>
      <c r="AS131" s="382"/>
      <c r="AT131" s="382"/>
      <c r="AU131" s="387"/>
      <c r="AV131" s="382"/>
      <c r="AW131" s="388"/>
      <c r="AX131" s="382"/>
      <c r="AY131" s="382"/>
      <c r="AZ131" s="382"/>
      <c r="BA131" s="382"/>
      <c r="BB131" s="382"/>
      <c r="BC131" s="4"/>
      <c r="BD131" s="382"/>
      <c r="BE131" s="4"/>
      <c r="BF131" s="382"/>
      <c r="BG131" s="382"/>
      <c r="BH131" s="382"/>
      <c r="BI131" s="382"/>
      <c r="BJ131" s="382"/>
      <c r="BK131" s="382"/>
      <c r="BL131" s="382"/>
      <c r="BM131" s="382"/>
      <c r="BN131" s="382"/>
      <c r="BO131" s="382"/>
      <c r="BP131" s="382"/>
      <c r="BQ131" s="382"/>
      <c r="BR131" s="382"/>
      <c r="BS131" s="382"/>
      <c r="BT131" s="382"/>
      <c r="BU131" s="382"/>
      <c r="BV131" s="382"/>
      <c r="BW131" s="382"/>
    </row>
    <row r="132" spans="2:75" s="160" customFormat="1">
      <c r="B132" s="382"/>
      <c r="C132" s="47" t="s">
        <v>51</v>
      </c>
      <c r="D132" s="183">
        <v>102</v>
      </c>
      <c r="E132" s="183">
        <v>107</v>
      </c>
      <c r="F132" s="183">
        <v>110</v>
      </c>
      <c r="G132" s="183">
        <v>114</v>
      </c>
      <c r="H132" s="183">
        <v>117</v>
      </c>
      <c r="I132" s="183">
        <v>58</v>
      </c>
      <c r="J132" s="183">
        <v>54</v>
      </c>
      <c r="K132" s="183">
        <v>52</v>
      </c>
      <c r="L132" s="183">
        <v>51</v>
      </c>
      <c r="M132" s="183">
        <v>56</v>
      </c>
      <c r="N132" s="379">
        <v>499</v>
      </c>
      <c r="O132" s="379">
        <v>556</v>
      </c>
      <c r="P132" s="379">
        <v>133</v>
      </c>
      <c r="Q132" s="379">
        <v>131</v>
      </c>
      <c r="R132" s="379">
        <v>127</v>
      </c>
      <c r="S132" s="379">
        <v>126</v>
      </c>
      <c r="T132" s="379">
        <v>133</v>
      </c>
      <c r="U132" s="379">
        <v>129</v>
      </c>
      <c r="V132" s="379">
        <v>134</v>
      </c>
      <c r="W132" s="379">
        <v>131</v>
      </c>
      <c r="X132" s="377">
        <v>126</v>
      </c>
      <c r="Y132" s="377">
        <v>132</v>
      </c>
      <c r="Z132" s="377">
        <v>132</v>
      </c>
      <c r="AA132" s="377">
        <v>126</v>
      </c>
      <c r="AB132" s="377">
        <v>26</v>
      </c>
      <c r="AC132" s="390">
        <v>105</v>
      </c>
      <c r="AD132" s="390">
        <v>101</v>
      </c>
      <c r="AE132" s="390">
        <v>98</v>
      </c>
      <c r="AF132" s="390">
        <v>99</v>
      </c>
      <c r="AG132" s="390">
        <v>87</v>
      </c>
      <c r="AH132" s="390">
        <v>82</v>
      </c>
      <c r="AI132" s="382">
        <v>72</v>
      </c>
      <c r="AJ132" s="385">
        <v>72</v>
      </c>
      <c r="AK132" s="386">
        <v>70</v>
      </c>
      <c r="AL132" s="385">
        <v>65</v>
      </c>
      <c r="AM132" s="382"/>
      <c r="AN132" s="382"/>
      <c r="AO132" s="382"/>
      <c r="AP132" s="382"/>
      <c r="AQ132" s="382"/>
      <c r="AR132" s="382"/>
      <c r="AS132" s="382"/>
      <c r="AT132" s="382"/>
      <c r="AU132" s="387"/>
      <c r="AV132" s="382"/>
      <c r="AW132" s="388"/>
      <c r="AX132" s="382"/>
      <c r="AY132" s="382"/>
      <c r="AZ132" s="382"/>
      <c r="BA132" s="382"/>
      <c r="BB132" s="382"/>
      <c r="BC132" s="4"/>
      <c r="BD132" s="382"/>
      <c r="BE132" s="4"/>
      <c r="BF132" s="382"/>
      <c r="BG132" s="382"/>
      <c r="BH132" s="382"/>
      <c r="BI132" s="382"/>
      <c r="BJ132" s="382"/>
      <c r="BK132" s="382"/>
      <c r="BL132" s="382"/>
      <c r="BM132" s="382"/>
      <c r="BN132" s="382"/>
      <c r="BO132" s="382"/>
      <c r="BP132" s="382"/>
      <c r="BQ132" s="382"/>
      <c r="BR132" s="382"/>
      <c r="BS132" s="382"/>
      <c r="BT132" s="382"/>
      <c r="BU132" s="382"/>
      <c r="BV132" s="382"/>
      <c r="BW132" s="382"/>
    </row>
    <row r="133" spans="2:75" s="160" customFormat="1">
      <c r="B133" s="382"/>
      <c r="C133" s="47" t="s">
        <v>52</v>
      </c>
      <c r="D133" s="183"/>
      <c r="E133" s="183"/>
      <c r="F133" s="183"/>
      <c r="G133" s="183">
        <v>19</v>
      </c>
      <c r="H133" s="183">
        <v>22</v>
      </c>
      <c r="I133" s="183">
        <v>16</v>
      </c>
      <c r="J133" s="183">
        <v>16</v>
      </c>
      <c r="K133" s="183">
        <v>16</v>
      </c>
      <c r="L133" s="183">
        <v>17</v>
      </c>
      <c r="M133" s="183">
        <v>16</v>
      </c>
      <c r="N133" s="379">
        <v>92</v>
      </c>
      <c r="O133" s="379">
        <v>95</v>
      </c>
      <c r="P133" s="379">
        <v>101</v>
      </c>
      <c r="Q133" s="379">
        <v>108</v>
      </c>
      <c r="R133" s="379">
        <v>105</v>
      </c>
      <c r="S133" s="379">
        <v>106</v>
      </c>
      <c r="T133" s="379">
        <v>113</v>
      </c>
      <c r="U133" s="379">
        <v>109</v>
      </c>
      <c r="V133" s="379">
        <v>113</v>
      </c>
      <c r="W133" s="379">
        <v>119</v>
      </c>
      <c r="X133" s="377">
        <v>116</v>
      </c>
      <c r="Y133" s="377">
        <v>122</v>
      </c>
      <c r="Z133" s="377">
        <v>115</v>
      </c>
      <c r="AA133" s="377">
        <v>115</v>
      </c>
      <c r="AB133" s="377">
        <v>13</v>
      </c>
      <c r="AC133" s="390">
        <v>107</v>
      </c>
      <c r="AD133" s="390">
        <v>98</v>
      </c>
      <c r="AE133" s="390">
        <v>104</v>
      </c>
      <c r="AF133" s="390">
        <v>104</v>
      </c>
      <c r="AG133" s="390">
        <v>104</v>
      </c>
      <c r="AH133" s="390">
        <v>101</v>
      </c>
      <c r="AI133" s="382">
        <v>89</v>
      </c>
      <c r="AJ133" s="385">
        <v>89</v>
      </c>
      <c r="AK133" s="386">
        <v>90</v>
      </c>
      <c r="AL133" s="385">
        <v>85</v>
      </c>
      <c r="AM133" s="382"/>
      <c r="AN133" s="382"/>
      <c r="AO133" s="382"/>
      <c r="AP133" s="382"/>
      <c r="AQ133" s="382"/>
      <c r="AR133" s="382"/>
      <c r="AS133" s="382"/>
      <c r="AT133" s="382"/>
      <c r="AU133" s="387"/>
      <c r="AV133" s="382"/>
      <c r="AW133" s="388"/>
      <c r="AX133" s="382"/>
      <c r="AY133" s="382"/>
      <c r="AZ133" s="382"/>
      <c r="BA133" s="382"/>
      <c r="BB133" s="382"/>
      <c r="BC133" s="4"/>
      <c r="BD133" s="382"/>
      <c r="BE133" s="4"/>
      <c r="BF133" s="382"/>
      <c r="BG133" s="382"/>
      <c r="BH133" s="382"/>
      <c r="BI133" s="382"/>
      <c r="BJ133" s="382"/>
      <c r="BK133" s="382"/>
      <c r="BL133" s="382"/>
      <c r="BM133" s="382"/>
      <c r="BN133" s="382"/>
      <c r="BO133" s="382"/>
      <c r="BP133" s="382"/>
      <c r="BQ133" s="382"/>
      <c r="BR133" s="382"/>
      <c r="BS133" s="382"/>
      <c r="BT133" s="382"/>
      <c r="BU133" s="382"/>
      <c r="BV133" s="382"/>
      <c r="BW133" s="382"/>
    </row>
    <row r="134" spans="2:75" s="160" customFormat="1">
      <c r="B134" s="382"/>
      <c r="C134" s="47" t="s">
        <v>53</v>
      </c>
      <c r="D134" s="183">
        <v>101</v>
      </c>
      <c r="E134" s="183">
        <v>96</v>
      </c>
      <c r="F134" s="183">
        <v>90</v>
      </c>
      <c r="G134" s="183">
        <v>85</v>
      </c>
      <c r="H134" s="183">
        <v>77</v>
      </c>
      <c r="I134" s="183">
        <v>55</v>
      </c>
      <c r="J134" s="183">
        <v>52</v>
      </c>
      <c r="K134" s="183">
        <v>51</v>
      </c>
      <c r="L134" s="183">
        <v>47</v>
      </c>
      <c r="M134" s="183">
        <v>47</v>
      </c>
      <c r="N134" s="379">
        <v>445</v>
      </c>
      <c r="O134" s="379">
        <v>471</v>
      </c>
      <c r="P134" s="379">
        <v>450</v>
      </c>
      <c r="Q134" s="379">
        <v>476</v>
      </c>
      <c r="R134" s="379">
        <v>450</v>
      </c>
      <c r="S134" s="379">
        <v>448</v>
      </c>
      <c r="T134" s="379">
        <v>446</v>
      </c>
      <c r="U134" s="379">
        <v>424</v>
      </c>
      <c r="V134" s="379">
        <v>426</v>
      </c>
      <c r="W134" s="379">
        <v>434</v>
      </c>
      <c r="X134" s="377">
        <v>445</v>
      </c>
      <c r="Y134" s="377">
        <v>465</v>
      </c>
      <c r="Z134" s="377">
        <v>423</v>
      </c>
      <c r="AA134" s="377">
        <v>386</v>
      </c>
      <c r="AB134" s="377">
        <v>12</v>
      </c>
      <c r="AC134" s="390">
        <v>326</v>
      </c>
      <c r="AD134" s="390">
        <v>294</v>
      </c>
      <c r="AE134" s="390">
        <v>273</v>
      </c>
      <c r="AF134" s="390">
        <v>280</v>
      </c>
      <c r="AG134" s="390">
        <v>248</v>
      </c>
      <c r="AH134" s="390">
        <v>247</v>
      </c>
      <c r="AI134" s="382">
        <v>238</v>
      </c>
      <c r="AJ134" s="390">
        <v>202</v>
      </c>
      <c r="AK134" s="391">
        <v>227</v>
      </c>
      <c r="AL134" s="390">
        <v>205</v>
      </c>
      <c r="AM134" s="382"/>
      <c r="AN134" s="382"/>
      <c r="AO134" s="382"/>
      <c r="AP134" s="382"/>
      <c r="AQ134" s="382"/>
      <c r="AR134" s="382"/>
      <c r="AS134" s="382"/>
      <c r="AT134" s="382"/>
      <c r="AU134" s="387"/>
      <c r="AV134" s="382"/>
      <c r="AW134" s="388"/>
      <c r="AX134" s="382"/>
      <c r="AY134" s="382"/>
      <c r="AZ134" s="382"/>
      <c r="BA134" s="382"/>
      <c r="BB134" s="382"/>
      <c r="BC134" s="4"/>
      <c r="BD134" s="382"/>
      <c r="BE134" s="4"/>
      <c r="BF134" s="382"/>
      <c r="BG134" s="382"/>
      <c r="BH134" s="382"/>
      <c r="BI134" s="382"/>
      <c r="BJ134" s="382"/>
      <c r="BK134" s="382"/>
      <c r="BL134" s="382"/>
      <c r="BM134" s="382"/>
      <c r="BN134" s="382"/>
      <c r="BO134" s="382"/>
      <c r="BP134" s="382"/>
      <c r="BQ134" s="382"/>
      <c r="BR134" s="382"/>
      <c r="BS134" s="382"/>
      <c r="BT134" s="382"/>
      <c r="BU134" s="382"/>
      <c r="BV134" s="382"/>
      <c r="BW134" s="382"/>
    </row>
    <row r="135" spans="2:75" s="160" customFormat="1">
      <c r="B135" s="382"/>
      <c r="C135" s="306" t="s">
        <v>54</v>
      </c>
      <c r="D135" s="392"/>
      <c r="E135" s="392"/>
      <c r="F135" s="392"/>
      <c r="G135" s="392"/>
      <c r="H135" s="392"/>
      <c r="I135" s="392"/>
      <c r="J135" s="392"/>
      <c r="K135" s="392"/>
      <c r="L135" s="392"/>
      <c r="M135" s="392"/>
      <c r="N135" s="380"/>
      <c r="O135" s="380"/>
      <c r="P135" s="380">
        <v>416</v>
      </c>
      <c r="Q135" s="380">
        <v>453</v>
      </c>
      <c r="R135" s="380">
        <v>433</v>
      </c>
      <c r="S135" s="380">
        <v>466</v>
      </c>
      <c r="T135" s="380">
        <v>512</v>
      </c>
      <c r="U135" s="380">
        <v>507</v>
      </c>
      <c r="V135" s="380">
        <v>531</v>
      </c>
      <c r="W135" s="380">
        <v>528</v>
      </c>
      <c r="X135" s="381">
        <v>574</v>
      </c>
      <c r="Y135" s="381">
        <v>619</v>
      </c>
      <c r="Z135" s="381">
        <v>592</v>
      </c>
      <c r="AA135" s="381">
        <v>597</v>
      </c>
      <c r="AB135" s="381">
        <v>296</v>
      </c>
      <c r="AC135" s="393">
        <v>616</v>
      </c>
      <c r="AD135" s="393">
        <v>580</v>
      </c>
      <c r="AE135" s="393">
        <v>574</v>
      </c>
      <c r="AF135" s="393">
        <v>608</v>
      </c>
      <c r="AG135" s="393">
        <v>565</v>
      </c>
      <c r="AH135" s="393">
        <v>548</v>
      </c>
      <c r="AI135" s="394">
        <v>529</v>
      </c>
      <c r="AJ135" s="393">
        <v>505</v>
      </c>
      <c r="AK135" s="395">
        <v>499</v>
      </c>
      <c r="AL135" s="393">
        <v>470</v>
      </c>
      <c r="AM135" s="382"/>
      <c r="AN135" s="382"/>
      <c r="AO135" s="382"/>
      <c r="AP135" s="382"/>
      <c r="AQ135" s="382"/>
      <c r="AR135" s="382"/>
      <c r="AS135" s="382"/>
      <c r="AT135" s="382"/>
      <c r="AU135" s="387"/>
      <c r="AV135" s="382"/>
      <c r="AW135" s="388"/>
      <c r="AX135" s="382"/>
      <c r="AY135" s="382"/>
      <c r="AZ135" s="382"/>
      <c r="BA135" s="382"/>
      <c r="BB135" s="382"/>
      <c r="BC135" s="4"/>
      <c r="BD135" s="382"/>
      <c r="BE135" s="4"/>
      <c r="BF135" s="382"/>
      <c r="BG135" s="382"/>
      <c r="BH135" s="382"/>
      <c r="BI135" s="382"/>
      <c r="BJ135" s="382"/>
      <c r="BK135" s="382"/>
      <c r="BL135" s="382"/>
      <c r="BM135" s="382"/>
      <c r="BN135" s="382"/>
      <c r="BO135" s="382"/>
      <c r="BP135" s="382"/>
      <c r="BQ135" s="382"/>
      <c r="BR135" s="382"/>
      <c r="BS135" s="382"/>
      <c r="BT135" s="382"/>
      <c r="BU135" s="382"/>
      <c r="BV135" s="382"/>
      <c r="BW135" s="382"/>
    </row>
    <row r="136" spans="2:75">
      <c r="B136" s="126">
        <v>201</v>
      </c>
      <c r="C136" s="53" t="s">
        <v>55</v>
      </c>
      <c r="D136" s="53">
        <v>433</v>
      </c>
      <c r="E136" s="53">
        <v>411</v>
      </c>
      <c r="F136" s="53">
        <v>435</v>
      </c>
      <c r="G136" s="53">
        <v>408</v>
      </c>
      <c r="H136" s="53">
        <v>397</v>
      </c>
      <c r="I136" s="53">
        <v>251</v>
      </c>
      <c r="J136" s="53">
        <v>246</v>
      </c>
      <c r="K136" s="53">
        <v>230</v>
      </c>
      <c r="L136" s="53">
        <v>227</v>
      </c>
      <c r="M136" s="53">
        <v>228</v>
      </c>
      <c r="N136" s="54">
        <v>1825</v>
      </c>
      <c r="O136" s="54">
        <v>1945</v>
      </c>
      <c r="P136" s="54">
        <v>1837</v>
      </c>
      <c r="Q136" s="54">
        <v>1850</v>
      </c>
      <c r="R136" s="54">
        <v>1810</v>
      </c>
      <c r="S136" s="54">
        <v>1830</v>
      </c>
      <c r="T136" s="54">
        <v>1785</v>
      </c>
      <c r="U136" s="54">
        <v>1744</v>
      </c>
      <c r="V136" s="54">
        <v>1770</v>
      </c>
      <c r="W136" s="54">
        <v>1727</v>
      </c>
      <c r="X136" s="308">
        <v>1734</v>
      </c>
      <c r="Y136" s="308">
        <v>1740</v>
      </c>
      <c r="Z136" s="308">
        <v>1714</v>
      </c>
      <c r="AA136" s="308">
        <v>1635</v>
      </c>
      <c r="AB136" s="308">
        <v>1556</v>
      </c>
      <c r="AC136" s="143">
        <v>1525</v>
      </c>
      <c r="AD136" s="143">
        <v>1458</v>
      </c>
      <c r="AE136" s="143">
        <v>1539</v>
      </c>
      <c r="AF136" s="143">
        <v>1559</v>
      </c>
      <c r="AG136" s="143">
        <v>1444</v>
      </c>
      <c r="AH136" s="143">
        <v>1403</v>
      </c>
      <c r="AI136" s="3">
        <v>1277</v>
      </c>
      <c r="AJ136" s="143">
        <v>1283</v>
      </c>
      <c r="AK136" s="33">
        <v>1279</v>
      </c>
      <c r="AL136" s="143">
        <v>1178</v>
      </c>
      <c r="AM136" s="3"/>
      <c r="AN136" s="3"/>
      <c r="AO136" s="3"/>
      <c r="AP136" s="3"/>
      <c r="AQ136" s="3"/>
      <c r="AR136" s="3"/>
      <c r="AS136" s="3"/>
      <c r="AT136" s="3"/>
      <c r="AV136" s="3"/>
      <c r="AW136" s="124"/>
      <c r="AX136" s="3"/>
      <c r="AY136" s="3"/>
      <c r="AZ136" s="3"/>
      <c r="BA136" s="3"/>
      <c r="BB136" s="3"/>
      <c r="BC136" s="4"/>
      <c r="BD136" s="3"/>
      <c r="BE136" s="4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</row>
    <row r="137" spans="2:75">
      <c r="B137" s="3">
        <v>202</v>
      </c>
      <c r="C137" s="53" t="s">
        <v>56</v>
      </c>
      <c r="D137" s="53">
        <v>531</v>
      </c>
      <c r="E137" s="53">
        <v>514</v>
      </c>
      <c r="F137" s="53">
        <v>494</v>
      </c>
      <c r="G137" s="53">
        <v>489</v>
      </c>
      <c r="H137" s="53">
        <v>465</v>
      </c>
      <c r="I137" s="53">
        <v>329</v>
      </c>
      <c r="J137" s="53">
        <v>323</v>
      </c>
      <c r="K137" s="53">
        <v>305</v>
      </c>
      <c r="L137" s="53">
        <v>302</v>
      </c>
      <c r="M137" s="53">
        <v>292</v>
      </c>
      <c r="N137" s="54">
        <v>1857</v>
      </c>
      <c r="O137" s="54">
        <v>1985</v>
      </c>
      <c r="P137" s="54">
        <v>1871</v>
      </c>
      <c r="Q137" s="54">
        <v>1919</v>
      </c>
      <c r="R137" s="54">
        <v>1769</v>
      </c>
      <c r="S137" s="54">
        <v>1870</v>
      </c>
      <c r="T137" s="54">
        <v>1820</v>
      </c>
      <c r="U137" s="54">
        <v>1721</v>
      </c>
      <c r="V137" s="54">
        <v>1853</v>
      </c>
      <c r="W137" s="54">
        <v>1757</v>
      </c>
      <c r="X137" s="308">
        <v>1822</v>
      </c>
      <c r="Y137" s="308">
        <v>1847</v>
      </c>
      <c r="Z137" s="308">
        <v>1767</v>
      </c>
      <c r="AA137" s="308">
        <v>1763</v>
      </c>
      <c r="AB137" s="308">
        <v>1472</v>
      </c>
      <c r="AC137" s="143">
        <v>1579</v>
      </c>
      <c r="AD137" s="143">
        <v>1492</v>
      </c>
      <c r="AE137" s="143">
        <v>1389</v>
      </c>
      <c r="AF137" s="143">
        <v>1406</v>
      </c>
      <c r="AG137" s="143">
        <v>1311</v>
      </c>
      <c r="AH137" s="143">
        <v>1282</v>
      </c>
      <c r="AI137" s="3">
        <v>1169</v>
      </c>
      <c r="AJ137" s="143">
        <v>1091</v>
      </c>
      <c r="AK137" s="33">
        <v>1090</v>
      </c>
      <c r="AL137" s="143">
        <v>1001</v>
      </c>
      <c r="AM137" s="3"/>
      <c r="AN137" s="3"/>
      <c r="AO137" s="3"/>
      <c r="AP137" s="3"/>
      <c r="AQ137" s="3"/>
      <c r="AR137" s="3"/>
      <c r="AS137" s="3"/>
      <c r="AT137" s="3"/>
      <c r="AV137" s="3"/>
      <c r="AW137" s="124"/>
      <c r="AX137" s="3"/>
      <c r="AY137" s="3"/>
      <c r="AZ137" s="3"/>
      <c r="BA137" s="3"/>
      <c r="BB137" s="3"/>
      <c r="BC137" s="4"/>
      <c r="BD137" s="3"/>
      <c r="BE137" s="4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</row>
    <row r="138" spans="2:75">
      <c r="B138" s="3">
        <v>203</v>
      </c>
      <c r="C138" s="53" t="s">
        <v>57</v>
      </c>
      <c r="D138" s="53">
        <v>181</v>
      </c>
      <c r="E138" s="53">
        <v>174</v>
      </c>
      <c r="F138" s="53">
        <v>170</v>
      </c>
      <c r="G138" s="53">
        <v>167</v>
      </c>
      <c r="H138" s="53">
        <v>165</v>
      </c>
      <c r="I138" s="53">
        <v>106</v>
      </c>
      <c r="J138" s="53">
        <v>105</v>
      </c>
      <c r="K138" s="53">
        <v>99</v>
      </c>
      <c r="L138" s="53">
        <v>96</v>
      </c>
      <c r="M138" s="53">
        <v>101</v>
      </c>
      <c r="N138" s="54">
        <v>618</v>
      </c>
      <c r="O138" s="54">
        <v>652</v>
      </c>
      <c r="P138" s="54">
        <v>648</v>
      </c>
      <c r="Q138" s="54">
        <v>665</v>
      </c>
      <c r="R138" s="54">
        <v>640</v>
      </c>
      <c r="S138" s="54">
        <v>666</v>
      </c>
      <c r="T138" s="54">
        <v>652</v>
      </c>
      <c r="U138" s="54">
        <v>633</v>
      </c>
      <c r="V138" s="54">
        <v>652</v>
      </c>
      <c r="W138" s="54">
        <v>642</v>
      </c>
      <c r="X138" s="308">
        <v>665</v>
      </c>
      <c r="Y138" s="308">
        <v>629</v>
      </c>
      <c r="Z138" s="308">
        <v>628</v>
      </c>
      <c r="AA138" s="308">
        <v>621</v>
      </c>
      <c r="AB138" s="308">
        <v>431</v>
      </c>
      <c r="AC138" s="143">
        <v>584</v>
      </c>
      <c r="AD138" s="143">
        <v>553</v>
      </c>
      <c r="AE138" s="143">
        <v>532</v>
      </c>
      <c r="AF138" s="143">
        <v>570</v>
      </c>
      <c r="AG138" s="143">
        <v>512</v>
      </c>
      <c r="AH138" s="143">
        <v>517</v>
      </c>
      <c r="AI138" s="3">
        <v>488</v>
      </c>
      <c r="AJ138" s="143">
        <v>463</v>
      </c>
      <c r="AK138" s="33">
        <v>468</v>
      </c>
      <c r="AL138" s="143">
        <v>425</v>
      </c>
      <c r="AM138" s="3"/>
      <c r="AN138" s="3"/>
      <c r="AO138" s="3"/>
      <c r="AP138" s="3"/>
      <c r="AQ138" s="3"/>
      <c r="AR138" s="3"/>
      <c r="AS138" s="3"/>
      <c r="AT138" s="3"/>
      <c r="AV138" s="3"/>
      <c r="AW138" s="124"/>
      <c r="AX138" s="3"/>
      <c r="AY138" s="3"/>
      <c r="AZ138" s="3"/>
      <c r="BA138" s="3"/>
      <c r="BB138" s="3"/>
      <c r="BC138" s="4"/>
      <c r="BD138" s="3"/>
      <c r="BE138" s="4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</row>
    <row r="139" spans="2:75">
      <c r="B139" s="3">
        <v>204</v>
      </c>
      <c r="C139" s="53" t="s">
        <v>58</v>
      </c>
      <c r="D139" s="53">
        <v>158</v>
      </c>
      <c r="E139" s="53">
        <v>153</v>
      </c>
      <c r="F139" s="53">
        <v>142</v>
      </c>
      <c r="G139" s="53">
        <v>138</v>
      </c>
      <c r="H139" s="53">
        <v>130</v>
      </c>
      <c r="I139" s="53">
        <v>76</v>
      </c>
      <c r="J139" s="53">
        <v>79</v>
      </c>
      <c r="K139" s="53">
        <v>72</v>
      </c>
      <c r="L139" s="53">
        <v>67</v>
      </c>
      <c r="M139" s="53">
        <v>67</v>
      </c>
      <c r="N139" s="54">
        <v>393</v>
      </c>
      <c r="O139" s="54">
        <v>413</v>
      </c>
      <c r="P139" s="54">
        <v>406</v>
      </c>
      <c r="Q139" s="54">
        <v>417</v>
      </c>
      <c r="R139" s="54">
        <v>407</v>
      </c>
      <c r="S139" s="54">
        <v>416</v>
      </c>
      <c r="T139" s="54">
        <v>408</v>
      </c>
      <c r="U139" s="54">
        <v>388</v>
      </c>
      <c r="V139" s="54">
        <v>392</v>
      </c>
      <c r="W139" s="54">
        <v>380</v>
      </c>
      <c r="X139" s="308">
        <v>372</v>
      </c>
      <c r="Y139" s="308">
        <v>387</v>
      </c>
      <c r="Z139" s="308">
        <v>385</v>
      </c>
      <c r="AA139" s="308">
        <v>381</v>
      </c>
      <c r="AB139" s="308">
        <v>255</v>
      </c>
      <c r="AC139" s="143">
        <v>337</v>
      </c>
      <c r="AD139" s="143">
        <v>324</v>
      </c>
      <c r="AE139" s="143">
        <v>313</v>
      </c>
      <c r="AF139" s="143">
        <v>346</v>
      </c>
      <c r="AG139" s="143">
        <v>308</v>
      </c>
      <c r="AH139" s="143">
        <v>310</v>
      </c>
      <c r="AI139" s="3">
        <v>289</v>
      </c>
      <c r="AJ139" s="143">
        <v>282</v>
      </c>
      <c r="AK139" s="33">
        <v>273</v>
      </c>
      <c r="AL139" s="143">
        <v>252</v>
      </c>
      <c r="AM139" s="3"/>
      <c r="AN139" s="3"/>
      <c r="AO139" s="3"/>
      <c r="AP139" s="3"/>
      <c r="AQ139" s="3"/>
      <c r="AR139" s="3"/>
      <c r="AS139" s="3"/>
      <c r="AT139" s="3"/>
      <c r="AV139" s="3"/>
      <c r="AW139" s="124"/>
      <c r="AX139" s="3"/>
      <c r="AY139" s="3"/>
      <c r="AZ139" s="3"/>
      <c r="BA139" s="3"/>
      <c r="BB139" s="3"/>
      <c r="BC139" s="4"/>
      <c r="BD139" s="3"/>
      <c r="BE139" s="4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</row>
    <row r="140" spans="2:75">
      <c r="B140" s="3">
        <v>205</v>
      </c>
      <c r="C140" s="53" t="s">
        <v>59</v>
      </c>
      <c r="D140" s="53">
        <v>31</v>
      </c>
      <c r="E140" s="53">
        <v>29</v>
      </c>
      <c r="F140" s="53">
        <v>21</v>
      </c>
      <c r="G140" s="53">
        <v>22</v>
      </c>
      <c r="H140" s="53">
        <v>24</v>
      </c>
      <c r="I140" s="53">
        <v>20</v>
      </c>
      <c r="J140" s="53">
        <v>21</v>
      </c>
      <c r="K140" s="53">
        <v>19</v>
      </c>
      <c r="L140" s="53">
        <v>19</v>
      </c>
      <c r="M140" s="53">
        <v>19</v>
      </c>
      <c r="N140" s="54">
        <v>165</v>
      </c>
      <c r="O140" s="54">
        <v>152</v>
      </c>
      <c r="P140" s="54">
        <v>149</v>
      </c>
      <c r="Q140" s="54">
        <v>152</v>
      </c>
      <c r="R140" s="54">
        <v>147</v>
      </c>
      <c r="S140" s="54">
        <v>152</v>
      </c>
      <c r="T140" s="54">
        <v>147</v>
      </c>
      <c r="U140" s="54">
        <v>140</v>
      </c>
      <c r="V140" s="54">
        <v>149</v>
      </c>
      <c r="W140" s="54">
        <v>144</v>
      </c>
      <c r="X140" s="308">
        <v>144</v>
      </c>
      <c r="Y140" s="308">
        <v>145</v>
      </c>
      <c r="Z140" s="308">
        <v>142</v>
      </c>
      <c r="AA140" s="308">
        <v>146</v>
      </c>
      <c r="AB140" s="308">
        <v>136</v>
      </c>
      <c r="AC140" s="143">
        <v>145</v>
      </c>
      <c r="AD140" s="143">
        <v>136</v>
      </c>
      <c r="AE140" s="143">
        <v>133</v>
      </c>
      <c r="AF140" s="143">
        <v>140</v>
      </c>
      <c r="AG140" s="143">
        <v>129</v>
      </c>
      <c r="AH140" s="143">
        <v>126</v>
      </c>
      <c r="AI140" s="3">
        <v>122</v>
      </c>
      <c r="AJ140" s="143">
        <v>65</v>
      </c>
      <c r="AK140" s="33">
        <v>95</v>
      </c>
      <c r="AL140" s="143">
        <v>86</v>
      </c>
      <c r="AM140" s="3"/>
      <c r="AN140" s="3"/>
      <c r="AO140" s="3"/>
      <c r="AP140" s="3"/>
      <c r="AQ140" s="3"/>
      <c r="AR140" s="3"/>
      <c r="AS140" s="3"/>
      <c r="AT140" s="3"/>
      <c r="AV140" s="3"/>
      <c r="AW140" s="124"/>
      <c r="AX140" s="3"/>
      <c r="AY140" s="3"/>
      <c r="AZ140" s="3"/>
      <c r="BA140" s="3"/>
      <c r="BB140" s="3"/>
      <c r="BC140" s="4"/>
      <c r="BD140" s="3"/>
      <c r="BE140" s="4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</row>
    <row r="141" spans="2:75">
      <c r="B141" s="3">
        <v>206</v>
      </c>
      <c r="C141" s="53" t="s">
        <v>60</v>
      </c>
      <c r="D141" s="53">
        <v>5</v>
      </c>
      <c r="E141" s="53">
        <v>5</v>
      </c>
      <c r="F141" s="53">
        <v>4</v>
      </c>
      <c r="G141" s="53">
        <v>4</v>
      </c>
      <c r="H141" s="53">
        <v>3</v>
      </c>
      <c r="I141" s="53">
        <v>2</v>
      </c>
      <c r="J141" s="53">
        <v>1</v>
      </c>
      <c r="K141" s="53">
        <v>1</v>
      </c>
      <c r="L141" s="53">
        <v>1</v>
      </c>
      <c r="M141" s="53">
        <v>2</v>
      </c>
      <c r="N141" s="54">
        <v>34</v>
      </c>
      <c r="O141" s="54">
        <v>39</v>
      </c>
      <c r="P141" s="54">
        <v>36</v>
      </c>
      <c r="Q141" s="54">
        <v>39</v>
      </c>
      <c r="R141" s="54">
        <v>37</v>
      </c>
      <c r="S141" s="54">
        <v>39</v>
      </c>
      <c r="T141" s="54">
        <v>41</v>
      </c>
      <c r="U141" s="54">
        <v>36</v>
      </c>
      <c r="V141" s="54">
        <v>34</v>
      </c>
      <c r="W141" s="54">
        <v>37</v>
      </c>
      <c r="X141" s="308">
        <v>37</v>
      </c>
      <c r="Y141" s="308">
        <v>39</v>
      </c>
      <c r="Z141" s="308">
        <v>34</v>
      </c>
      <c r="AA141" s="308">
        <v>32</v>
      </c>
      <c r="AB141" s="311">
        <v>0</v>
      </c>
      <c r="AC141" s="143">
        <v>23</v>
      </c>
      <c r="AD141" s="143">
        <v>22</v>
      </c>
      <c r="AE141" s="143">
        <v>20</v>
      </c>
      <c r="AF141" s="143">
        <v>21</v>
      </c>
      <c r="AG141" s="143">
        <v>18</v>
      </c>
      <c r="AH141" s="143">
        <v>17</v>
      </c>
      <c r="AI141" s="3">
        <v>18</v>
      </c>
      <c r="AJ141" s="143">
        <v>17</v>
      </c>
      <c r="AK141" s="33">
        <v>18</v>
      </c>
      <c r="AL141" s="143">
        <v>16</v>
      </c>
      <c r="AM141" s="3"/>
      <c r="AN141" s="3"/>
      <c r="AO141" s="3"/>
      <c r="AP141" s="3"/>
      <c r="AQ141" s="3"/>
      <c r="AR141" s="3"/>
      <c r="AS141" s="3"/>
      <c r="AT141" s="3"/>
      <c r="AV141" s="3"/>
      <c r="AW141" s="124"/>
      <c r="AX141" s="3"/>
      <c r="AY141" s="3"/>
      <c r="AZ141" s="3"/>
      <c r="BA141" s="3"/>
      <c r="BB141" s="3"/>
      <c r="BC141" s="4"/>
      <c r="BD141" s="3"/>
      <c r="BE141" s="4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</row>
    <row r="142" spans="2:75">
      <c r="B142" s="3">
        <v>207</v>
      </c>
      <c r="C142" s="53" t="s">
        <v>61</v>
      </c>
      <c r="D142" s="53">
        <v>143</v>
      </c>
      <c r="E142" s="53">
        <v>139</v>
      </c>
      <c r="F142" s="53">
        <v>155</v>
      </c>
      <c r="G142" s="53">
        <v>163</v>
      </c>
      <c r="H142" s="53">
        <v>150</v>
      </c>
      <c r="I142" s="53">
        <v>109</v>
      </c>
      <c r="J142" s="53">
        <v>110</v>
      </c>
      <c r="K142" s="53">
        <v>105</v>
      </c>
      <c r="L142" s="53">
        <v>102</v>
      </c>
      <c r="M142" s="53">
        <v>106</v>
      </c>
      <c r="N142" s="54">
        <v>451</v>
      </c>
      <c r="O142" s="54">
        <v>475</v>
      </c>
      <c r="P142" s="54">
        <v>455</v>
      </c>
      <c r="Q142" s="54">
        <v>482</v>
      </c>
      <c r="R142" s="54">
        <v>461</v>
      </c>
      <c r="S142" s="54">
        <v>466</v>
      </c>
      <c r="T142" s="54">
        <v>476</v>
      </c>
      <c r="U142" s="54">
        <v>454</v>
      </c>
      <c r="V142" s="54">
        <v>491</v>
      </c>
      <c r="W142" s="54">
        <v>457</v>
      </c>
      <c r="X142" s="308">
        <v>502</v>
      </c>
      <c r="Y142" s="308">
        <v>526</v>
      </c>
      <c r="Z142" s="308">
        <v>506</v>
      </c>
      <c r="AA142" s="308">
        <v>490</v>
      </c>
      <c r="AB142" s="308">
        <v>335</v>
      </c>
      <c r="AC142" s="143">
        <v>459</v>
      </c>
      <c r="AD142" s="143">
        <v>435</v>
      </c>
      <c r="AE142" s="143">
        <v>423</v>
      </c>
      <c r="AF142" s="143">
        <v>447</v>
      </c>
      <c r="AG142" s="143">
        <v>412</v>
      </c>
      <c r="AH142" s="143">
        <v>400</v>
      </c>
      <c r="AI142" s="3">
        <v>380</v>
      </c>
      <c r="AJ142" s="143">
        <v>356</v>
      </c>
      <c r="AK142" s="33">
        <v>359</v>
      </c>
      <c r="AL142" s="143">
        <v>333</v>
      </c>
      <c r="AM142" s="3"/>
      <c r="AN142" s="3"/>
      <c r="AO142" s="3"/>
      <c r="AP142" s="3"/>
      <c r="AQ142" s="3"/>
      <c r="AR142" s="3"/>
      <c r="AS142" s="3"/>
      <c r="AT142" s="3"/>
      <c r="AV142" s="3"/>
      <c r="AW142" s="124"/>
      <c r="AX142" s="3"/>
      <c r="AY142" s="3"/>
      <c r="AZ142" s="3"/>
      <c r="BA142" s="3"/>
      <c r="BB142" s="3"/>
      <c r="BC142" s="4"/>
      <c r="BD142" s="3"/>
      <c r="BE142" s="4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</row>
    <row r="143" spans="2:75">
      <c r="B143" s="3">
        <v>208</v>
      </c>
      <c r="C143" s="53" t="s">
        <v>62</v>
      </c>
      <c r="D143" s="53">
        <v>35</v>
      </c>
      <c r="E143" s="53">
        <v>35</v>
      </c>
      <c r="F143" s="53">
        <v>36</v>
      </c>
      <c r="G143" s="53">
        <v>35</v>
      </c>
      <c r="H143" s="53">
        <v>39</v>
      </c>
      <c r="I143" s="53">
        <v>27</v>
      </c>
      <c r="J143" s="53">
        <v>28</v>
      </c>
      <c r="K143" s="53">
        <v>25</v>
      </c>
      <c r="L143" s="53">
        <v>22</v>
      </c>
      <c r="M143" s="53">
        <v>19</v>
      </c>
      <c r="N143" s="54">
        <v>108</v>
      </c>
      <c r="O143" s="54">
        <v>122</v>
      </c>
      <c r="P143" s="54">
        <v>118</v>
      </c>
      <c r="Q143" s="54">
        <v>110</v>
      </c>
      <c r="R143" s="54">
        <v>104</v>
      </c>
      <c r="S143" s="54">
        <v>106</v>
      </c>
      <c r="T143" s="54">
        <v>104</v>
      </c>
      <c r="U143" s="54">
        <v>94</v>
      </c>
      <c r="V143" s="54">
        <v>108</v>
      </c>
      <c r="W143" s="54">
        <v>102</v>
      </c>
      <c r="X143" s="308">
        <v>112</v>
      </c>
      <c r="Y143" s="308">
        <v>110</v>
      </c>
      <c r="Z143" s="308">
        <v>106</v>
      </c>
      <c r="AA143" s="308">
        <v>104</v>
      </c>
      <c r="AB143" s="308">
        <v>97</v>
      </c>
      <c r="AC143" s="143">
        <v>96</v>
      </c>
      <c r="AD143" s="143">
        <v>92</v>
      </c>
      <c r="AE143" s="143">
        <v>89</v>
      </c>
      <c r="AF143" s="143">
        <v>98</v>
      </c>
      <c r="AG143" s="143">
        <v>90</v>
      </c>
      <c r="AH143" s="143">
        <v>88</v>
      </c>
      <c r="AI143" s="3">
        <v>81</v>
      </c>
      <c r="AJ143" s="143">
        <v>72</v>
      </c>
      <c r="AK143" s="33">
        <v>75</v>
      </c>
      <c r="AL143" s="143">
        <v>67</v>
      </c>
      <c r="AM143" s="3"/>
      <c r="AN143" s="3"/>
      <c r="AO143" s="3"/>
      <c r="AP143" s="3"/>
      <c r="AQ143" s="3"/>
      <c r="AR143" s="3"/>
      <c r="AS143" s="3"/>
      <c r="AT143" s="3"/>
      <c r="AV143" s="3"/>
      <c r="AW143" s="124"/>
      <c r="AX143" s="3"/>
      <c r="AY143" s="3"/>
      <c r="AZ143" s="3"/>
      <c r="BA143" s="3"/>
      <c r="BB143" s="3"/>
      <c r="BC143" s="4"/>
      <c r="BD143" s="3"/>
      <c r="BE143" s="4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</row>
    <row r="144" spans="2:75">
      <c r="B144" s="3">
        <v>209</v>
      </c>
      <c r="C144" s="53" t="s">
        <v>63</v>
      </c>
      <c r="D144" s="53">
        <v>27</v>
      </c>
      <c r="E144" s="53">
        <v>33</v>
      </c>
      <c r="F144" s="53">
        <v>34</v>
      </c>
      <c r="G144" s="53">
        <v>34</v>
      </c>
      <c r="H144" s="53">
        <v>40</v>
      </c>
      <c r="I144" s="53">
        <v>24</v>
      </c>
      <c r="J144" s="53">
        <v>26</v>
      </c>
      <c r="K144" s="53">
        <v>25</v>
      </c>
      <c r="L144" s="53">
        <v>23</v>
      </c>
      <c r="M144" s="53">
        <v>22</v>
      </c>
      <c r="N144" s="54">
        <v>286</v>
      </c>
      <c r="O144" s="54">
        <v>310</v>
      </c>
      <c r="P144" s="54">
        <v>305</v>
      </c>
      <c r="Q144" s="54">
        <v>310</v>
      </c>
      <c r="R144" s="54">
        <v>295</v>
      </c>
      <c r="S144" s="54">
        <v>306</v>
      </c>
      <c r="T144" s="54">
        <v>307</v>
      </c>
      <c r="U144" s="54">
        <v>291</v>
      </c>
      <c r="V144" s="54">
        <v>294</v>
      </c>
      <c r="W144" s="54">
        <v>295</v>
      </c>
      <c r="X144" s="308">
        <v>310</v>
      </c>
      <c r="Y144" s="308">
        <v>320</v>
      </c>
      <c r="Z144" s="308">
        <v>300</v>
      </c>
      <c r="AA144" s="308">
        <v>303</v>
      </c>
      <c r="AB144" s="308">
        <v>277</v>
      </c>
      <c r="AC144" s="143">
        <v>278</v>
      </c>
      <c r="AD144" s="143">
        <v>260</v>
      </c>
      <c r="AE144" s="143">
        <v>242</v>
      </c>
      <c r="AF144" s="143">
        <v>230</v>
      </c>
      <c r="AG144" s="143">
        <v>220</v>
      </c>
      <c r="AH144" s="143">
        <v>207</v>
      </c>
      <c r="AI144" s="3">
        <v>192</v>
      </c>
      <c r="AJ144" s="3">
        <v>174</v>
      </c>
      <c r="AK144" s="3">
        <v>161</v>
      </c>
      <c r="AL144" s="143">
        <v>276</v>
      </c>
      <c r="AM144" s="3"/>
      <c r="AN144" s="3"/>
      <c r="AO144" s="3"/>
      <c r="AP144" s="3"/>
      <c r="AQ144" s="3"/>
      <c r="AR144" s="3"/>
      <c r="AS144" s="3"/>
      <c r="AT144" s="3"/>
      <c r="AV144" s="3"/>
      <c r="AW144" s="124"/>
      <c r="AX144" s="3"/>
      <c r="AY144" s="3"/>
      <c r="AZ144" s="3"/>
      <c r="BA144" s="3"/>
      <c r="BB144" s="3"/>
      <c r="BC144" s="4"/>
      <c r="BD144" s="3"/>
      <c r="BE144" s="4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</row>
    <row r="145" spans="2:75">
      <c r="B145" s="3">
        <v>210</v>
      </c>
      <c r="C145" s="407" t="s">
        <v>612</v>
      </c>
      <c r="D145" s="407">
        <v>119</v>
      </c>
      <c r="E145" s="407">
        <v>126</v>
      </c>
      <c r="F145" s="407">
        <v>145</v>
      </c>
      <c r="G145" s="407">
        <v>139</v>
      </c>
      <c r="H145" s="407">
        <v>140</v>
      </c>
      <c r="I145" s="407">
        <v>97</v>
      </c>
      <c r="J145" s="407">
        <v>96</v>
      </c>
      <c r="K145" s="407">
        <v>93</v>
      </c>
      <c r="L145" s="53">
        <v>80</v>
      </c>
      <c r="M145" s="53">
        <v>88</v>
      </c>
      <c r="N145" s="54">
        <v>543</v>
      </c>
      <c r="O145" s="54">
        <v>579</v>
      </c>
      <c r="P145" s="54">
        <v>557</v>
      </c>
      <c r="Q145" s="54">
        <v>562</v>
      </c>
      <c r="R145" s="54">
        <v>538</v>
      </c>
      <c r="S145" s="54">
        <v>552</v>
      </c>
      <c r="T145" s="54">
        <v>553</v>
      </c>
      <c r="U145" s="54">
        <v>543</v>
      </c>
      <c r="V145" s="54">
        <v>562</v>
      </c>
      <c r="W145" s="54">
        <v>554</v>
      </c>
      <c r="X145" s="308">
        <v>562</v>
      </c>
      <c r="Y145" s="308">
        <v>569</v>
      </c>
      <c r="Z145" s="308">
        <v>546</v>
      </c>
      <c r="AA145" s="308">
        <v>536</v>
      </c>
      <c r="AB145" s="308">
        <v>452</v>
      </c>
      <c r="AC145" s="143">
        <v>519</v>
      </c>
      <c r="AD145" s="143">
        <v>512</v>
      </c>
      <c r="AE145" s="143">
        <v>506</v>
      </c>
      <c r="AF145" s="143">
        <v>509</v>
      </c>
      <c r="AG145" s="143">
        <v>476</v>
      </c>
      <c r="AH145" s="143">
        <v>462</v>
      </c>
      <c r="AI145" s="3">
        <v>435</v>
      </c>
      <c r="AJ145" s="3">
        <v>390</v>
      </c>
      <c r="AK145" s="3">
        <v>422</v>
      </c>
      <c r="AL145" s="143">
        <v>397</v>
      </c>
      <c r="AM145" s="3"/>
      <c r="AN145" s="3"/>
      <c r="AO145" s="3"/>
      <c r="AP145" s="3"/>
      <c r="AQ145" s="3"/>
      <c r="AR145" s="3"/>
      <c r="AS145" s="3"/>
      <c r="AT145" s="3"/>
      <c r="AV145" s="3"/>
      <c r="AW145" s="124"/>
      <c r="AX145" s="3"/>
      <c r="AY145" s="3"/>
      <c r="AZ145" s="3"/>
      <c r="BA145" s="3"/>
      <c r="BB145" s="3"/>
      <c r="BC145" s="4"/>
      <c r="BD145" s="3"/>
      <c r="BE145" s="4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</row>
    <row r="146" spans="2:75">
      <c r="B146" s="127">
        <v>211</v>
      </c>
      <c r="C146" s="53" t="s">
        <v>122</v>
      </c>
      <c r="D146" s="53">
        <v>46</v>
      </c>
      <c r="E146" s="53">
        <v>49</v>
      </c>
      <c r="F146" s="53">
        <v>51</v>
      </c>
      <c r="G146" s="53">
        <v>53</v>
      </c>
      <c r="H146" s="53">
        <v>52</v>
      </c>
      <c r="I146" s="53">
        <v>38</v>
      </c>
      <c r="J146" s="53">
        <v>39</v>
      </c>
      <c r="K146" s="53">
        <v>37</v>
      </c>
      <c r="L146" s="53">
        <v>36</v>
      </c>
      <c r="M146" s="53">
        <v>37</v>
      </c>
      <c r="N146" s="54">
        <v>356</v>
      </c>
      <c r="O146" s="54">
        <v>407</v>
      </c>
      <c r="P146" s="54">
        <v>383</v>
      </c>
      <c r="Q146" s="54">
        <v>363</v>
      </c>
      <c r="R146" s="54">
        <v>382</v>
      </c>
      <c r="S146" s="54">
        <v>382</v>
      </c>
      <c r="T146" s="54">
        <v>376</v>
      </c>
      <c r="U146" s="54">
        <v>391</v>
      </c>
      <c r="V146" s="54">
        <v>393</v>
      </c>
      <c r="W146" s="54">
        <v>396</v>
      </c>
      <c r="X146" s="308">
        <v>390</v>
      </c>
      <c r="Y146" s="308">
        <v>378</v>
      </c>
      <c r="Z146" s="308">
        <v>382</v>
      </c>
      <c r="AA146" s="308">
        <v>343</v>
      </c>
      <c r="AB146" s="308">
        <v>346</v>
      </c>
      <c r="AC146" s="143">
        <v>372</v>
      </c>
      <c r="AD146" s="143">
        <v>358</v>
      </c>
      <c r="AE146" s="143">
        <v>353</v>
      </c>
      <c r="AF146" s="143">
        <v>341</v>
      </c>
      <c r="AG146" s="143">
        <v>336</v>
      </c>
      <c r="AH146" s="143">
        <v>305</v>
      </c>
      <c r="AI146" s="3">
        <v>295</v>
      </c>
      <c r="AJ146" s="3">
        <v>284</v>
      </c>
      <c r="AK146" s="3">
        <v>287</v>
      </c>
      <c r="AL146" s="143">
        <v>275</v>
      </c>
      <c r="AM146" s="3"/>
      <c r="AN146" s="3"/>
      <c r="AO146" s="3"/>
      <c r="AP146" s="3"/>
      <c r="AQ146" s="3"/>
      <c r="AR146" s="3"/>
      <c r="AS146" s="3"/>
      <c r="AT146" s="3"/>
      <c r="AV146" s="3"/>
      <c r="AW146" s="124"/>
      <c r="AX146" s="3"/>
      <c r="AY146" s="3"/>
      <c r="AZ146" s="3"/>
      <c r="BA146" s="3"/>
      <c r="BB146" s="3"/>
      <c r="BC146" s="4"/>
      <c r="BD146" s="3"/>
      <c r="BE146" s="4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</row>
    <row r="147" spans="2:75">
      <c r="B147" s="127">
        <v>212</v>
      </c>
      <c r="C147" s="53" t="s">
        <v>65</v>
      </c>
      <c r="D147" s="53">
        <v>33</v>
      </c>
      <c r="E147" s="53">
        <v>39</v>
      </c>
      <c r="F147" s="53">
        <v>39</v>
      </c>
      <c r="G147" s="53">
        <v>40</v>
      </c>
      <c r="H147" s="53">
        <v>40</v>
      </c>
      <c r="I147" s="53">
        <v>30</v>
      </c>
      <c r="J147" s="53">
        <v>29</v>
      </c>
      <c r="K147" s="53">
        <v>28</v>
      </c>
      <c r="L147" s="53">
        <v>30</v>
      </c>
      <c r="M147" s="53">
        <v>28</v>
      </c>
      <c r="N147" s="54">
        <v>133</v>
      </c>
      <c r="O147" s="54">
        <v>123</v>
      </c>
      <c r="P147" s="54">
        <v>129</v>
      </c>
      <c r="Q147" s="54">
        <v>135</v>
      </c>
      <c r="R147" s="54">
        <v>130</v>
      </c>
      <c r="S147" s="54">
        <v>134</v>
      </c>
      <c r="T147" s="54">
        <v>141</v>
      </c>
      <c r="U147" s="54">
        <v>130</v>
      </c>
      <c r="V147" s="54">
        <v>134</v>
      </c>
      <c r="W147" s="54">
        <v>130</v>
      </c>
      <c r="X147" s="308">
        <v>143</v>
      </c>
      <c r="Y147" s="308">
        <v>146</v>
      </c>
      <c r="Z147" s="308">
        <v>145</v>
      </c>
      <c r="AA147" s="308">
        <v>144</v>
      </c>
      <c r="AB147" s="308">
        <v>137</v>
      </c>
      <c r="AC147" s="143">
        <v>146</v>
      </c>
      <c r="AD147" s="143">
        <v>140</v>
      </c>
      <c r="AE147" s="143">
        <v>135</v>
      </c>
      <c r="AF147" s="143">
        <v>143</v>
      </c>
      <c r="AG147" s="143">
        <v>130</v>
      </c>
      <c r="AH147" s="143">
        <v>129</v>
      </c>
      <c r="AI147" s="3">
        <v>121</v>
      </c>
      <c r="AJ147" s="3">
        <v>116</v>
      </c>
      <c r="AK147" s="3">
        <v>119</v>
      </c>
      <c r="AL147" s="143">
        <v>117</v>
      </c>
      <c r="AM147" s="3"/>
      <c r="AN147" s="3"/>
      <c r="AO147" s="3"/>
      <c r="AP147" s="3"/>
      <c r="AQ147" s="3"/>
      <c r="AR147" s="3"/>
      <c r="AS147" s="3"/>
      <c r="AT147" s="3"/>
      <c r="AV147" s="3"/>
      <c r="AW147" s="124"/>
      <c r="AX147" s="3"/>
      <c r="AY147" s="3"/>
      <c r="AZ147" s="3"/>
      <c r="BA147" s="3"/>
      <c r="BB147" s="3"/>
      <c r="BC147" s="4"/>
      <c r="BD147" s="3"/>
      <c r="BE147" s="4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</row>
    <row r="148" spans="2:75">
      <c r="B148" s="127">
        <v>213</v>
      </c>
      <c r="C148" s="53" t="s">
        <v>66</v>
      </c>
      <c r="D148" s="53">
        <v>66</v>
      </c>
      <c r="E148" s="53">
        <v>63</v>
      </c>
      <c r="F148" s="53">
        <v>56</v>
      </c>
      <c r="G148" s="53">
        <v>58</v>
      </c>
      <c r="H148" s="53">
        <v>47</v>
      </c>
      <c r="I148" s="53">
        <v>31</v>
      </c>
      <c r="J148" s="53">
        <v>35</v>
      </c>
      <c r="K148" s="53">
        <v>30</v>
      </c>
      <c r="L148" s="53">
        <v>29</v>
      </c>
      <c r="M148" s="53">
        <v>29</v>
      </c>
      <c r="N148" s="54">
        <v>438</v>
      </c>
      <c r="O148" s="54">
        <v>457</v>
      </c>
      <c r="P148" s="54">
        <v>432</v>
      </c>
      <c r="Q148" s="54">
        <v>438</v>
      </c>
      <c r="R148" s="54">
        <v>440</v>
      </c>
      <c r="S148" s="54">
        <v>427</v>
      </c>
      <c r="T148" s="54">
        <v>402</v>
      </c>
      <c r="U148" s="54">
        <v>382</v>
      </c>
      <c r="V148" s="54">
        <v>380</v>
      </c>
      <c r="W148" s="54">
        <v>363</v>
      </c>
      <c r="X148" s="308">
        <v>352</v>
      </c>
      <c r="Y148" s="308">
        <v>332</v>
      </c>
      <c r="Z148" s="308">
        <v>315</v>
      </c>
      <c r="AA148" s="308">
        <v>305</v>
      </c>
      <c r="AB148" s="308">
        <v>269</v>
      </c>
      <c r="AC148" s="143">
        <v>317</v>
      </c>
      <c r="AD148" s="143">
        <v>312</v>
      </c>
      <c r="AE148" s="143">
        <v>238</v>
      </c>
      <c r="AF148" s="143">
        <v>252</v>
      </c>
      <c r="AG148" s="143">
        <v>232</v>
      </c>
      <c r="AH148" s="143">
        <v>226</v>
      </c>
      <c r="AI148" s="3">
        <v>222</v>
      </c>
      <c r="AJ148" s="3">
        <v>195</v>
      </c>
      <c r="AK148" s="3">
        <v>98</v>
      </c>
      <c r="AL148" s="143">
        <v>160</v>
      </c>
      <c r="AM148" s="3"/>
      <c r="AN148" s="3"/>
      <c r="AO148" s="3"/>
      <c r="AP148" s="3"/>
      <c r="AQ148" s="3"/>
      <c r="AR148" s="3"/>
      <c r="AS148" s="3"/>
      <c r="AT148" s="3"/>
      <c r="AV148" s="3"/>
      <c r="AW148" s="124"/>
      <c r="AX148" s="3"/>
      <c r="AY148" s="3"/>
      <c r="AZ148" s="3"/>
      <c r="BA148" s="3"/>
      <c r="BB148" s="3"/>
      <c r="BC148" s="4"/>
      <c r="BD148" s="3"/>
      <c r="BE148" s="4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</row>
    <row r="149" spans="2:75">
      <c r="B149" s="127">
        <v>214</v>
      </c>
      <c r="C149" s="53" t="s">
        <v>67</v>
      </c>
      <c r="D149" s="53">
        <v>47</v>
      </c>
      <c r="E149" s="53">
        <v>49</v>
      </c>
      <c r="F149" s="53">
        <v>45</v>
      </c>
      <c r="G149" s="53">
        <v>48</v>
      </c>
      <c r="H149" s="53">
        <v>48</v>
      </c>
      <c r="I149" s="53">
        <v>33</v>
      </c>
      <c r="J149" s="53">
        <v>34</v>
      </c>
      <c r="K149" s="53">
        <v>34</v>
      </c>
      <c r="L149" s="53">
        <v>35</v>
      </c>
      <c r="M149" s="53">
        <v>35</v>
      </c>
      <c r="N149" s="54">
        <v>175</v>
      </c>
      <c r="O149" s="54">
        <v>167</v>
      </c>
      <c r="P149" s="54">
        <v>164</v>
      </c>
      <c r="Q149" s="54">
        <v>170</v>
      </c>
      <c r="R149" s="54">
        <v>163</v>
      </c>
      <c r="S149" s="54">
        <v>165</v>
      </c>
      <c r="T149" s="54">
        <v>157</v>
      </c>
      <c r="U149" s="54">
        <v>159</v>
      </c>
      <c r="V149" s="54">
        <v>166</v>
      </c>
      <c r="W149" s="54">
        <v>158</v>
      </c>
      <c r="X149" s="308">
        <v>162</v>
      </c>
      <c r="Y149" s="308">
        <v>145</v>
      </c>
      <c r="Z149" s="308">
        <v>137</v>
      </c>
      <c r="AA149" s="308">
        <v>140</v>
      </c>
      <c r="AB149" s="308">
        <v>52</v>
      </c>
      <c r="AC149" s="143">
        <v>127</v>
      </c>
      <c r="AD149" s="143">
        <v>127</v>
      </c>
      <c r="AE149" s="143">
        <v>119</v>
      </c>
      <c r="AF149" s="143">
        <v>136</v>
      </c>
      <c r="AG149" s="143">
        <v>124</v>
      </c>
      <c r="AH149" s="143">
        <v>121</v>
      </c>
      <c r="AI149" s="3">
        <v>108</v>
      </c>
      <c r="AJ149" s="3">
        <v>96</v>
      </c>
      <c r="AK149" s="3">
        <v>270</v>
      </c>
      <c r="AL149" s="143">
        <v>96</v>
      </c>
      <c r="AM149" s="3"/>
      <c r="AN149" s="3"/>
      <c r="AO149" s="3"/>
      <c r="AP149" s="3"/>
      <c r="AQ149" s="3"/>
      <c r="AR149" s="3"/>
      <c r="AS149" s="3"/>
      <c r="AT149" s="3"/>
      <c r="AV149" s="3"/>
      <c r="AW149" s="124"/>
      <c r="AX149" s="3"/>
      <c r="AY149" s="3"/>
      <c r="AZ149" s="3"/>
      <c r="BA149" s="3"/>
      <c r="BB149" s="3"/>
      <c r="BC149" s="4"/>
      <c r="BD149" s="3"/>
      <c r="BE149" s="4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</row>
    <row r="150" spans="2:75">
      <c r="B150" s="127">
        <v>215</v>
      </c>
      <c r="C150" s="53" t="s">
        <v>68</v>
      </c>
      <c r="D150" s="53">
        <v>59</v>
      </c>
      <c r="E150" s="53">
        <v>62</v>
      </c>
      <c r="F150" s="53">
        <v>59</v>
      </c>
      <c r="G150" s="53">
        <v>59</v>
      </c>
      <c r="H150" s="53">
        <v>59</v>
      </c>
      <c r="I150" s="53">
        <v>36</v>
      </c>
      <c r="J150" s="53">
        <v>36</v>
      </c>
      <c r="K150" s="53">
        <v>35</v>
      </c>
      <c r="L150" s="53">
        <v>36</v>
      </c>
      <c r="M150" s="53">
        <v>40</v>
      </c>
      <c r="N150" s="54">
        <v>402</v>
      </c>
      <c r="O150" s="54">
        <v>389</v>
      </c>
      <c r="P150" s="54">
        <v>380</v>
      </c>
      <c r="Q150" s="54">
        <v>377</v>
      </c>
      <c r="R150" s="54">
        <v>374</v>
      </c>
      <c r="S150" s="54">
        <v>361</v>
      </c>
      <c r="T150" s="54">
        <v>357</v>
      </c>
      <c r="U150" s="54">
        <v>359</v>
      </c>
      <c r="V150" s="54">
        <v>355</v>
      </c>
      <c r="W150" s="54">
        <v>352</v>
      </c>
      <c r="X150" s="308">
        <v>359</v>
      </c>
      <c r="Y150" s="308">
        <v>353</v>
      </c>
      <c r="Z150" s="308">
        <v>344</v>
      </c>
      <c r="AA150" s="308">
        <v>338</v>
      </c>
      <c r="AB150" s="308">
        <v>307</v>
      </c>
      <c r="AC150" s="143">
        <v>181</v>
      </c>
      <c r="AD150" s="143">
        <v>168</v>
      </c>
      <c r="AE150" s="143">
        <v>304</v>
      </c>
      <c r="AF150" s="143">
        <v>319</v>
      </c>
      <c r="AG150" s="143">
        <v>308</v>
      </c>
      <c r="AH150" s="143">
        <v>295</v>
      </c>
      <c r="AI150" s="3">
        <v>283</v>
      </c>
      <c r="AJ150" s="3">
        <v>280</v>
      </c>
      <c r="AK150" s="3">
        <v>270</v>
      </c>
      <c r="AL150" s="143">
        <v>258</v>
      </c>
      <c r="AM150" s="3"/>
      <c r="AN150" s="3"/>
      <c r="AO150" s="3"/>
      <c r="AP150" s="3"/>
      <c r="AQ150" s="3"/>
      <c r="AR150" s="3"/>
      <c r="AS150" s="3"/>
      <c r="AT150" s="3"/>
      <c r="AV150" s="3"/>
      <c r="AW150" s="124"/>
      <c r="AX150" s="3"/>
      <c r="AY150" s="3"/>
      <c r="AZ150" s="3"/>
      <c r="BA150" s="3"/>
      <c r="BB150" s="3"/>
      <c r="BC150" s="4"/>
      <c r="BD150" s="3"/>
      <c r="BE150" s="4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</row>
    <row r="151" spans="2:75">
      <c r="B151" s="127">
        <v>216</v>
      </c>
      <c r="C151" s="53" t="s">
        <v>69</v>
      </c>
      <c r="D151" s="53">
        <v>82</v>
      </c>
      <c r="E151" s="53">
        <v>87</v>
      </c>
      <c r="F151" s="53">
        <v>79</v>
      </c>
      <c r="G151" s="53">
        <v>72</v>
      </c>
      <c r="H151" s="53">
        <v>75</v>
      </c>
      <c r="I151" s="53">
        <v>56</v>
      </c>
      <c r="J151" s="53">
        <v>56</v>
      </c>
      <c r="K151" s="53">
        <v>55</v>
      </c>
      <c r="L151" s="53">
        <v>48</v>
      </c>
      <c r="M151" s="53">
        <v>46</v>
      </c>
      <c r="N151" s="54">
        <v>206</v>
      </c>
      <c r="O151" s="54">
        <v>216</v>
      </c>
      <c r="P151" s="54">
        <v>215</v>
      </c>
      <c r="Q151" s="54">
        <v>216</v>
      </c>
      <c r="R151" s="54">
        <v>201</v>
      </c>
      <c r="S151" s="54">
        <v>204</v>
      </c>
      <c r="T151" s="54">
        <v>197</v>
      </c>
      <c r="U151" s="54">
        <v>190</v>
      </c>
      <c r="V151" s="54">
        <v>190</v>
      </c>
      <c r="W151" s="54">
        <v>187</v>
      </c>
      <c r="X151" s="308">
        <v>190</v>
      </c>
      <c r="Y151" s="308">
        <v>186</v>
      </c>
      <c r="Z151" s="308">
        <v>180</v>
      </c>
      <c r="AA151" s="308">
        <v>181</v>
      </c>
      <c r="AB151" s="308">
        <v>171</v>
      </c>
      <c r="AC151" s="143">
        <v>261</v>
      </c>
      <c r="AD151" s="143">
        <v>249</v>
      </c>
      <c r="AE151" s="143">
        <v>168</v>
      </c>
      <c r="AF151" s="143">
        <v>178</v>
      </c>
      <c r="AG151" s="143">
        <v>174</v>
      </c>
      <c r="AH151" s="143">
        <v>173</v>
      </c>
      <c r="AI151" s="3">
        <v>166</v>
      </c>
      <c r="AJ151" s="3">
        <v>156</v>
      </c>
      <c r="AK151" s="3">
        <v>158</v>
      </c>
      <c r="AL151" s="143">
        <v>148</v>
      </c>
      <c r="AM151" s="3"/>
      <c r="AN151" s="3"/>
      <c r="AO151" s="3"/>
      <c r="AP151" s="3"/>
      <c r="AQ151" s="3"/>
      <c r="AR151" s="3"/>
      <c r="AS151" s="3"/>
      <c r="AT151" s="3"/>
      <c r="AV151" s="3"/>
      <c r="AW151" s="124"/>
      <c r="AX151" s="3"/>
      <c r="AY151" s="3"/>
      <c r="AZ151" s="3"/>
      <c r="BA151" s="3"/>
      <c r="BB151" s="3"/>
      <c r="BC151" s="4"/>
      <c r="BD151" s="3"/>
      <c r="BE151" s="4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</row>
    <row r="152" spans="2:75">
      <c r="B152" s="127">
        <v>217</v>
      </c>
      <c r="C152" s="53" t="s">
        <v>70</v>
      </c>
      <c r="D152" s="53">
        <v>59</v>
      </c>
      <c r="E152" s="53">
        <v>61</v>
      </c>
      <c r="F152" s="53">
        <v>64</v>
      </c>
      <c r="G152" s="53">
        <v>60</v>
      </c>
      <c r="H152" s="53">
        <v>53</v>
      </c>
      <c r="I152" s="53">
        <v>35</v>
      </c>
      <c r="J152" s="53">
        <v>36</v>
      </c>
      <c r="K152" s="53">
        <v>30</v>
      </c>
      <c r="L152" s="53">
        <v>30</v>
      </c>
      <c r="M152" s="53">
        <v>30</v>
      </c>
      <c r="N152" s="54">
        <v>228</v>
      </c>
      <c r="O152" s="54">
        <v>231</v>
      </c>
      <c r="P152" s="54">
        <v>218</v>
      </c>
      <c r="Q152" s="54">
        <v>222</v>
      </c>
      <c r="R152" s="54">
        <v>216</v>
      </c>
      <c r="S152" s="54">
        <v>220</v>
      </c>
      <c r="T152" s="54">
        <v>236</v>
      </c>
      <c r="U152" s="54">
        <v>222</v>
      </c>
      <c r="V152" s="54">
        <v>248</v>
      </c>
      <c r="W152" s="54">
        <v>227</v>
      </c>
      <c r="X152" s="308">
        <v>236</v>
      </c>
      <c r="Y152" s="308">
        <v>224</v>
      </c>
      <c r="Z152" s="308">
        <v>211</v>
      </c>
      <c r="AA152" s="308">
        <v>205</v>
      </c>
      <c r="AB152" s="308">
        <v>182</v>
      </c>
      <c r="AC152" s="143">
        <v>187</v>
      </c>
      <c r="AD152" s="143">
        <v>177</v>
      </c>
      <c r="AE152" s="143">
        <v>180</v>
      </c>
      <c r="AF152" s="143">
        <v>205</v>
      </c>
      <c r="AG152" s="143">
        <v>182</v>
      </c>
      <c r="AH152" s="143">
        <v>181</v>
      </c>
      <c r="AI152" s="3">
        <v>159</v>
      </c>
      <c r="AJ152" s="3">
        <v>142</v>
      </c>
      <c r="AK152" s="3">
        <v>152</v>
      </c>
      <c r="AL152" s="143">
        <v>126</v>
      </c>
      <c r="AM152" s="3"/>
      <c r="AN152" s="3"/>
      <c r="AO152" s="3"/>
      <c r="AP152" s="3"/>
      <c r="AQ152" s="3"/>
      <c r="AR152" s="3"/>
      <c r="AS152" s="3"/>
      <c r="AT152" s="3"/>
      <c r="AV152" s="3"/>
      <c r="AW152" s="124"/>
      <c r="AX152" s="3"/>
      <c r="AY152" s="3"/>
      <c r="AZ152" s="3"/>
      <c r="BA152" s="3"/>
      <c r="BB152" s="3"/>
      <c r="BC152" s="4"/>
      <c r="BD152" s="3"/>
      <c r="BE152" s="4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</row>
    <row r="153" spans="2:75">
      <c r="B153" s="127">
        <v>218</v>
      </c>
      <c r="C153" s="53" t="s">
        <v>71</v>
      </c>
      <c r="D153" s="53">
        <v>50</v>
      </c>
      <c r="E153" s="53">
        <v>49</v>
      </c>
      <c r="F153" s="53">
        <v>53</v>
      </c>
      <c r="G153" s="53">
        <v>60</v>
      </c>
      <c r="H153" s="53">
        <v>54</v>
      </c>
      <c r="I153" s="53">
        <v>33</v>
      </c>
      <c r="J153" s="53">
        <v>28</v>
      </c>
      <c r="K153" s="53">
        <v>29</v>
      </c>
      <c r="L153" s="53">
        <v>30</v>
      </c>
      <c r="M153" s="53">
        <v>30</v>
      </c>
      <c r="N153" s="54">
        <v>358</v>
      </c>
      <c r="O153" s="54">
        <v>350</v>
      </c>
      <c r="P153" s="54">
        <v>350</v>
      </c>
      <c r="Q153" s="54">
        <v>336</v>
      </c>
      <c r="R153" s="54">
        <v>333</v>
      </c>
      <c r="S153" s="54">
        <v>330</v>
      </c>
      <c r="T153" s="54">
        <v>327</v>
      </c>
      <c r="U153" s="54">
        <v>313</v>
      </c>
      <c r="V153" s="54">
        <v>307</v>
      </c>
      <c r="W153" s="54">
        <v>317</v>
      </c>
      <c r="X153" s="308">
        <v>313</v>
      </c>
      <c r="Y153" s="308">
        <v>308</v>
      </c>
      <c r="Z153" s="308">
        <v>295</v>
      </c>
      <c r="AA153" s="308">
        <v>287</v>
      </c>
      <c r="AB153" s="308">
        <v>274</v>
      </c>
      <c r="AC153" s="143">
        <v>282</v>
      </c>
      <c r="AD153" s="143">
        <v>271</v>
      </c>
      <c r="AE153" s="143">
        <v>262</v>
      </c>
      <c r="AF153" s="143">
        <v>268</v>
      </c>
      <c r="AG153" s="143">
        <v>256</v>
      </c>
      <c r="AH153" s="143">
        <v>250</v>
      </c>
      <c r="AI153" s="3">
        <v>243</v>
      </c>
      <c r="AJ153" s="3">
        <v>233</v>
      </c>
      <c r="AK153" s="3">
        <v>229</v>
      </c>
      <c r="AL153" s="143">
        <v>223</v>
      </c>
      <c r="AM153" s="3"/>
      <c r="AN153" s="3"/>
      <c r="AO153" s="3"/>
      <c r="AP153" s="3"/>
      <c r="AQ153" s="3"/>
      <c r="AR153" s="3"/>
      <c r="AS153" s="3"/>
      <c r="AT153" s="3"/>
      <c r="AV153" s="3"/>
      <c r="AW153" s="124"/>
      <c r="AX153" s="3"/>
      <c r="AY153" s="3"/>
      <c r="AZ153" s="3"/>
      <c r="BA153" s="3"/>
      <c r="BB153" s="3"/>
      <c r="BC153" s="4"/>
      <c r="BD153" s="3"/>
      <c r="BE153" s="4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</row>
    <row r="154" spans="2:75">
      <c r="B154" s="127">
        <v>219</v>
      </c>
      <c r="C154" s="53" t="s">
        <v>72</v>
      </c>
      <c r="D154" s="53">
        <v>31</v>
      </c>
      <c r="E154" s="53">
        <v>29</v>
      </c>
      <c r="F154" s="53">
        <v>29</v>
      </c>
      <c r="G154" s="53">
        <v>30</v>
      </c>
      <c r="H154" s="53">
        <v>28</v>
      </c>
      <c r="I154" s="53">
        <v>20</v>
      </c>
      <c r="J154" s="53">
        <v>19</v>
      </c>
      <c r="K154" s="53">
        <v>15</v>
      </c>
      <c r="L154" s="53">
        <v>15</v>
      </c>
      <c r="M154" s="53">
        <v>15</v>
      </c>
      <c r="N154" s="54">
        <v>109</v>
      </c>
      <c r="O154" s="54">
        <v>118</v>
      </c>
      <c r="P154" s="54">
        <v>117</v>
      </c>
      <c r="Q154" s="54">
        <v>124</v>
      </c>
      <c r="R154" s="54">
        <v>123</v>
      </c>
      <c r="S154" s="54">
        <v>123</v>
      </c>
      <c r="T154" s="54">
        <v>126</v>
      </c>
      <c r="U154" s="54">
        <v>123</v>
      </c>
      <c r="V154" s="54">
        <v>134</v>
      </c>
      <c r="W154" s="54">
        <v>139</v>
      </c>
      <c r="X154" s="308">
        <v>149</v>
      </c>
      <c r="Y154" s="308">
        <v>153</v>
      </c>
      <c r="Z154" s="308">
        <v>148</v>
      </c>
      <c r="AA154" s="308">
        <v>146</v>
      </c>
      <c r="AB154" s="308">
        <v>132</v>
      </c>
      <c r="AC154" s="312">
        <v>144</v>
      </c>
      <c r="AD154" s="312">
        <v>150</v>
      </c>
      <c r="AE154" s="312">
        <v>156</v>
      </c>
      <c r="AF154" s="312">
        <v>147</v>
      </c>
      <c r="AG154" s="312">
        <v>132</v>
      </c>
      <c r="AH154" s="312">
        <v>132</v>
      </c>
      <c r="AI154" s="150">
        <v>130</v>
      </c>
      <c r="AJ154" s="150">
        <v>120</v>
      </c>
      <c r="AK154" s="150">
        <v>113</v>
      </c>
      <c r="AL154" s="312">
        <v>109</v>
      </c>
      <c r="BC154" s="4"/>
      <c r="BE154" s="4"/>
    </row>
    <row r="155" spans="2:75">
      <c r="B155" s="127">
        <v>220</v>
      </c>
      <c r="C155" s="53" t="s">
        <v>73</v>
      </c>
      <c r="D155" s="53">
        <v>72</v>
      </c>
      <c r="E155" s="53">
        <v>71</v>
      </c>
      <c r="F155" s="53">
        <v>72</v>
      </c>
      <c r="G155" s="53">
        <v>67</v>
      </c>
      <c r="H155" s="53">
        <v>65</v>
      </c>
      <c r="I155" s="53">
        <v>42</v>
      </c>
      <c r="J155" s="53">
        <v>45</v>
      </c>
      <c r="K155" s="53">
        <v>43</v>
      </c>
      <c r="L155" s="53">
        <v>44</v>
      </c>
      <c r="M155" s="53">
        <v>42</v>
      </c>
      <c r="N155" s="54">
        <v>444</v>
      </c>
      <c r="O155" s="54">
        <v>469</v>
      </c>
      <c r="P155" s="54">
        <v>468</v>
      </c>
      <c r="Q155" s="54">
        <v>478</v>
      </c>
      <c r="R155" s="54">
        <v>481</v>
      </c>
      <c r="S155" s="54">
        <v>497</v>
      </c>
      <c r="T155" s="54">
        <v>474</v>
      </c>
      <c r="U155" s="54">
        <v>453</v>
      </c>
      <c r="V155" s="54">
        <v>473</v>
      </c>
      <c r="W155" s="54">
        <v>456</v>
      </c>
      <c r="X155" s="308">
        <v>467</v>
      </c>
      <c r="Y155" s="308">
        <v>459</v>
      </c>
      <c r="Z155" s="308">
        <v>452</v>
      </c>
      <c r="AA155" s="308">
        <v>440</v>
      </c>
      <c r="AB155" s="308">
        <v>439</v>
      </c>
      <c r="AC155" s="312">
        <v>440</v>
      </c>
      <c r="AD155" s="312">
        <v>426</v>
      </c>
      <c r="AE155" s="312">
        <v>411</v>
      </c>
      <c r="AF155" s="312">
        <v>451</v>
      </c>
      <c r="AG155" s="312">
        <v>433</v>
      </c>
      <c r="AH155" s="312">
        <v>425</v>
      </c>
      <c r="AI155" s="150">
        <v>399</v>
      </c>
      <c r="AJ155" s="150">
        <v>346</v>
      </c>
      <c r="AK155" s="150">
        <v>360</v>
      </c>
      <c r="AL155" s="312">
        <v>329</v>
      </c>
      <c r="BC155" s="4"/>
      <c r="BE155" s="4"/>
    </row>
    <row r="156" spans="2:75">
      <c r="B156" s="127">
        <v>301</v>
      </c>
      <c r="C156" s="53" t="s">
        <v>83</v>
      </c>
      <c r="D156" s="53">
        <v>2</v>
      </c>
      <c r="E156" s="53">
        <v>2</v>
      </c>
      <c r="F156" s="53">
        <v>2</v>
      </c>
      <c r="G156" s="53">
        <v>2</v>
      </c>
      <c r="H156" s="53">
        <v>1</v>
      </c>
      <c r="I156" s="53">
        <v>1</v>
      </c>
      <c r="J156" s="53"/>
      <c r="K156" s="53"/>
      <c r="L156" s="53">
        <v>1</v>
      </c>
      <c r="M156" s="53">
        <v>1</v>
      </c>
      <c r="N156" s="54">
        <v>16</v>
      </c>
      <c r="O156" s="54">
        <v>15</v>
      </c>
      <c r="P156" s="54">
        <v>12</v>
      </c>
      <c r="Q156" s="54">
        <v>16</v>
      </c>
      <c r="R156" s="54">
        <v>16</v>
      </c>
      <c r="S156" s="54">
        <v>17</v>
      </c>
      <c r="T156" s="54">
        <v>13</v>
      </c>
      <c r="U156" s="54">
        <v>12</v>
      </c>
      <c r="V156" s="54">
        <v>17</v>
      </c>
      <c r="W156" s="54">
        <v>17</v>
      </c>
      <c r="X156" s="308">
        <v>17</v>
      </c>
      <c r="Y156" s="308">
        <v>16</v>
      </c>
      <c r="Z156" s="308">
        <v>15</v>
      </c>
      <c r="AA156" s="308">
        <v>15</v>
      </c>
      <c r="AB156" s="308">
        <v>15</v>
      </c>
      <c r="AC156" s="312">
        <v>17</v>
      </c>
      <c r="AD156" s="312">
        <v>17</v>
      </c>
      <c r="AE156" s="312">
        <v>17</v>
      </c>
      <c r="AF156" s="312">
        <v>14</v>
      </c>
      <c r="AG156" s="312">
        <v>13</v>
      </c>
      <c r="AH156" s="312">
        <v>19</v>
      </c>
      <c r="AI156" s="150">
        <v>16</v>
      </c>
      <c r="AJ156" s="150">
        <v>16</v>
      </c>
      <c r="AK156" s="150">
        <v>18</v>
      </c>
      <c r="AL156" s="312">
        <v>18</v>
      </c>
      <c r="AU156" s="150"/>
      <c r="BC156" s="4"/>
      <c r="BE156" s="4"/>
    </row>
    <row r="157" spans="2:75">
      <c r="B157" s="127">
        <v>321</v>
      </c>
      <c r="C157" s="53" t="s">
        <v>145</v>
      </c>
      <c r="D157" s="53">
        <v>8</v>
      </c>
      <c r="E157" s="53">
        <v>9</v>
      </c>
      <c r="F157" s="53">
        <v>9</v>
      </c>
      <c r="G157" s="53">
        <v>10</v>
      </c>
      <c r="H157" s="53">
        <v>9</v>
      </c>
      <c r="I157" s="53">
        <v>1</v>
      </c>
      <c r="J157" s="53">
        <v>2</v>
      </c>
      <c r="K157" s="53">
        <v>2</v>
      </c>
      <c r="L157" s="53">
        <v>2</v>
      </c>
      <c r="M157" s="53">
        <v>2</v>
      </c>
      <c r="N157" s="54">
        <v>41</v>
      </c>
      <c r="O157" s="54">
        <v>40</v>
      </c>
      <c r="P157" s="54">
        <v>38</v>
      </c>
      <c r="Q157" s="54">
        <v>41</v>
      </c>
      <c r="R157" s="54">
        <v>38</v>
      </c>
      <c r="S157" s="54">
        <v>40</v>
      </c>
      <c r="T157" s="54">
        <v>34</v>
      </c>
      <c r="U157" s="54">
        <v>31</v>
      </c>
      <c r="V157" s="54">
        <v>34</v>
      </c>
      <c r="W157" s="54">
        <v>33</v>
      </c>
      <c r="X157" s="308">
        <v>35</v>
      </c>
      <c r="Y157" s="308">
        <v>33</v>
      </c>
      <c r="Z157" s="308">
        <v>27</v>
      </c>
      <c r="AA157" s="308">
        <v>35</v>
      </c>
      <c r="AB157" s="308">
        <v>30</v>
      </c>
      <c r="AC157" s="312">
        <v>30</v>
      </c>
      <c r="AD157" s="312">
        <v>27</v>
      </c>
      <c r="AE157" s="312">
        <v>23</v>
      </c>
      <c r="AF157" s="312">
        <v>31</v>
      </c>
      <c r="AG157" s="312">
        <v>26</v>
      </c>
      <c r="AH157" s="312">
        <v>27</v>
      </c>
      <c r="AI157" s="150">
        <v>25</v>
      </c>
      <c r="AJ157" s="150">
        <v>24</v>
      </c>
      <c r="AK157" s="150">
        <v>23</v>
      </c>
      <c r="AL157" s="312">
        <v>23</v>
      </c>
      <c r="AU157" s="150"/>
      <c r="BC157" s="4"/>
      <c r="BE157" s="4"/>
    </row>
    <row r="158" spans="2:75">
      <c r="B158" s="127">
        <v>341</v>
      </c>
      <c r="C158" s="53" t="s">
        <v>149</v>
      </c>
      <c r="D158" s="53">
        <v>12</v>
      </c>
      <c r="E158" s="53">
        <v>13</v>
      </c>
      <c r="F158" s="53">
        <v>16</v>
      </c>
      <c r="G158" s="53">
        <v>15</v>
      </c>
      <c r="H158" s="53">
        <v>16</v>
      </c>
      <c r="I158" s="53">
        <v>12</v>
      </c>
      <c r="J158" s="53">
        <v>15</v>
      </c>
      <c r="K158" s="53">
        <v>12</v>
      </c>
      <c r="L158" s="53">
        <v>12</v>
      </c>
      <c r="M158" s="53">
        <v>12</v>
      </c>
      <c r="N158" s="54">
        <v>99</v>
      </c>
      <c r="O158" s="54">
        <v>96</v>
      </c>
      <c r="P158" s="54">
        <v>93</v>
      </c>
      <c r="Q158" s="54">
        <v>109</v>
      </c>
      <c r="R158" s="54">
        <v>103</v>
      </c>
      <c r="S158" s="54">
        <v>108</v>
      </c>
      <c r="T158" s="54">
        <v>102</v>
      </c>
      <c r="U158" s="54">
        <v>98</v>
      </c>
      <c r="V158" s="54">
        <v>115</v>
      </c>
      <c r="W158" s="54">
        <v>106</v>
      </c>
      <c r="X158" s="308">
        <v>111</v>
      </c>
      <c r="Y158" s="308">
        <v>108</v>
      </c>
      <c r="Z158" s="308">
        <v>110</v>
      </c>
      <c r="AA158" s="308">
        <v>103</v>
      </c>
      <c r="AB158" s="308">
        <v>98</v>
      </c>
      <c r="AC158" s="312">
        <v>100</v>
      </c>
      <c r="AD158" s="312">
        <v>91</v>
      </c>
      <c r="AE158" s="312">
        <v>91</v>
      </c>
      <c r="AF158" s="312">
        <v>96</v>
      </c>
      <c r="AG158" s="312">
        <v>88</v>
      </c>
      <c r="AH158" s="312">
        <v>85</v>
      </c>
      <c r="AI158" s="150">
        <v>83</v>
      </c>
      <c r="AJ158" s="150">
        <v>74</v>
      </c>
      <c r="AK158" s="150">
        <v>74</v>
      </c>
      <c r="AL158" s="312">
        <v>70</v>
      </c>
      <c r="AU158" s="150"/>
      <c r="BC158" s="4"/>
      <c r="BE158" s="4"/>
    </row>
    <row r="159" spans="2:75">
      <c r="B159" s="127">
        <v>342</v>
      </c>
      <c r="C159" s="53" t="s">
        <v>153</v>
      </c>
      <c r="D159" s="53">
        <v>11</v>
      </c>
      <c r="E159" s="53">
        <v>9</v>
      </c>
      <c r="F159" s="53">
        <v>10</v>
      </c>
      <c r="G159" s="53">
        <v>12</v>
      </c>
      <c r="H159" s="53">
        <v>12</v>
      </c>
      <c r="I159" s="53">
        <v>8</v>
      </c>
      <c r="J159" s="53">
        <v>10</v>
      </c>
      <c r="K159" s="53">
        <v>10</v>
      </c>
      <c r="L159" s="53">
        <v>9</v>
      </c>
      <c r="M159" s="53">
        <v>10</v>
      </c>
      <c r="N159" s="54">
        <v>71</v>
      </c>
      <c r="O159" s="54">
        <v>71</v>
      </c>
      <c r="P159" s="54">
        <v>67</v>
      </c>
      <c r="Q159" s="54">
        <v>71</v>
      </c>
      <c r="R159" s="54">
        <v>69</v>
      </c>
      <c r="S159" s="54">
        <v>69</v>
      </c>
      <c r="T159" s="54">
        <v>68</v>
      </c>
      <c r="U159" s="54">
        <v>63</v>
      </c>
      <c r="V159" s="54">
        <v>69</v>
      </c>
      <c r="W159" s="54">
        <v>66</v>
      </c>
      <c r="X159" s="308">
        <v>69</v>
      </c>
      <c r="Y159" s="308">
        <v>71</v>
      </c>
      <c r="Z159" s="308">
        <v>69</v>
      </c>
      <c r="AA159" s="308">
        <v>65</v>
      </c>
      <c r="AB159" s="308">
        <v>61</v>
      </c>
      <c r="AC159" s="312">
        <v>56</v>
      </c>
      <c r="AD159" s="312">
        <v>57</v>
      </c>
      <c r="AE159" s="312">
        <v>51</v>
      </c>
      <c r="AF159" s="312">
        <v>53</v>
      </c>
      <c r="AG159" s="312">
        <v>54</v>
      </c>
      <c r="AH159" s="312">
        <v>52</v>
      </c>
      <c r="AI159" s="150">
        <v>50</v>
      </c>
      <c r="AJ159" s="150">
        <v>42</v>
      </c>
      <c r="AK159" s="150">
        <v>46</v>
      </c>
      <c r="AL159" s="312">
        <v>44</v>
      </c>
      <c r="AU159" s="150"/>
      <c r="BC159" s="4"/>
      <c r="BE159" s="4"/>
    </row>
    <row r="160" spans="2:75">
      <c r="B160" s="127">
        <v>343</v>
      </c>
      <c r="C160" s="53" t="s">
        <v>156</v>
      </c>
      <c r="D160" s="53">
        <v>7</v>
      </c>
      <c r="E160" s="53">
        <v>6</v>
      </c>
      <c r="F160" s="53">
        <v>7</v>
      </c>
      <c r="G160" s="53">
        <v>8</v>
      </c>
      <c r="H160" s="53">
        <v>9</v>
      </c>
      <c r="I160" s="53">
        <v>4</v>
      </c>
      <c r="J160" s="53">
        <v>5</v>
      </c>
      <c r="K160" s="53">
        <v>6</v>
      </c>
      <c r="L160" s="53">
        <v>6</v>
      </c>
      <c r="M160" s="53">
        <v>7</v>
      </c>
      <c r="N160" s="54">
        <v>72</v>
      </c>
      <c r="O160" s="54">
        <v>69</v>
      </c>
      <c r="P160" s="54">
        <v>65</v>
      </c>
      <c r="Q160" s="54">
        <v>70</v>
      </c>
      <c r="R160" s="54">
        <v>69</v>
      </c>
      <c r="S160" s="54">
        <v>66</v>
      </c>
      <c r="T160" s="54">
        <v>65</v>
      </c>
      <c r="U160" s="54">
        <v>65</v>
      </c>
      <c r="V160" s="54">
        <v>66</v>
      </c>
      <c r="W160" s="54">
        <v>65</v>
      </c>
      <c r="X160" s="308">
        <v>66</v>
      </c>
      <c r="Y160" s="308">
        <v>63</v>
      </c>
      <c r="Z160" s="308">
        <v>64</v>
      </c>
      <c r="AA160" s="308">
        <v>62</v>
      </c>
      <c r="AB160" s="308">
        <v>60</v>
      </c>
      <c r="AC160" s="312">
        <v>73</v>
      </c>
      <c r="AD160" s="312">
        <v>69</v>
      </c>
      <c r="AE160" s="312">
        <v>70</v>
      </c>
      <c r="AF160" s="312">
        <v>69</v>
      </c>
      <c r="AG160" s="312">
        <v>70</v>
      </c>
      <c r="AH160" s="312">
        <v>70</v>
      </c>
      <c r="AI160" s="150">
        <v>70</v>
      </c>
      <c r="AJ160" s="150">
        <v>65</v>
      </c>
      <c r="AK160" s="150">
        <v>63</v>
      </c>
      <c r="AL160" s="312">
        <v>65</v>
      </c>
      <c r="AU160" s="150"/>
      <c r="BC160" s="4"/>
      <c r="BE160" s="4"/>
    </row>
    <row r="161" spans="2:57">
      <c r="B161" s="127">
        <v>361</v>
      </c>
      <c r="C161" s="53" t="s">
        <v>159</v>
      </c>
      <c r="D161" s="53">
        <v>15</v>
      </c>
      <c r="E161" s="53">
        <v>15</v>
      </c>
      <c r="F161" s="53">
        <v>14</v>
      </c>
      <c r="G161" s="53">
        <v>14</v>
      </c>
      <c r="H161" s="53">
        <v>15</v>
      </c>
      <c r="I161" s="53">
        <v>12</v>
      </c>
      <c r="J161" s="53">
        <v>12</v>
      </c>
      <c r="K161" s="53">
        <v>12</v>
      </c>
      <c r="L161" s="53">
        <v>11</v>
      </c>
      <c r="M161" s="53">
        <v>9</v>
      </c>
      <c r="N161" s="54">
        <v>139</v>
      </c>
      <c r="O161" s="54">
        <v>133</v>
      </c>
      <c r="P161" s="54">
        <v>137</v>
      </c>
      <c r="Q161" s="54">
        <v>133</v>
      </c>
      <c r="R161" s="54">
        <v>125</v>
      </c>
      <c r="S161" s="54">
        <v>142</v>
      </c>
      <c r="T161" s="54">
        <v>136</v>
      </c>
      <c r="U161" s="54">
        <v>141</v>
      </c>
      <c r="V161" s="54">
        <v>142</v>
      </c>
      <c r="W161" s="54">
        <v>135</v>
      </c>
      <c r="X161" s="308">
        <v>136</v>
      </c>
      <c r="Y161" s="308">
        <v>134</v>
      </c>
      <c r="Z161" s="308">
        <v>131</v>
      </c>
      <c r="AA161" s="308">
        <v>130</v>
      </c>
      <c r="AB161" s="308">
        <v>123</v>
      </c>
      <c r="AC161" s="312">
        <v>122</v>
      </c>
      <c r="AD161" s="312">
        <v>117</v>
      </c>
      <c r="AE161" s="312">
        <v>114</v>
      </c>
      <c r="AF161" s="312">
        <v>128</v>
      </c>
      <c r="AG161" s="312">
        <v>110</v>
      </c>
      <c r="AH161" s="312">
        <v>112</v>
      </c>
      <c r="AI161" s="150">
        <v>105</v>
      </c>
      <c r="AJ161" s="150">
        <v>90</v>
      </c>
      <c r="AK161" s="150">
        <v>98</v>
      </c>
      <c r="AL161" s="312">
        <v>86</v>
      </c>
      <c r="AU161" s="150"/>
      <c r="BC161" s="4"/>
      <c r="BE161" s="4"/>
    </row>
    <row r="162" spans="2:57">
      <c r="B162" s="127">
        <v>362</v>
      </c>
      <c r="C162" s="53" t="s">
        <v>162</v>
      </c>
      <c r="D162" s="53">
        <v>4</v>
      </c>
      <c r="E162" s="53">
        <v>6</v>
      </c>
      <c r="F162" s="53">
        <v>3</v>
      </c>
      <c r="G162" s="53">
        <v>7</v>
      </c>
      <c r="H162" s="53">
        <v>6</v>
      </c>
      <c r="I162" s="53">
        <v>2</v>
      </c>
      <c r="J162" s="53">
        <v>2</v>
      </c>
      <c r="K162" s="53">
        <v>2</v>
      </c>
      <c r="L162" s="53">
        <v>2</v>
      </c>
      <c r="M162" s="53">
        <v>2</v>
      </c>
      <c r="N162" s="54">
        <v>89</v>
      </c>
      <c r="O162" s="54">
        <v>81</v>
      </c>
      <c r="P162" s="54">
        <v>66</v>
      </c>
      <c r="Q162" s="54">
        <v>84</v>
      </c>
      <c r="R162" s="54">
        <v>76</v>
      </c>
      <c r="S162" s="54">
        <v>72</v>
      </c>
      <c r="T162" s="54">
        <v>68</v>
      </c>
      <c r="U162" s="54">
        <v>72</v>
      </c>
      <c r="V162" s="54">
        <v>68</v>
      </c>
      <c r="W162" s="54">
        <v>66</v>
      </c>
      <c r="X162" s="308">
        <v>65</v>
      </c>
      <c r="Y162" s="308">
        <v>65</v>
      </c>
      <c r="Z162" s="308">
        <v>59</v>
      </c>
      <c r="AA162" s="308">
        <v>56</v>
      </c>
      <c r="AB162" s="308">
        <v>52</v>
      </c>
      <c r="AC162" s="312">
        <v>49</v>
      </c>
      <c r="AD162" s="312">
        <v>48</v>
      </c>
      <c r="AE162" s="312">
        <v>47</v>
      </c>
      <c r="AF162" s="312">
        <v>51</v>
      </c>
      <c r="AG162" s="312">
        <v>46</v>
      </c>
      <c r="AH162" s="312">
        <v>40</v>
      </c>
      <c r="AI162" s="150">
        <v>38</v>
      </c>
      <c r="AJ162" s="150">
        <v>32</v>
      </c>
      <c r="AK162" s="150">
        <v>31</v>
      </c>
      <c r="AL162" s="312">
        <v>27</v>
      </c>
      <c r="AU162" s="150"/>
      <c r="BC162" s="4"/>
      <c r="BE162" s="4"/>
    </row>
    <row r="163" spans="2:57">
      <c r="B163" s="127">
        <v>363</v>
      </c>
      <c r="C163" s="53" t="s">
        <v>165</v>
      </c>
      <c r="D163" s="53">
        <v>5</v>
      </c>
      <c r="E163" s="53">
        <v>5</v>
      </c>
      <c r="F163" s="53">
        <v>6</v>
      </c>
      <c r="G163" s="53">
        <v>6</v>
      </c>
      <c r="H163" s="53">
        <v>5</v>
      </c>
      <c r="I163" s="53">
        <v>4</v>
      </c>
      <c r="J163" s="53">
        <v>4</v>
      </c>
      <c r="K163" s="53">
        <v>4</v>
      </c>
      <c r="L163" s="53">
        <v>4</v>
      </c>
      <c r="M163" s="53">
        <v>5</v>
      </c>
      <c r="N163" s="54">
        <v>111</v>
      </c>
      <c r="O163" s="54">
        <v>114</v>
      </c>
      <c r="P163" s="54">
        <v>123</v>
      </c>
      <c r="Q163" s="54">
        <v>126</v>
      </c>
      <c r="R163" s="54">
        <v>122</v>
      </c>
      <c r="S163" s="54">
        <v>120</v>
      </c>
      <c r="T163" s="54">
        <v>120</v>
      </c>
      <c r="U163" s="54">
        <v>110</v>
      </c>
      <c r="V163" s="54">
        <v>117</v>
      </c>
      <c r="W163" s="54">
        <v>106</v>
      </c>
      <c r="X163" s="308">
        <v>108</v>
      </c>
      <c r="Y163" s="308">
        <v>102</v>
      </c>
      <c r="Z163" s="308">
        <v>98</v>
      </c>
      <c r="AA163" s="308">
        <v>89</v>
      </c>
      <c r="AB163" s="308">
        <v>84</v>
      </c>
      <c r="AC163" s="312">
        <v>83</v>
      </c>
      <c r="AD163" s="312">
        <v>82</v>
      </c>
      <c r="AE163" s="312">
        <v>76</v>
      </c>
      <c r="AF163" s="312">
        <v>76</v>
      </c>
      <c r="AG163" s="312">
        <v>61</v>
      </c>
      <c r="AH163" s="312">
        <v>51</v>
      </c>
      <c r="AI163" s="150">
        <v>56</v>
      </c>
      <c r="AJ163" s="150">
        <v>44</v>
      </c>
      <c r="AK163" s="150">
        <v>45</v>
      </c>
      <c r="AL163" s="312">
        <v>31</v>
      </c>
      <c r="AU163" s="150"/>
      <c r="BC163" s="4"/>
      <c r="BE163" s="4"/>
    </row>
    <row r="164" spans="2:57">
      <c r="B164" s="127">
        <v>364</v>
      </c>
      <c r="C164" s="53" t="s">
        <v>167</v>
      </c>
      <c r="D164" s="53">
        <v>14</v>
      </c>
      <c r="E164" s="53">
        <v>13</v>
      </c>
      <c r="F164" s="53">
        <v>13</v>
      </c>
      <c r="G164" s="53">
        <v>12</v>
      </c>
      <c r="H164" s="53">
        <v>9</v>
      </c>
      <c r="I164" s="53">
        <v>7</v>
      </c>
      <c r="J164" s="53">
        <v>7</v>
      </c>
      <c r="K164" s="53">
        <v>5</v>
      </c>
      <c r="L164" s="53">
        <v>6</v>
      </c>
      <c r="M164" s="53">
        <v>5</v>
      </c>
      <c r="N164" s="54">
        <v>116</v>
      </c>
      <c r="O164" s="54">
        <v>105</v>
      </c>
      <c r="P164" s="54">
        <v>105</v>
      </c>
      <c r="Q164" s="54">
        <v>108</v>
      </c>
      <c r="R164" s="54">
        <v>97</v>
      </c>
      <c r="S164" s="54">
        <v>99</v>
      </c>
      <c r="T164" s="54">
        <v>94</v>
      </c>
      <c r="U164" s="54">
        <v>87</v>
      </c>
      <c r="V164" s="54">
        <v>83</v>
      </c>
      <c r="W164" s="54">
        <v>80</v>
      </c>
      <c r="X164" s="308">
        <v>83</v>
      </c>
      <c r="Y164" s="308">
        <v>77</v>
      </c>
      <c r="Z164" s="308">
        <v>73</v>
      </c>
      <c r="AA164" s="308">
        <v>65</v>
      </c>
      <c r="AB164" s="308">
        <v>57</v>
      </c>
      <c r="AC164" s="312">
        <v>54</v>
      </c>
      <c r="AD164" s="312">
        <v>48</v>
      </c>
      <c r="AE164" s="312">
        <v>46</v>
      </c>
      <c r="AF164" s="312">
        <v>53</v>
      </c>
      <c r="AG164" s="312">
        <v>50</v>
      </c>
      <c r="AH164" s="312">
        <v>49</v>
      </c>
      <c r="AI164" s="150">
        <v>46</v>
      </c>
      <c r="AJ164" s="150">
        <v>38</v>
      </c>
      <c r="AK164" s="150">
        <v>42</v>
      </c>
      <c r="AL164" s="312">
        <v>36</v>
      </c>
      <c r="AU164" s="150"/>
      <c r="BC164" s="4"/>
      <c r="BE164" s="4"/>
    </row>
    <row r="165" spans="2:57">
      <c r="B165" s="127">
        <v>381</v>
      </c>
      <c r="C165" s="53" t="s">
        <v>85</v>
      </c>
      <c r="D165" s="53">
        <v>43</v>
      </c>
      <c r="E165" s="53">
        <v>46</v>
      </c>
      <c r="F165" s="53">
        <v>44</v>
      </c>
      <c r="G165" s="53">
        <v>41</v>
      </c>
      <c r="H165" s="53">
        <v>43</v>
      </c>
      <c r="I165" s="53">
        <v>31</v>
      </c>
      <c r="J165" s="53">
        <v>30</v>
      </c>
      <c r="K165" s="53">
        <v>29</v>
      </c>
      <c r="L165" s="53">
        <v>28</v>
      </c>
      <c r="M165" s="53">
        <v>28</v>
      </c>
      <c r="N165" s="54">
        <v>173</v>
      </c>
      <c r="O165" s="54">
        <v>172</v>
      </c>
      <c r="P165" s="54">
        <v>163</v>
      </c>
      <c r="Q165" s="54">
        <v>175</v>
      </c>
      <c r="R165" s="54">
        <v>164</v>
      </c>
      <c r="S165" s="54">
        <v>174</v>
      </c>
      <c r="T165" s="54">
        <v>165</v>
      </c>
      <c r="U165" s="54">
        <v>159</v>
      </c>
      <c r="V165" s="54">
        <v>174</v>
      </c>
      <c r="W165" s="54">
        <v>168</v>
      </c>
      <c r="X165" s="308">
        <v>173</v>
      </c>
      <c r="Y165" s="308">
        <v>182</v>
      </c>
      <c r="Z165" s="308">
        <v>191</v>
      </c>
      <c r="AA165" s="308">
        <v>203</v>
      </c>
      <c r="AB165" s="308">
        <v>187</v>
      </c>
      <c r="AC165" s="312">
        <v>205</v>
      </c>
      <c r="AD165" s="312">
        <v>206</v>
      </c>
      <c r="AE165" s="312">
        <v>197</v>
      </c>
      <c r="AF165" s="312">
        <v>220</v>
      </c>
      <c r="AG165" s="312">
        <v>197</v>
      </c>
      <c r="AH165" s="312">
        <v>206</v>
      </c>
      <c r="AI165" s="150">
        <v>188</v>
      </c>
      <c r="AJ165" s="150">
        <v>173</v>
      </c>
      <c r="AK165" s="150">
        <v>179</v>
      </c>
      <c r="AL165" s="312">
        <v>182</v>
      </c>
      <c r="AU165" s="150"/>
      <c r="BC165" s="4"/>
      <c r="BE165" s="4"/>
    </row>
    <row r="166" spans="2:57">
      <c r="B166" s="127">
        <v>382</v>
      </c>
      <c r="C166" s="53" t="s">
        <v>86</v>
      </c>
      <c r="D166" s="53">
        <v>18</v>
      </c>
      <c r="E166" s="53">
        <v>21</v>
      </c>
      <c r="F166" s="53">
        <v>21</v>
      </c>
      <c r="G166" s="53">
        <v>24</v>
      </c>
      <c r="H166" s="53">
        <v>23</v>
      </c>
      <c r="I166" s="53">
        <v>19</v>
      </c>
      <c r="J166" s="53">
        <v>21</v>
      </c>
      <c r="K166" s="53">
        <v>22</v>
      </c>
      <c r="L166" s="53">
        <v>23</v>
      </c>
      <c r="M166" s="53">
        <v>22</v>
      </c>
      <c r="N166" s="54">
        <v>80</v>
      </c>
      <c r="O166" s="54">
        <v>82</v>
      </c>
      <c r="P166" s="54">
        <v>92</v>
      </c>
      <c r="Q166" s="54">
        <v>97</v>
      </c>
      <c r="R166" s="54">
        <v>91</v>
      </c>
      <c r="S166" s="54">
        <v>92</v>
      </c>
      <c r="T166" s="54">
        <v>83</v>
      </c>
      <c r="U166" s="54">
        <v>76</v>
      </c>
      <c r="V166" s="54">
        <v>83</v>
      </c>
      <c r="W166" s="54">
        <v>93</v>
      </c>
      <c r="X166" s="308">
        <v>99</v>
      </c>
      <c r="Y166" s="308">
        <v>97</v>
      </c>
      <c r="Z166" s="308">
        <v>91</v>
      </c>
      <c r="AA166" s="308">
        <v>94</v>
      </c>
      <c r="AB166" s="308">
        <v>88</v>
      </c>
      <c r="AC166" s="312">
        <v>91</v>
      </c>
      <c r="AD166" s="312">
        <v>91</v>
      </c>
      <c r="AE166" s="312">
        <v>90</v>
      </c>
      <c r="AF166" s="312">
        <v>99</v>
      </c>
      <c r="AG166" s="312">
        <v>95</v>
      </c>
      <c r="AH166" s="312">
        <v>91</v>
      </c>
      <c r="AI166" s="150">
        <v>87</v>
      </c>
      <c r="AJ166" s="150">
        <v>82</v>
      </c>
      <c r="AK166" s="150">
        <v>82</v>
      </c>
      <c r="AL166" s="312">
        <v>76</v>
      </c>
      <c r="AU166" s="150"/>
      <c r="BC166" s="4"/>
      <c r="BE166" s="4"/>
    </row>
    <row r="167" spans="2:57">
      <c r="B167" s="127">
        <v>421</v>
      </c>
      <c r="C167" s="53" t="s">
        <v>171</v>
      </c>
      <c r="D167" s="53">
        <v>2</v>
      </c>
      <c r="E167" s="53">
        <v>2</v>
      </c>
      <c r="F167" s="53">
        <v>2</v>
      </c>
      <c r="G167" s="53">
        <v>2</v>
      </c>
      <c r="H167" s="53">
        <v>2</v>
      </c>
      <c r="I167" s="53"/>
      <c r="J167" s="53"/>
      <c r="K167" s="53"/>
      <c r="L167" s="53"/>
      <c r="M167" s="53"/>
      <c r="N167" s="54">
        <v>19</v>
      </c>
      <c r="O167" s="54">
        <v>19</v>
      </c>
      <c r="P167" s="54">
        <v>14</v>
      </c>
      <c r="Q167" s="54">
        <v>14</v>
      </c>
      <c r="R167" s="54">
        <v>14</v>
      </c>
      <c r="S167" s="54">
        <v>14</v>
      </c>
      <c r="T167" s="54">
        <v>15</v>
      </c>
      <c r="U167" s="54">
        <v>15</v>
      </c>
      <c r="V167" s="54">
        <v>15</v>
      </c>
      <c r="W167" s="54">
        <v>14</v>
      </c>
      <c r="X167" s="308">
        <v>19</v>
      </c>
      <c r="Y167" s="308">
        <v>20</v>
      </c>
      <c r="Z167" s="308">
        <v>18</v>
      </c>
      <c r="AA167" s="308">
        <v>17</v>
      </c>
      <c r="AB167" s="308">
        <v>13</v>
      </c>
      <c r="AC167" s="312">
        <v>16</v>
      </c>
      <c r="AD167" s="312">
        <v>16</v>
      </c>
      <c r="AE167" s="312">
        <v>16</v>
      </c>
      <c r="AF167" s="312">
        <v>16</v>
      </c>
      <c r="AG167" s="312">
        <v>16</v>
      </c>
      <c r="AH167" s="312">
        <v>18</v>
      </c>
      <c r="AI167" s="150">
        <v>19</v>
      </c>
      <c r="AJ167" s="150">
        <v>19</v>
      </c>
      <c r="AK167" s="150">
        <v>14</v>
      </c>
      <c r="AL167" s="312">
        <v>14</v>
      </c>
      <c r="AU167" s="150"/>
      <c r="BC167" s="4"/>
      <c r="BE167" s="4"/>
    </row>
    <row r="168" spans="2:57">
      <c r="B168" s="127">
        <v>422</v>
      </c>
      <c r="C168" s="53" t="s">
        <v>174</v>
      </c>
      <c r="D168" s="53">
        <v>10</v>
      </c>
      <c r="E168" s="53">
        <v>12</v>
      </c>
      <c r="F168" s="53">
        <v>11</v>
      </c>
      <c r="G168" s="53">
        <v>10</v>
      </c>
      <c r="H168" s="53">
        <v>7</v>
      </c>
      <c r="I168" s="53">
        <v>5</v>
      </c>
      <c r="J168" s="53">
        <v>7</v>
      </c>
      <c r="K168" s="53">
        <v>5</v>
      </c>
      <c r="L168" s="53">
        <v>5</v>
      </c>
      <c r="M168" s="53">
        <v>5</v>
      </c>
      <c r="N168" s="54">
        <v>66</v>
      </c>
      <c r="O168" s="54">
        <v>66</v>
      </c>
      <c r="P168" s="54">
        <v>60</v>
      </c>
      <c r="Q168" s="54">
        <v>68</v>
      </c>
      <c r="R168" s="54">
        <v>66</v>
      </c>
      <c r="S168" s="54">
        <v>69</v>
      </c>
      <c r="T168" s="54">
        <v>82</v>
      </c>
      <c r="U168" s="54">
        <v>81</v>
      </c>
      <c r="V168" s="54">
        <v>85</v>
      </c>
      <c r="W168" s="54">
        <v>80</v>
      </c>
      <c r="X168" s="308">
        <v>82</v>
      </c>
      <c r="Y168" s="308">
        <v>82</v>
      </c>
      <c r="Z168" s="308">
        <v>82</v>
      </c>
      <c r="AA168" s="308">
        <v>78</v>
      </c>
      <c r="AB168" s="308">
        <v>69</v>
      </c>
      <c r="AC168" s="312">
        <v>75</v>
      </c>
      <c r="AD168" s="312">
        <v>72</v>
      </c>
      <c r="AE168" s="312">
        <v>70</v>
      </c>
      <c r="AF168" s="312">
        <v>84</v>
      </c>
      <c r="AG168" s="312">
        <v>82</v>
      </c>
      <c r="AH168" s="312">
        <v>79</v>
      </c>
      <c r="AI168" s="150">
        <v>71</v>
      </c>
      <c r="AJ168" s="150">
        <v>69</v>
      </c>
      <c r="AK168" s="150">
        <v>68</v>
      </c>
      <c r="AL168" s="312">
        <v>62</v>
      </c>
      <c r="AU168" s="150"/>
      <c r="BC168" s="4"/>
      <c r="BE168" s="4"/>
    </row>
    <row r="169" spans="2:57">
      <c r="B169" s="127">
        <v>441</v>
      </c>
      <c r="C169" s="53" t="s">
        <v>176</v>
      </c>
      <c r="D169" s="53">
        <v>9</v>
      </c>
      <c r="E169" s="53">
        <v>10</v>
      </c>
      <c r="F169" s="53">
        <v>12</v>
      </c>
      <c r="G169" s="53">
        <v>12</v>
      </c>
      <c r="H169" s="53">
        <v>10</v>
      </c>
      <c r="I169" s="53">
        <v>6</v>
      </c>
      <c r="J169" s="53">
        <v>5</v>
      </c>
      <c r="K169" s="53">
        <v>5</v>
      </c>
      <c r="L169" s="53">
        <v>5</v>
      </c>
      <c r="M169" s="53">
        <v>5</v>
      </c>
      <c r="N169" s="54">
        <v>55</v>
      </c>
      <c r="O169" s="54">
        <v>52</v>
      </c>
      <c r="P169" s="54">
        <v>53</v>
      </c>
      <c r="Q169" s="54">
        <v>50</v>
      </c>
      <c r="R169" s="54">
        <v>49</v>
      </c>
      <c r="S169" s="54">
        <v>56</v>
      </c>
      <c r="T169" s="54">
        <v>50</v>
      </c>
      <c r="U169" s="54">
        <v>47</v>
      </c>
      <c r="V169" s="54">
        <v>48</v>
      </c>
      <c r="W169" s="54">
        <v>44</v>
      </c>
      <c r="X169" s="308">
        <v>48</v>
      </c>
      <c r="Y169" s="308">
        <v>46</v>
      </c>
      <c r="Z169" s="308">
        <v>48</v>
      </c>
      <c r="AA169" s="308">
        <v>45</v>
      </c>
      <c r="AB169" s="308">
        <v>42</v>
      </c>
      <c r="AC169" s="312">
        <v>46</v>
      </c>
      <c r="AD169" s="312">
        <v>40</v>
      </c>
      <c r="AE169" s="312">
        <v>41</v>
      </c>
      <c r="AF169" s="312">
        <v>39</v>
      </c>
      <c r="AG169" s="312">
        <v>38</v>
      </c>
      <c r="AH169" s="312">
        <v>37</v>
      </c>
      <c r="AI169" s="150">
        <v>32</v>
      </c>
      <c r="AJ169" s="150">
        <v>34</v>
      </c>
      <c r="AK169" s="150">
        <v>34</v>
      </c>
      <c r="AL169" s="312">
        <v>27</v>
      </c>
      <c r="AU169" s="150"/>
      <c r="BC169" s="4"/>
      <c r="BE169" s="4"/>
    </row>
    <row r="170" spans="2:57">
      <c r="B170" s="127">
        <v>442</v>
      </c>
      <c r="C170" s="53" t="s">
        <v>87</v>
      </c>
      <c r="D170" s="53">
        <v>12</v>
      </c>
      <c r="E170" s="53">
        <v>12</v>
      </c>
      <c r="F170" s="53">
        <v>10</v>
      </c>
      <c r="G170" s="53">
        <v>7</v>
      </c>
      <c r="H170" s="150">
        <v>8</v>
      </c>
      <c r="I170" s="53">
        <v>4</v>
      </c>
      <c r="J170" s="53">
        <v>6</v>
      </c>
      <c r="K170" s="53">
        <v>6</v>
      </c>
      <c r="L170" s="53">
        <v>7</v>
      </c>
      <c r="M170" s="53">
        <v>4</v>
      </c>
      <c r="N170" s="54">
        <v>81</v>
      </c>
      <c r="O170" s="54">
        <v>78</v>
      </c>
      <c r="P170" s="54">
        <v>80</v>
      </c>
      <c r="Q170" s="54">
        <v>79</v>
      </c>
      <c r="R170" s="54">
        <v>88</v>
      </c>
      <c r="S170" s="54">
        <v>98</v>
      </c>
      <c r="T170" s="54">
        <v>96</v>
      </c>
      <c r="U170" s="54">
        <v>97</v>
      </c>
      <c r="V170" s="54">
        <v>111</v>
      </c>
      <c r="W170" s="54">
        <v>98</v>
      </c>
      <c r="X170" s="308">
        <v>105</v>
      </c>
      <c r="Y170" s="308">
        <v>95</v>
      </c>
      <c r="Z170" s="308">
        <v>91</v>
      </c>
      <c r="AA170" s="308">
        <v>93</v>
      </c>
      <c r="AB170" s="308">
        <v>86</v>
      </c>
      <c r="AC170" s="312">
        <v>95</v>
      </c>
      <c r="AD170" s="312">
        <v>95</v>
      </c>
      <c r="AE170" s="312">
        <v>93</v>
      </c>
      <c r="AF170" s="312">
        <v>108</v>
      </c>
      <c r="AG170" s="312">
        <v>93</v>
      </c>
      <c r="AH170" s="312">
        <v>95</v>
      </c>
      <c r="AI170" s="150">
        <v>88</v>
      </c>
      <c r="AJ170" s="150">
        <v>75</v>
      </c>
      <c r="AK170" s="150">
        <v>78</v>
      </c>
      <c r="AL170" s="312">
        <v>69</v>
      </c>
      <c r="AU170" s="150"/>
      <c r="BC170" s="4"/>
      <c r="BE170" s="4"/>
    </row>
    <row r="171" spans="2:57">
      <c r="B171" s="127">
        <v>443</v>
      </c>
      <c r="C171" s="53" t="s">
        <v>88</v>
      </c>
      <c r="D171" s="53">
        <v>21</v>
      </c>
      <c r="E171" s="53">
        <v>21</v>
      </c>
      <c r="F171" s="53">
        <v>23</v>
      </c>
      <c r="G171" s="53">
        <v>20</v>
      </c>
      <c r="H171" s="53">
        <v>23</v>
      </c>
      <c r="I171" s="53">
        <v>11</v>
      </c>
      <c r="J171" s="53">
        <v>13</v>
      </c>
      <c r="K171" s="53">
        <v>12</v>
      </c>
      <c r="L171" s="53">
        <v>13</v>
      </c>
      <c r="M171" s="53">
        <v>11</v>
      </c>
      <c r="N171" s="54">
        <v>106</v>
      </c>
      <c r="O171" s="54">
        <v>105</v>
      </c>
      <c r="P171" s="54">
        <v>107</v>
      </c>
      <c r="Q171" s="54">
        <v>129</v>
      </c>
      <c r="R171" s="54">
        <v>119</v>
      </c>
      <c r="S171" s="54">
        <v>134</v>
      </c>
      <c r="T171" s="54">
        <v>125</v>
      </c>
      <c r="U171" s="54">
        <v>116</v>
      </c>
      <c r="V171" s="54">
        <v>120</v>
      </c>
      <c r="W171" s="54">
        <v>124</v>
      </c>
      <c r="X171" s="308">
        <v>127</v>
      </c>
      <c r="Y171" s="308">
        <v>124</v>
      </c>
      <c r="Z171" s="308">
        <v>119</v>
      </c>
      <c r="AA171" s="308">
        <v>115</v>
      </c>
      <c r="AB171" s="308">
        <v>106</v>
      </c>
      <c r="AC171" s="312">
        <v>106</v>
      </c>
      <c r="AD171" s="312">
        <v>102</v>
      </c>
      <c r="AE171" s="312">
        <v>97</v>
      </c>
      <c r="AF171" s="312">
        <v>103</v>
      </c>
      <c r="AG171" s="312">
        <v>100</v>
      </c>
      <c r="AH171" s="312">
        <v>97</v>
      </c>
      <c r="AI171" s="150">
        <v>92</v>
      </c>
      <c r="AJ171" s="150">
        <v>85</v>
      </c>
      <c r="AK171" s="150">
        <v>86</v>
      </c>
      <c r="AL171" s="312">
        <v>82</v>
      </c>
      <c r="AU171" s="150"/>
      <c r="BC171" s="4"/>
      <c r="BE171" s="4"/>
    </row>
    <row r="172" spans="2:57">
      <c r="B172" s="127">
        <v>444</v>
      </c>
      <c r="C172" s="53" t="s">
        <v>180</v>
      </c>
      <c r="D172" s="53">
        <v>14</v>
      </c>
      <c r="E172" s="53">
        <v>12</v>
      </c>
      <c r="F172" s="53">
        <v>14</v>
      </c>
      <c r="G172" s="53">
        <v>14</v>
      </c>
      <c r="H172" s="53">
        <v>14</v>
      </c>
      <c r="I172" s="53">
        <v>9</v>
      </c>
      <c r="J172" s="53">
        <v>8</v>
      </c>
      <c r="K172" s="53">
        <v>7</v>
      </c>
      <c r="L172" s="53">
        <v>8</v>
      </c>
      <c r="M172" s="53">
        <v>8</v>
      </c>
      <c r="N172" s="54">
        <v>52</v>
      </c>
      <c r="O172" s="54">
        <v>50</v>
      </c>
      <c r="P172" s="54">
        <v>45</v>
      </c>
      <c r="Q172" s="54">
        <v>45</v>
      </c>
      <c r="R172" s="54">
        <v>42</v>
      </c>
      <c r="S172" s="54">
        <v>51</v>
      </c>
      <c r="T172" s="54">
        <v>44</v>
      </c>
      <c r="U172" s="54">
        <v>42</v>
      </c>
      <c r="V172" s="54">
        <v>49</v>
      </c>
      <c r="W172" s="54">
        <v>47</v>
      </c>
      <c r="X172" s="308">
        <v>49</v>
      </c>
      <c r="Y172" s="308">
        <v>52</v>
      </c>
      <c r="Z172" s="308">
        <v>49</v>
      </c>
      <c r="AA172" s="308">
        <v>50</v>
      </c>
      <c r="AB172" s="308">
        <v>49</v>
      </c>
      <c r="AC172" s="312">
        <v>49</v>
      </c>
      <c r="AD172" s="312">
        <v>49</v>
      </c>
      <c r="AE172" s="312">
        <v>46</v>
      </c>
      <c r="AF172" s="312">
        <v>50</v>
      </c>
      <c r="AG172" s="312">
        <v>47</v>
      </c>
      <c r="AH172" s="312">
        <v>48</v>
      </c>
      <c r="AI172" s="150">
        <v>44</v>
      </c>
      <c r="AJ172" s="150">
        <v>41</v>
      </c>
      <c r="AK172" s="150">
        <v>43</v>
      </c>
      <c r="AL172" s="312">
        <v>37</v>
      </c>
      <c r="AU172" s="150"/>
      <c r="BC172" s="4"/>
      <c r="BE172" s="4"/>
    </row>
    <row r="173" spans="2:57">
      <c r="B173" s="127">
        <v>445</v>
      </c>
      <c r="C173" s="53" t="s">
        <v>182</v>
      </c>
      <c r="D173" s="53">
        <v>7</v>
      </c>
      <c r="E173" s="53">
        <v>6</v>
      </c>
      <c r="F173" s="53">
        <v>6</v>
      </c>
      <c r="G173" s="53">
        <v>7</v>
      </c>
      <c r="H173" s="53">
        <v>8</v>
      </c>
      <c r="I173" s="53">
        <v>3</v>
      </c>
      <c r="J173" s="53">
        <v>4</v>
      </c>
      <c r="K173" s="53">
        <v>4</v>
      </c>
      <c r="L173" s="53">
        <v>3</v>
      </c>
      <c r="M173" s="53">
        <v>3</v>
      </c>
      <c r="N173" s="54">
        <v>20</v>
      </c>
      <c r="O173" s="54">
        <v>22</v>
      </c>
      <c r="P173" s="54">
        <v>23</v>
      </c>
      <c r="Q173" s="54">
        <v>22</v>
      </c>
      <c r="R173" s="54">
        <v>23</v>
      </c>
      <c r="S173" s="54">
        <v>22</v>
      </c>
      <c r="T173" s="54">
        <v>23</v>
      </c>
      <c r="U173" s="54">
        <v>22</v>
      </c>
      <c r="V173" s="54">
        <v>20</v>
      </c>
      <c r="W173" s="54">
        <v>21</v>
      </c>
      <c r="X173" s="308">
        <v>18</v>
      </c>
      <c r="Y173" s="308">
        <v>18</v>
      </c>
      <c r="Z173" s="308">
        <v>19</v>
      </c>
      <c r="AA173" s="308">
        <v>20</v>
      </c>
      <c r="AB173" s="308">
        <v>18</v>
      </c>
      <c r="AC173" s="312">
        <v>19</v>
      </c>
      <c r="AD173" s="312">
        <v>19</v>
      </c>
      <c r="AE173" s="312">
        <v>19</v>
      </c>
      <c r="AF173" s="312">
        <v>22</v>
      </c>
      <c r="AG173" s="312">
        <v>21</v>
      </c>
      <c r="AH173" s="312">
        <v>19</v>
      </c>
      <c r="AI173" s="150">
        <v>16</v>
      </c>
      <c r="AJ173" s="150">
        <v>14</v>
      </c>
      <c r="AK173" s="150">
        <v>12</v>
      </c>
      <c r="AL173" s="312">
        <v>11</v>
      </c>
      <c r="AU173" s="150"/>
    </row>
    <row r="174" spans="2:57">
      <c r="B174" s="127">
        <v>461</v>
      </c>
      <c r="C174" s="53" t="s">
        <v>184</v>
      </c>
      <c r="D174" s="53">
        <v>20</v>
      </c>
      <c r="E174" s="53">
        <v>19</v>
      </c>
      <c r="F174" s="53">
        <v>18</v>
      </c>
      <c r="G174" s="53">
        <v>20</v>
      </c>
      <c r="H174" s="53">
        <v>22</v>
      </c>
      <c r="I174" s="53">
        <v>13</v>
      </c>
      <c r="J174" s="53">
        <v>13</v>
      </c>
      <c r="K174" s="53">
        <v>14</v>
      </c>
      <c r="L174" s="53">
        <v>12</v>
      </c>
      <c r="M174" s="53">
        <v>12</v>
      </c>
      <c r="N174" s="54">
        <v>125</v>
      </c>
      <c r="O174" s="54">
        <v>123</v>
      </c>
      <c r="P174" s="54">
        <v>137</v>
      </c>
      <c r="Q174" s="54">
        <v>150</v>
      </c>
      <c r="R174" s="54">
        <v>147</v>
      </c>
      <c r="S174" s="54">
        <v>164</v>
      </c>
      <c r="T174" s="54">
        <v>160</v>
      </c>
      <c r="U174" s="54">
        <v>161</v>
      </c>
      <c r="V174" s="54">
        <v>155</v>
      </c>
      <c r="W174" s="54">
        <v>148</v>
      </c>
      <c r="X174" s="308">
        <v>152</v>
      </c>
      <c r="Y174" s="308">
        <v>142</v>
      </c>
      <c r="Z174" s="308">
        <v>140</v>
      </c>
      <c r="AA174" s="308">
        <v>148</v>
      </c>
      <c r="AB174" s="308">
        <v>136</v>
      </c>
      <c r="AC174" s="312">
        <v>141</v>
      </c>
      <c r="AD174" s="312">
        <v>134</v>
      </c>
      <c r="AE174" s="312">
        <v>131</v>
      </c>
      <c r="AF174" s="312">
        <v>141</v>
      </c>
      <c r="AG174" s="312">
        <v>129</v>
      </c>
      <c r="AH174" s="312">
        <v>133</v>
      </c>
      <c r="AI174" s="150">
        <v>116</v>
      </c>
      <c r="AJ174" s="150">
        <v>115</v>
      </c>
      <c r="AK174" s="150">
        <v>123</v>
      </c>
      <c r="AL174" s="312">
        <v>126</v>
      </c>
      <c r="AU174" s="150"/>
    </row>
    <row r="175" spans="2:57">
      <c r="B175" s="127">
        <v>462</v>
      </c>
      <c r="C175" s="53" t="s">
        <v>186</v>
      </c>
      <c r="D175" s="53">
        <v>12</v>
      </c>
      <c r="E175" s="53">
        <v>12</v>
      </c>
      <c r="F175" s="53">
        <v>14</v>
      </c>
      <c r="G175" s="53">
        <v>13</v>
      </c>
      <c r="H175" s="53">
        <v>10</v>
      </c>
      <c r="I175" s="53">
        <v>6</v>
      </c>
      <c r="J175" s="53">
        <v>5</v>
      </c>
      <c r="K175" s="53">
        <v>5</v>
      </c>
      <c r="L175" s="53">
        <v>6</v>
      </c>
      <c r="M175" s="53">
        <v>6</v>
      </c>
      <c r="N175" s="54">
        <v>43</v>
      </c>
      <c r="O175" s="54">
        <v>45</v>
      </c>
      <c r="P175" s="54">
        <v>45</v>
      </c>
      <c r="Q175" s="54">
        <v>50</v>
      </c>
      <c r="R175" s="54">
        <v>51</v>
      </c>
      <c r="S175" s="54">
        <v>55</v>
      </c>
      <c r="T175" s="54">
        <v>51</v>
      </c>
      <c r="U175" s="54">
        <v>52</v>
      </c>
      <c r="V175" s="54">
        <v>58</v>
      </c>
      <c r="W175" s="54">
        <v>52</v>
      </c>
      <c r="X175" s="308">
        <v>49</v>
      </c>
      <c r="Y175" s="308">
        <v>53</v>
      </c>
      <c r="Z175" s="308">
        <v>51</v>
      </c>
      <c r="AA175" s="308">
        <v>45</v>
      </c>
      <c r="AB175" s="308">
        <v>44</v>
      </c>
      <c r="AC175" s="312">
        <v>42</v>
      </c>
      <c r="AD175" s="312">
        <v>41</v>
      </c>
      <c r="AE175" s="312">
        <v>37</v>
      </c>
      <c r="AF175" s="312">
        <v>37</v>
      </c>
      <c r="AG175" s="312">
        <v>37</v>
      </c>
      <c r="AH175" s="312">
        <v>33</v>
      </c>
      <c r="AI175" s="150">
        <v>29</v>
      </c>
      <c r="AJ175" s="150">
        <v>28</v>
      </c>
      <c r="AK175" s="150">
        <v>30</v>
      </c>
      <c r="AL175" s="312">
        <v>23</v>
      </c>
      <c r="AU175" s="150"/>
    </row>
    <row r="176" spans="2:57">
      <c r="B176" s="127">
        <v>463</v>
      </c>
      <c r="C176" s="53" t="s">
        <v>189</v>
      </c>
      <c r="D176" s="53">
        <v>6</v>
      </c>
      <c r="E176" s="53">
        <v>6</v>
      </c>
      <c r="F176" s="53">
        <v>8</v>
      </c>
      <c r="G176" s="53">
        <v>9</v>
      </c>
      <c r="H176" s="53">
        <v>9</v>
      </c>
      <c r="I176" s="53">
        <v>6</v>
      </c>
      <c r="J176" s="53">
        <v>5</v>
      </c>
      <c r="K176" s="53">
        <v>5</v>
      </c>
      <c r="L176" s="53">
        <v>5</v>
      </c>
      <c r="M176" s="53">
        <v>5</v>
      </c>
      <c r="N176" s="54">
        <v>41</v>
      </c>
      <c r="O176" s="54">
        <v>39</v>
      </c>
      <c r="P176" s="54">
        <v>40</v>
      </c>
      <c r="Q176" s="54">
        <v>43</v>
      </c>
      <c r="R176" s="54">
        <v>42</v>
      </c>
      <c r="S176" s="54">
        <v>39</v>
      </c>
      <c r="T176" s="54">
        <v>44</v>
      </c>
      <c r="U176" s="54">
        <v>46</v>
      </c>
      <c r="V176" s="54">
        <v>48</v>
      </c>
      <c r="W176" s="54">
        <v>47</v>
      </c>
      <c r="X176" s="308">
        <v>48</v>
      </c>
      <c r="Y176" s="308">
        <v>45</v>
      </c>
      <c r="Z176" s="308">
        <v>46</v>
      </c>
      <c r="AA176" s="308">
        <v>45</v>
      </c>
      <c r="AB176" s="308">
        <v>41</v>
      </c>
      <c r="AC176" s="312">
        <v>40</v>
      </c>
      <c r="AD176" s="312">
        <v>41</v>
      </c>
      <c r="AE176" s="312">
        <v>38</v>
      </c>
      <c r="AF176" s="312">
        <v>39</v>
      </c>
      <c r="AG176" s="312">
        <v>38</v>
      </c>
      <c r="AH176" s="312">
        <v>32</v>
      </c>
      <c r="AI176" s="150">
        <v>30</v>
      </c>
      <c r="AJ176" s="150">
        <v>29</v>
      </c>
      <c r="AK176" s="150">
        <v>30</v>
      </c>
      <c r="AL176" s="312">
        <v>25</v>
      </c>
      <c r="AU176" s="150"/>
    </row>
    <row r="177" spans="2:57">
      <c r="B177" s="127">
        <v>464</v>
      </c>
      <c r="C177" s="53" t="s">
        <v>90</v>
      </c>
      <c r="D177" s="53">
        <v>11</v>
      </c>
      <c r="E177" s="53">
        <v>10</v>
      </c>
      <c r="F177" s="53">
        <v>14</v>
      </c>
      <c r="G177" s="53">
        <v>13</v>
      </c>
      <c r="H177" s="53">
        <v>14</v>
      </c>
      <c r="I177" s="53">
        <v>10</v>
      </c>
      <c r="J177" s="53">
        <v>13</v>
      </c>
      <c r="K177" s="53">
        <v>12</v>
      </c>
      <c r="L177" s="53">
        <v>10</v>
      </c>
      <c r="M177" s="53">
        <v>10</v>
      </c>
      <c r="N177" s="54">
        <v>64</v>
      </c>
      <c r="O177" s="54">
        <v>68</v>
      </c>
      <c r="P177" s="54">
        <v>69</v>
      </c>
      <c r="Q177" s="54">
        <v>74</v>
      </c>
      <c r="R177" s="54">
        <v>71</v>
      </c>
      <c r="S177" s="54">
        <v>80</v>
      </c>
      <c r="T177" s="54">
        <v>97</v>
      </c>
      <c r="U177" s="54">
        <v>100</v>
      </c>
      <c r="V177" s="54">
        <v>103</v>
      </c>
      <c r="W177" s="54">
        <v>100</v>
      </c>
      <c r="X177" s="308">
        <v>99</v>
      </c>
      <c r="Y177" s="308">
        <v>95</v>
      </c>
      <c r="Z177" s="308">
        <v>91</v>
      </c>
      <c r="AA177" s="308">
        <v>92</v>
      </c>
      <c r="AB177" s="308">
        <v>87</v>
      </c>
      <c r="AC177" s="312">
        <v>88</v>
      </c>
      <c r="AD177" s="312">
        <v>86</v>
      </c>
      <c r="AE177" s="312">
        <v>84</v>
      </c>
      <c r="AF177" s="312">
        <v>84</v>
      </c>
      <c r="AG177" s="312">
        <v>80</v>
      </c>
      <c r="AH177" s="312">
        <v>81</v>
      </c>
      <c r="AI177" s="150">
        <v>79</v>
      </c>
      <c r="AJ177" s="150">
        <v>79</v>
      </c>
      <c r="AK177" s="150">
        <v>70</v>
      </c>
      <c r="AL177" s="312">
        <v>65</v>
      </c>
      <c r="AU177" s="150"/>
    </row>
    <row r="178" spans="2:57">
      <c r="B178" s="127">
        <v>481</v>
      </c>
      <c r="C178" s="53" t="s">
        <v>91</v>
      </c>
      <c r="D178" s="53">
        <v>18</v>
      </c>
      <c r="E178" s="53">
        <v>18</v>
      </c>
      <c r="F178" s="53">
        <v>16</v>
      </c>
      <c r="G178" s="53">
        <v>19</v>
      </c>
      <c r="H178" s="53">
        <v>18</v>
      </c>
      <c r="I178" s="53">
        <v>15</v>
      </c>
      <c r="J178" s="53">
        <v>13</v>
      </c>
      <c r="K178" s="53">
        <v>15</v>
      </c>
      <c r="L178" s="53">
        <v>14</v>
      </c>
      <c r="M178" s="53">
        <v>13</v>
      </c>
      <c r="N178" s="54">
        <v>59</v>
      </c>
      <c r="O178" s="54">
        <v>59</v>
      </c>
      <c r="P178" s="54">
        <v>60</v>
      </c>
      <c r="Q178" s="54">
        <v>63</v>
      </c>
      <c r="R178" s="54">
        <v>61</v>
      </c>
      <c r="S178" s="54">
        <v>61</v>
      </c>
      <c r="T178" s="54">
        <v>57</v>
      </c>
      <c r="U178" s="54">
        <v>56</v>
      </c>
      <c r="V178" s="54">
        <v>57</v>
      </c>
      <c r="W178" s="54">
        <v>62</v>
      </c>
      <c r="X178" s="308">
        <v>59</v>
      </c>
      <c r="Y178" s="308">
        <v>61</v>
      </c>
      <c r="Z178" s="308">
        <v>58</v>
      </c>
      <c r="AA178" s="308">
        <v>58</v>
      </c>
      <c r="AB178" s="308">
        <v>56</v>
      </c>
      <c r="AC178" s="312">
        <v>56</v>
      </c>
      <c r="AD178" s="312">
        <v>53</v>
      </c>
      <c r="AE178" s="312">
        <v>47</v>
      </c>
      <c r="AF178" s="312">
        <v>45</v>
      </c>
      <c r="AG178" s="312">
        <v>43</v>
      </c>
      <c r="AH178" s="312">
        <v>42</v>
      </c>
      <c r="AI178" s="150">
        <v>41</v>
      </c>
      <c r="AJ178" s="150">
        <v>38</v>
      </c>
      <c r="AK178" s="150">
        <v>38</v>
      </c>
      <c r="AL178" s="312">
        <v>31</v>
      </c>
      <c r="AU178" s="150"/>
      <c r="BC178" s="4"/>
      <c r="BE178" s="4"/>
    </row>
    <row r="179" spans="2:57">
      <c r="B179" s="127">
        <v>501</v>
      </c>
      <c r="C179" s="53" t="s">
        <v>92</v>
      </c>
      <c r="D179" s="53">
        <v>10</v>
      </c>
      <c r="E179" s="53">
        <v>12</v>
      </c>
      <c r="F179" s="53">
        <v>14</v>
      </c>
      <c r="G179" s="53">
        <v>14</v>
      </c>
      <c r="H179" s="53">
        <v>14</v>
      </c>
      <c r="I179" s="53">
        <v>8</v>
      </c>
      <c r="J179" s="53">
        <v>9</v>
      </c>
      <c r="K179" s="53">
        <v>9</v>
      </c>
      <c r="L179" s="53">
        <v>10</v>
      </c>
      <c r="M179" s="53">
        <v>8</v>
      </c>
      <c r="N179" s="54">
        <v>33</v>
      </c>
      <c r="O179" s="54">
        <v>34</v>
      </c>
      <c r="P179" s="54">
        <v>37</v>
      </c>
      <c r="Q179" s="54">
        <v>38</v>
      </c>
      <c r="R179" s="54">
        <v>31</v>
      </c>
      <c r="S179" s="54">
        <v>34</v>
      </c>
      <c r="T179" s="54">
        <v>33</v>
      </c>
      <c r="U179" s="54">
        <v>35</v>
      </c>
      <c r="V179" s="54">
        <v>37</v>
      </c>
      <c r="W179" s="54">
        <v>32</v>
      </c>
      <c r="X179" s="308">
        <v>38</v>
      </c>
      <c r="Y179" s="308">
        <v>37</v>
      </c>
      <c r="Z179" s="308">
        <v>34</v>
      </c>
      <c r="AA179" s="308">
        <v>32</v>
      </c>
      <c r="AB179" s="308">
        <v>30</v>
      </c>
      <c r="AC179" s="312">
        <v>30</v>
      </c>
      <c r="AD179" s="312">
        <v>28</v>
      </c>
      <c r="AE179" s="312">
        <v>28</v>
      </c>
      <c r="AF179" s="312">
        <v>31</v>
      </c>
      <c r="AG179" s="312">
        <v>27</v>
      </c>
      <c r="AH179" s="312">
        <v>30</v>
      </c>
      <c r="AI179" s="150">
        <v>31</v>
      </c>
      <c r="AJ179" s="150">
        <v>30</v>
      </c>
      <c r="AK179" s="150">
        <v>27</v>
      </c>
      <c r="AL179" s="312">
        <v>27</v>
      </c>
      <c r="AU179" s="150"/>
    </row>
    <row r="180" spans="2:57">
      <c r="B180" s="127">
        <v>502</v>
      </c>
      <c r="C180" s="53" t="s">
        <v>196</v>
      </c>
      <c r="D180" s="53">
        <v>9</v>
      </c>
      <c r="E180" s="53">
        <v>9</v>
      </c>
      <c r="F180" s="53">
        <v>10</v>
      </c>
      <c r="G180" s="53">
        <v>9</v>
      </c>
      <c r="H180" s="53">
        <v>9</v>
      </c>
      <c r="I180" s="53">
        <v>5</v>
      </c>
      <c r="J180" s="53">
        <v>4</v>
      </c>
      <c r="K180" s="53">
        <v>4</v>
      </c>
      <c r="L180" s="53">
        <v>3</v>
      </c>
      <c r="M180" s="53">
        <v>3</v>
      </c>
      <c r="N180" s="54">
        <v>23</v>
      </c>
      <c r="O180" s="54">
        <v>31</v>
      </c>
      <c r="P180" s="54">
        <v>31</v>
      </c>
      <c r="Q180" s="54">
        <v>32</v>
      </c>
      <c r="R180" s="54">
        <v>33</v>
      </c>
      <c r="S180" s="54">
        <v>33</v>
      </c>
      <c r="T180" s="54">
        <v>35</v>
      </c>
      <c r="U180" s="54">
        <v>34</v>
      </c>
      <c r="V180" s="54">
        <v>35</v>
      </c>
      <c r="W180" s="54">
        <v>36</v>
      </c>
      <c r="X180" s="308">
        <v>37</v>
      </c>
      <c r="Y180" s="308">
        <v>40</v>
      </c>
      <c r="Z180" s="308">
        <v>39</v>
      </c>
      <c r="AA180" s="308">
        <v>36</v>
      </c>
      <c r="AB180" s="308">
        <v>35</v>
      </c>
      <c r="AC180" s="312">
        <v>38</v>
      </c>
      <c r="AD180" s="312">
        <v>38</v>
      </c>
      <c r="AE180" s="312">
        <v>37</v>
      </c>
      <c r="AF180" s="312">
        <v>37</v>
      </c>
      <c r="AG180" s="312">
        <v>33</v>
      </c>
      <c r="AH180" s="312">
        <v>34</v>
      </c>
      <c r="AI180" s="150">
        <v>29</v>
      </c>
      <c r="AJ180" s="150">
        <v>25</v>
      </c>
      <c r="AK180" s="150">
        <v>27</v>
      </c>
      <c r="AL180" s="312">
        <v>26</v>
      </c>
      <c r="AU180" s="150"/>
    </row>
    <row r="181" spans="2:57">
      <c r="B181" s="127">
        <v>503</v>
      </c>
      <c r="C181" s="53" t="s">
        <v>198</v>
      </c>
      <c r="D181" s="53">
        <v>2</v>
      </c>
      <c r="E181" s="53">
        <v>4</v>
      </c>
      <c r="F181" s="53">
        <v>4</v>
      </c>
      <c r="G181" s="53">
        <v>4</v>
      </c>
      <c r="H181" s="53">
        <v>4</v>
      </c>
      <c r="I181" s="53">
        <v>4</v>
      </c>
      <c r="J181" s="53">
        <v>3</v>
      </c>
      <c r="K181" s="53">
        <v>3</v>
      </c>
      <c r="L181" s="53">
        <v>3</v>
      </c>
      <c r="M181" s="53">
        <v>2</v>
      </c>
      <c r="N181" s="54">
        <v>21</v>
      </c>
      <c r="O181" s="54">
        <v>20</v>
      </c>
      <c r="P181" s="54">
        <v>21</v>
      </c>
      <c r="Q181" s="54">
        <v>22</v>
      </c>
      <c r="R181" s="54">
        <v>22</v>
      </c>
      <c r="S181" s="54">
        <v>24</v>
      </c>
      <c r="T181" s="54">
        <v>26</v>
      </c>
      <c r="U181" s="54">
        <v>24</v>
      </c>
      <c r="V181" s="54">
        <v>22</v>
      </c>
      <c r="W181" s="54">
        <v>21</v>
      </c>
      <c r="X181" s="308">
        <v>22</v>
      </c>
      <c r="Y181" s="308">
        <v>21</v>
      </c>
      <c r="Z181" s="308">
        <v>21</v>
      </c>
      <c r="AA181" s="308">
        <v>20</v>
      </c>
      <c r="AB181" s="308">
        <v>18</v>
      </c>
      <c r="AC181" s="312">
        <v>18</v>
      </c>
      <c r="AD181" s="312">
        <v>15</v>
      </c>
      <c r="AE181" s="312">
        <v>15</v>
      </c>
      <c r="AF181" s="312">
        <v>16</v>
      </c>
      <c r="AG181" s="312">
        <v>12</v>
      </c>
      <c r="AH181" s="312">
        <v>15</v>
      </c>
      <c r="AI181" s="150">
        <v>13</v>
      </c>
      <c r="AJ181" s="150">
        <v>14</v>
      </c>
      <c r="AK181" s="150">
        <v>14</v>
      </c>
      <c r="AL181" s="312">
        <v>13</v>
      </c>
      <c r="AU181" s="150"/>
    </row>
    <row r="182" spans="2:57">
      <c r="B182" s="127">
        <v>504</v>
      </c>
      <c r="C182" s="53" t="s">
        <v>201</v>
      </c>
      <c r="D182" s="53">
        <v>3</v>
      </c>
      <c r="E182" s="53">
        <v>3</v>
      </c>
      <c r="F182" s="53">
        <v>3</v>
      </c>
      <c r="G182" s="53">
        <v>4</v>
      </c>
      <c r="H182" s="53">
        <v>4</v>
      </c>
      <c r="I182" s="53">
        <v>3</v>
      </c>
      <c r="J182" s="53">
        <v>3</v>
      </c>
      <c r="K182" s="53">
        <v>3</v>
      </c>
      <c r="L182" s="53">
        <v>3</v>
      </c>
      <c r="M182" s="53">
        <v>3</v>
      </c>
      <c r="N182" s="54">
        <v>14</v>
      </c>
      <c r="O182" s="54">
        <v>17</v>
      </c>
      <c r="P182" s="54">
        <v>17</v>
      </c>
      <c r="Q182" s="54">
        <v>15</v>
      </c>
      <c r="R182" s="54">
        <v>15</v>
      </c>
      <c r="S182" s="54">
        <v>16</v>
      </c>
      <c r="T182" s="54">
        <v>15</v>
      </c>
      <c r="U182" s="54">
        <v>14</v>
      </c>
      <c r="V182" s="54">
        <v>15</v>
      </c>
      <c r="W182" s="54">
        <v>12</v>
      </c>
      <c r="X182" s="308">
        <v>14</v>
      </c>
      <c r="Y182" s="308">
        <v>12</v>
      </c>
      <c r="Z182" s="308">
        <v>16</v>
      </c>
      <c r="AA182" s="308">
        <v>17</v>
      </c>
      <c r="AB182" s="308">
        <v>15</v>
      </c>
      <c r="AC182" s="312">
        <v>18</v>
      </c>
      <c r="AD182" s="312">
        <v>15</v>
      </c>
      <c r="AE182" s="312">
        <v>16</v>
      </c>
      <c r="AF182" s="312">
        <v>18</v>
      </c>
      <c r="AG182" s="312">
        <v>15</v>
      </c>
      <c r="AH182" s="312">
        <v>16</v>
      </c>
      <c r="AI182" s="150">
        <v>16</v>
      </c>
      <c r="AJ182" s="150">
        <v>14</v>
      </c>
      <c r="AK182" s="150">
        <v>13</v>
      </c>
      <c r="AL182" s="312">
        <v>13</v>
      </c>
      <c r="AU182" s="150"/>
    </row>
    <row r="183" spans="2:57">
      <c r="B183" s="127">
        <v>521</v>
      </c>
      <c r="C183" s="53" t="s">
        <v>204</v>
      </c>
      <c r="D183" s="53">
        <v>44</v>
      </c>
      <c r="E183" s="53">
        <v>43</v>
      </c>
      <c r="F183" s="53">
        <v>43</v>
      </c>
      <c r="G183" s="53">
        <v>46</v>
      </c>
      <c r="H183" s="53">
        <v>48</v>
      </c>
      <c r="I183" s="53">
        <v>24</v>
      </c>
      <c r="J183" s="53">
        <v>25</v>
      </c>
      <c r="K183" s="53">
        <v>23</v>
      </c>
      <c r="L183" s="53">
        <v>25</v>
      </c>
      <c r="M183" s="53">
        <v>25</v>
      </c>
      <c r="N183" s="54">
        <v>168</v>
      </c>
      <c r="O183" s="54">
        <v>168</v>
      </c>
      <c r="P183" s="54">
        <v>180</v>
      </c>
      <c r="Q183" s="54">
        <v>186</v>
      </c>
      <c r="R183" s="54">
        <v>180</v>
      </c>
      <c r="S183" s="54">
        <v>174</v>
      </c>
      <c r="T183" s="54">
        <v>204</v>
      </c>
      <c r="U183" s="54">
        <v>201</v>
      </c>
      <c r="V183" s="54">
        <v>211</v>
      </c>
      <c r="W183" s="54">
        <v>207</v>
      </c>
      <c r="X183" s="308">
        <v>214</v>
      </c>
      <c r="Y183" s="308">
        <v>210</v>
      </c>
      <c r="Z183" s="308">
        <v>210</v>
      </c>
      <c r="AA183" s="308">
        <v>213</v>
      </c>
      <c r="AB183" s="308">
        <v>198</v>
      </c>
      <c r="AC183" s="312">
        <v>200</v>
      </c>
      <c r="AD183" s="312">
        <v>185</v>
      </c>
      <c r="AE183" s="312">
        <v>193</v>
      </c>
      <c r="AF183" s="312">
        <v>189</v>
      </c>
      <c r="AG183" s="312">
        <v>176</v>
      </c>
      <c r="AH183" s="312">
        <v>175</v>
      </c>
      <c r="AI183" s="150">
        <v>158</v>
      </c>
      <c r="AJ183" s="150">
        <v>155</v>
      </c>
      <c r="AK183" s="150">
        <v>155</v>
      </c>
      <c r="AL183" s="312">
        <v>444</v>
      </c>
      <c r="AU183" s="150"/>
    </row>
    <row r="184" spans="2:57">
      <c r="B184" s="127">
        <v>522</v>
      </c>
      <c r="C184" s="53" t="s">
        <v>206</v>
      </c>
      <c r="D184" s="53">
        <v>1</v>
      </c>
      <c r="E184" s="53">
        <v>1</v>
      </c>
      <c r="F184" s="53">
        <v>1</v>
      </c>
      <c r="G184" s="53">
        <v>2</v>
      </c>
      <c r="H184" s="53">
        <v>2</v>
      </c>
      <c r="I184" s="53">
        <v>2</v>
      </c>
      <c r="J184" s="53">
        <v>2</v>
      </c>
      <c r="K184" s="53">
        <v>2</v>
      </c>
      <c r="L184" s="53">
        <v>3</v>
      </c>
      <c r="M184" s="53">
        <v>2</v>
      </c>
      <c r="N184" s="54">
        <v>27</v>
      </c>
      <c r="O184" s="54">
        <v>38</v>
      </c>
      <c r="P184" s="54">
        <v>35</v>
      </c>
      <c r="Q184" s="54">
        <v>42</v>
      </c>
      <c r="R184" s="54">
        <v>37</v>
      </c>
      <c r="S184" s="54">
        <v>42</v>
      </c>
      <c r="T184" s="54">
        <v>46</v>
      </c>
      <c r="U184" s="54">
        <v>49</v>
      </c>
      <c r="V184" s="54">
        <v>49</v>
      </c>
      <c r="W184" s="54">
        <v>50</v>
      </c>
      <c r="X184" s="308">
        <v>49</v>
      </c>
      <c r="Y184" s="308">
        <v>45</v>
      </c>
      <c r="Z184" s="308">
        <v>51</v>
      </c>
      <c r="AA184" s="308">
        <v>52</v>
      </c>
      <c r="AB184" s="308">
        <v>46</v>
      </c>
      <c r="AC184" s="312">
        <v>47</v>
      </c>
      <c r="AD184" s="312">
        <v>48</v>
      </c>
      <c r="AE184" s="312">
        <v>48</v>
      </c>
      <c r="AF184" s="312">
        <v>49</v>
      </c>
      <c r="AG184" s="312">
        <v>42</v>
      </c>
      <c r="AH184" s="312">
        <v>40</v>
      </c>
      <c r="AI184" s="150">
        <v>34</v>
      </c>
      <c r="AJ184" s="150">
        <v>29</v>
      </c>
      <c r="AK184" s="150">
        <v>37</v>
      </c>
      <c r="AL184" s="312">
        <v>26</v>
      </c>
      <c r="AU184" s="150"/>
    </row>
    <row r="185" spans="2:57">
      <c r="B185" s="127">
        <v>523</v>
      </c>
      <c r="C185" s="53" t="s">
        <v>208</v>
      </c>
      <c r="D185" s="53">
        <v>21</v>
      </c>
      <c r="E185" s="53">
        <v>16</v>
      </c>
      <c r="F185" s="53">
        <v>16</v>
      </c>
      <c r="G185" s="53">
        <v>20</v>
      </c>
      <c r="H185" s="53">
        <v>13</v>
      </c>
      <c r="I185" s="53">
        <v>7</v>
      </c>
      <c r="J185" s="53">
        <v>9</v>
      </c>
      <c r="K185" s="53">
        <v>8</v>
      </c>
      <c r="L185" s="53">
        <v>7</v>
      </c>
      <c r="M185" s="53">
        <v>6</v>
      </c>
      <c r="N185" s="54">
        <v>182</v>
      </c>
      <c r="O185" s="54">
        <v>196</v>
      </c>
      <c r="P185" s="54">
        <v>196</v>
      </c>
      <c r="Q185" s="54">
        <v>199</v>
      </c>
      <c r="R185" s="54">
        <v>202</v>
      </c>
      <c r="S185" s="54">
        <v>207</v>
      </c>
      <c r="T185" s="54">
        <v>213</v>
      </c>
      <c r="U185" s="54">
        <v>209</v>
      </c>
      <c r="V185" s="54">
        <v>208</v>
      </c>
      <c r="W185" s="54">
        <v>211</v>
      </c>
      <c r="X185" s="308">
        <v>212</v>
      </c>
      <c r="Y185" s="308">
        <v>211</v>
      </c>
      <c r="Z185" s="308">
        <v>211</v>
      </c>
      <c r="AA185" s="308">
        <v>207</v>
      </c>
      <c r="AB185" s="308">
        <v>204</v>
      </c>
      <c r="AC185" s="312">
        <v>203</v>
      </c>
      <c r="AD185" s="312">
        <v>201</v>
      </c>
      <c r="AE185" s="312">
        <v>202</v>
      </c>
      <c r="AF185" s="312">
        <v>206</v>
      </c>
      <c r="AG185" s="312">
        <v>208</v>
      </c>
      <c r="AH185" s="312">
        <v>204</v>
      </c>
      <c r="AI185" s="150">
        <v>191</v>
      </c>
      <c r="AJ185" s="150">
        <v>193</v>
      </c>
      <c r="AK185" s="150">
        <v>191</v>
      </c>
      <c r="AL185" s="312"/>
      <c r="AU185" s="150"/>
    </row>
    <row r="186" spans="2:57">
      <c r="B186" s="127">
        <v>524</v>
      </c>
      <c r="C186" s="53" t="s">
        <v>210</v>
      </c>
      <c r="D186" s="53">
        <v>6</v>
      </c>
      <c r="E186" s="53">
        <v>5</v>
      </c>
      <c r="F186" s="53">
        <v>5</v>
      </c>
      <c r="G186" s="53">
        <v>5</v>
      </c>
      <c r="H186" s="53">
        <v>4</v>
      </c>
      <c r="I186" s="53">
        <v>3</v>
      </c>
      <c r="J186" s="53">
        <v>4</v>
      </c>
      <c r="K186" s="53">
        <v>4</v>
      </c>
      <c r="L186" s="53">
        <v>5</v>
      </c>
      <c r="M186" s="53">
        <v>5</v>
      </c>
      <c r="N186" s="54">
        <v>40</v>
      </c>
      <c r="O186" s="54">
        <v>43</v>
      </c>
      <c r="P186" s="54">
        <v>43</v>
      </c>
      <c r="Q186" s="54">
        <v>42</v>
      </c>
      <c r="R186" s="54">
        <v>43</v>
      </c>
      <c r="S186" s="54">
        <v>46</v>
      </c>
      <c r="T186" s="54">
        <v>46</v>
      </c>
      <c r="U186" s="54">
        <v>45</v>
      </c>
      <c r="V186" s="54">
        <v>46</v>
      </c>
      <c r="W186" s="54">
        <v>45</v>
      </c>
      <c r="X186" s="308">
        <v>47</v>
      </c>
      <c r="Y186" s="308">
        <v>49</v>
      </c>
      <c r="Z186" s="308">
        <v>44</v>
      </c>
      <c r="AA186" s="308">
        <v>44</v>
      </c>
      <c r="AB186" s="308">
        <v>47</v>
      </c>
      <c r="AC186" s="312">
        <v>45</v>
      </c>
      <c r="AD186" s="312">
        <v>43</v>
      </c>
      <c r="AE186" s="312">
        <v>41</v>
      </c>
      <c r="AF186" s="312">
        <v>45</v>
      </c>
      <c r="AG186" s="312">
        <v>40</v>
      </c>
      <c r="AH186" s="312">
        <v>38</v>
      </c>
      <c r="AI186" s="150">
        <v>32</v>
      </c>
      <c r="AJ186" s="150">
        <v>31</v>
      </c>
      <c r="AK186" s="150">
        <v>35</v>
      </c>
      <c r="AL186" s="312"/>
      <c r="AU186" s="150"/>
    </row>
    <row r="187" spans="2:57">
      <c r="B187" s="127">
        <v>525</v>
      </c>
      <c r="C187" s="53" t="s">
        <v>212</v>
      </c>
      <c r="D187" s="53">
        <v>4</v>
      </c>
      <c r="E187" s="53">
        <v>5</v>
      </c>
      <c r="F187" s="53">
        <v>5</v>
      </c>
      <c r="G187" s="53">
        <v>6</v>
      </c>
      <c r="H187" s="53">
        <v>7</v>
      </c>
      <c r="I187" s="53">
        <v>3</v>
      </c>
      <c r="J187" s="53">
        <v>4</v>
      </c>
      <c r="K187" s="53">
        <v>4</v>
      </c>
      <c r="L187" s="53">
        <v>2</v>
      </c>
      <c r="M187" s="53">
        <v>2</v>
      </c>
      <c r="N187" s="54">
        <v>59</v>
      </c>
      <c r="O187" s="54">
        <v>62</v>
      </c>
      <c r="P187" s="54">
        <v>65</v>
      </c>
      <c r="Q187" s="54">
        <v>67</v>
      </c>
      <c r="R187" s="54">
        <v>66</v>
      </c>
      <c r="S187" s="54">
        <v>74</v>
      </c>
      <c r="T187" s="54">
        <v>75</v>
      </c>
      <c r="U187" s="54">
        <v>72</v>
      </c>
      <c r="V187" s="54">
        <v>74</v>
      </c>
      <c r="W187" s="54">
        <v>75</v>
      </c>
      <c r="X187" s="308">
        <v>73</v>
      </c>
      <c r="Y187" s="308">
        <v>74</v>
      </c>
      <c r="Z187" s="308">
        <v>75</v>
      </c>
      <c r="AA187" s="308">
        <v>74</v>
      </c>
      <c r="AB187" s="308">
        <v>75</v>
      </c>
      <c r="AC187" s="312">
        <v>77</v>
      </c>
      <c r="AD187" s="312">
        <v>80</v>
      </c>
      <c r="AE187" s="312">
        <v>80</v>
      </c>
      <c r="AF187" s="312">
        <v>77</v>
      </c>
      <c r="AG187" s="312">
        <v>79</v>
      </c>
      <c r="AH187" s="312">
        <v>79</v>
      </c>
      <c r="AI187" s="150">
        <v>74</v>
      </c>
      <c r="AJ187" s="150">
        <v>74</v>
      </c>
      <c r="AK187" s="150">
        <v>70</v>
      </c>
      <c r="AL187" s="312"/>
      <c r="AU187" s="150"/>
    </row>
    <row r="188" spans="2:57">
      <c r="B188" s="127">
        <v>541</v>
      </c>
      <c r="C188" s="53" t="s">
        <v>214</v>
      </c>
      <c r="D188" s="53"/>
      <c r="E188" s="53"/>
      <c r="F188" s="53"/>
      <c r="G188" s="53"/>
      <c r="H188" s="53"/>
      <c r="I188" s="53"/>
      <c r="K188" s="53"/>
      <c r="L188" s="53"/>
      <c r="M188" s="53"/>
      <c r="N188" s="54">
        <v>9</v>
      </c>
      <c r="O188" s="54">
        <v>7</v>
      </c>
      <c r="P188" s="54">
        <v>8</v>
      </c>
      <c r="Q188" s="54">
        <v>8</v>
      </c>
      <c r="R188" s="54">
        <v>8</v>
      </c>
      <c r="S188" s="54">
        <v>8</v>
      </c>
      <c r="T188" s="54">
        <v>10</v>
      </c>
      <c r="U188" s="54">
        <v>10</v>
      </c>
      <c r="V188" s="54">
        <v>12</v>
      </c>
      <c r="W188" s="54">
        <v>10</v>
      </c>
      <c r="X188" s="308">
        <v>7</v>
      </c>
      <c r="Y188" s="308">
        <v>9</v>
      </c>
      <c r="Z188" s="308">
        <v>6</v>
      </c>
      <c r="AA188" s="308">
        <v>6</v>
      </c>
      <c r="AB188" s="370">
        <v>6</v>
      </c>
      <c r="AC188" s="312">
        <v>6</v>
      </c>
      <c r="AD188" s="312">
        <v>5</v>
      </c>
      <c r="AE188" s="312">
        <v>5</v>
      </c>
      <c r="AF188" s="312">
        <v>4</v>
      </c>
      <c r="AG188" s="312">
        <v>5</v>
      </c>
      <c r="AH188" s="312">
        <v>3</v>
      </c>
      <c r="AI188" s="150">
        <v>3</v>
      </c>
      <c r="AJ188" s="150">
        <v>3</v>
      </c>
      <c r="AK188" s="150">
        <v>4</v>
      </c>
      <c r="AL188" s="312"/>
      <c r="AU188" s="150"/>
    </row>
    <row r="189" spans="2:57">
      <c r="B189" s="127">
        <v>542</v>
      </c>
      <c r="C189" s="53" t="s">
        <v>216</v>
      </c>
      <c r="D189" s="53">
        <v>3</v>
      </c>
      <c r="E189" s="53">
        <v>2</v>
      </c>
      <c r="F189" s="53">
        <v>2</v>
      </c>
      <c r="G189" s="53">
        <v>3</v>
      </c>
      <c r="H189" s="53">
        <v>3</v>
      </c>
      <c r="I189" s="53">
        <v>2</v>
      </c>
      <c r="J189" s="53">
        <v>2</v>
      </c>
      <c r="K189" s="53">
        <v>2</v>
      </c>
      <c r="L189" s="53">
        <v>2</v>
      </c>
      <c r="M189" s="53">
        <v>1</v>
      </c>
      <c r="N189" s="54">
        <v>24</v>
      </c>
      <c r="O189" s="54">
        <v>26</v>
      </c>
      <c r="P189" s="54">
        <v>26</v>
      </c>
      <c r="Q189" s="54">
        <v>25</v>
      </c>
      <c r="R189" s="54">
        <v>23</v>
      </c>
      <c r="S189" s="54">
        <v>20</v>
      </c>
      <c r="T189" s="54">
        <v>20</v>
      </c>
      <c r="U189" s="54">
        <v>22</v>
      </c>
      <c r="V189" s="54">
        <v>20</v>
      </c>
      <c r="W189" s="54">
        <v>20</v>
      </c>
      <c r="X189" s="308">
        <v>20</v>
      </c>
      <c r="Y189" s="308">
        <v>18</v>
      </c>
      <c r="Z189" s="308">
        <v>19</v>
      </c>
      <c r="AA189" s="308">
        <v>25</v>
      </c>
      <c r="AB189" s="308">
        <v>22</v>
      </c>
      <c r="AC189" s="312">
        <v>22</v>
      </c>
      <c r="AD189" s="312">
        <v>18</v>
      </c>
      <c r="AE189" s="312">
        <v>18</v>
      </c>
      <c r="AF189" s="312">
        <v>19</v>
      </c>
      <c r="AG189" s="312">
        <v>17</v>
      </c>
      <c r="AH189" s="312">
        <v>19</v>
      </c>
      <c r="AI189" s="150">
        <v>14</v>
      </c>
      <c r="AJ189" s="150">
        <v>12</v>
      </c>
      <c r="AK189" s="150">
        <v>15</v>
      </c>
      <c r="AL189" s="312"/>
      <c r="AU189" s="150"/>
    </row>
    <row r="190" spans="2:57">
      <c r="B190" s="127">
        <v>543</v>
      </c>
      <c r="C190" s="53" t="s">
        <v>218</v>
      </c>
      <c r="D190" s="53">
        <v>21</v>
      </c>
      <c r="E190" s="53">
        <v>24</v>
      </c>
      <c r="F190" s="53">
        <v>24</v>
      </c>
      <c r="G190" s="53">
        <v>24</v>
      </c>
      <c r="H190" s="53">
        <v>23</v>
      </c>
      <c r="I190" s="53">
        <v>12</v>
      </c>
      <c r="J190" s="53">
        <v>12</v>
      </c>
      <c r="K190" s="53">
        <v>9</v>
      </c>
      <c r="L190" s="53">
        <v>8</v>
      </c>
      <c r="M190" s="53">
        <v>9</v>
      </c>
      <c r="N190" s="54">
        <v>147</v>
      </c>
      <c r="O190" s="54">
        <v>165</v>
      </c>
      <c r="P190" s="54">
        <v>168</v>
      </c>
      <c r="Q190" s="54">
        <v>164</v>
      </c>
      <c r="R190" s="54">
        <v>165</v>
      </c>
      <c r="S190" s="54">
        <v>161</v>
      </c>
      <c r="T190" s="54">
        <v>155</v>
      </c>
      <c r="U190" s="54">
        <v>153</v>
      </c>
      <c r="V190" s="54">
        <v>154</v>
      </c>
      <c r="W190" s="54">
        <v>157</v>
      </c>
      <c r="X190" s="308">
        <v>157</v>
      </c>
      <c r="Y190" s="308">
        <v>164</v>
      </c>
      <c r="Z190" s="308">
        <v>157</v>
      </c>
      <c r="AA190" s="308">
        <v>152</v>
      </c>
      <c r="AB190" s="308">
        <v>158</v>
      </c>
      <c r="AC190" s="312">
        <v>152</v>
      </c>
      <c r="AD190" s="312">
        <v>143</v>
      </c>
      <c r="AE190" s="312">
        <v>142</v>
      </c>
      <c r="AF190" s="312">
        <v>144</v>
      </c>
      <c r="AG190" s="312">
        <v>131</v>
      </c>
      <c r="AH190" s="312">
        <v>126</v>
      </c>
      <c r="AI190" s="150">
        <v>117</v>
      </c>
      <c r="AJ190" s="150">
        <v>115</v>
      </c>
      <c r="AK190" s="150">
        <v>114</v>
      </c>
      <c r="AL190" s="312"/>
      <c r="AU190" s="150"/>
    </row>
    <row r="191" spans="2:57">
      <c r="B191" s="127">
        <v>544</v>
      </c>
      <c r="C191" s="53" t="s">
        <v>220</v>
      </c>
      <c r="D191" s="53">
        <v>20</v>
      </c>
      <c r="E191" s="53">
        <v>25</v>
      </c>
      <c r="F191" s="53">
        <v>25</v>
      </c>
      <c r="G191" s="53">
        <v>26</v>
      </c>
      <c r="H191" s="53">
        <v>24</v>
      </c>
      <c r="I191" s="53">
        <v>20</v>
      </c>
      <c r="J191" s="53">
        <v>20</v>
      </c>
      <c r="K191" s="53">
        <v>20</v>
      </c>
      <c r="L191" s="53">
        <v>17</v>
      </c>
      <c r="M191" s="53">
        <v>17</v>
      </c>
      <c r="N191" s="54">
        <v>94</v>
      </c>
      <c r="O191" s="54">
        <v>95</v>
      </c>
      <c r="P191" s="54">
        <v>88</v>
      </c>
      <c r="Q191" s="54">
        <v>90</v>
      </c>
      <c r="R191" s="54">
        <v>83</v>
      </c>
      <c r="S191" s="54">
        <v>89</v>
      </c>
      <c r="T191" s="54">
        <v>89</v>
      </c>
      <c r="U191" s="54">
        <v>89</v>
      </c>
      <c r="V191" s="54">
        <v>93</v>
      </c>
      <c r="W191" s="54">
        <v>91</v>
      </c>
      <c r="X191" s="308">
        <v>93</v>
      </c>
      <c r="Y191" s="308">
        <v>92</v>
      </c>
      <c r="Z191" s="308">
        <v>83</v>
      </c>
      <c r="AA191" s="308">
        <v>88</v>
      </c>
      <c r="AB191" s="308">
        <v>83</v>
      </c>
      <c r="AC191" s="312">
        <v>87</v>
      </c>
      <c r="AD191" s="312">
        <v>86</v>
      </c>
      <c r="AE191" s="312">
        <v>82</v>
      </c>
      <c r="AF191" s="312">
        <v>86</v>
      </c>
      <c r="AG191" s="312">
        <v>77</v>
      </c>
      <c r="AH191" s="312">
        <v>75</v>
      </c>
      <c r="AI191" s="150">
        <v>78</v>
      </c>
      <c r="AJ191" s="150">
        <v>70</v>
      </c>
      <c r="AK191" s="150">
        <v>64</v>
      </c>
      <c r="AL191" s="312"/>
      <c r="AU191" s="150"/>
    </row>
    <row r="192" spans="2:57">
      <c r="B192" s="127">
        <v>561</v>
      </c>
      <c r="C192" s="53" t="s">
        <v>222</v>
      </c>
      <c r="D192" s="53">
        <v>9</v>
      </c>
      <c r="E192" s="53">
        <v>7</v>
      </c>
      <c r="F192" s="53">
        <v>7</v>
      </c>
      <c r="G192" s="53">
        <v>8</v>
      </c>
      <c r="H192" s="53">
        <v>7</v>
      </c>
      <c r="I192" s="53">
        <v>5</v>
      </c>
      <c r="J192" s="53">
        <v>5</v>
      </c>
      <c r="K192" s="53">
        <v>6</v>
      </c>
      <c r="L192" s="53">
        <v>6</v>
      </c>
      <c r="M192" s="53">
        <v>6</v>
      </c>
      <c r="N192" s="54">
        <v>87</v>
      </c>
      <c r="O192" s="54">
        <v>84</v>
      </c>
      <c r="P192" s="54">
        <v>81</v>
      </c>
      <c r="Q192" s="54">
        <v>80</v>
      </c>
      <c r="R192" s="54">
        <v>78</v>
      </c>
      <c r="S192" s="54">
        <v>82</v>
      </c>
      <c r="T192" s="54">
        <v>82</v>
      </c>
      <c r="U192" s="54">
        <v>77</v>
      </c>
      <c r="V192" s="54">
        <v>84</v>
      </c>
      <c r="W192" s="54">
        <v>79</v>
      </c>
      <c r="X192" s="308">
        <v>82</v>
      </c>
      <c r="Y192" s="308">
        <v>80</v>
      </c>
      <c r="Z192" s="308">
        <v>79</v>
      </c>
      <c r="AA192" s="308">
        <v>74</v>
      </c>
      <c r="AB192" s="308">
        <v>69</v>
      </c>
      <c r="AC192" s="312">
        <v>72</v>
      </c>
      <c r="AD192" s="312">
        <v>72</v>
      </c>
      <c r="AE192" s="312">
        <v>63</v>
      </c>
      <c r="AF192" s="312">
        <v>66</v>
      </c>
      <c r="AG192" s="312">
        <v>57</v>
      </c>
      <c r="AH192" s="312">
        <v>57</v>
      </c>
      <c r="AI192" s="150">
        <v>54</v>
      </c>
      <c r="AJ192" s="150">
        <v>53</v>
      </c>
      <c r="AK192" s="150">
        <v>48</v>
      </c>
      <c r="AL192" s="312"/>
      <c r="AU192" s="150"/>
    </row>
    <row r="193" spans="2:47">
      <c r="B193" s="127">
        <v>562</v>
      </c>
      <c r="C193" s="53" t="s">
        <v>224</v>
      </c>
      <c r="D193" s="53">
        <v>2</v>
      </c>
      <c r="E193" s="53">
        <v>3</v>
      </c>
      <c r="F193" s="53">
        <v>3</v>
      </c>
      <c r="G193" s="53">
        <v>3</v>
      </c>
      <c r="H193" s="53">
        <v>3</v>
      </c>
      <c r="I193" s="53">
        <v>2</v>
      </c>
      <c r="J193" s="53">
        <v>2</v>
      </c>
      <c r="K193" s="53">
        <v>3</v>
      </c>
      <c r="L193" s="53">
        <v>3</v>
      </c>
      <c r="M193" s="53">
        <v>4</v>
      </c>
      <c r="N193" s="54">
        <v>37</v>
      </c>
      <c r="O193" s="54">
        <v>40</v>
      </c>
      <c r="P193" s="54">
        <v>36</v>
      </c>
      <c r="Q193" s="54">
        <v>36</v>
      </c>
      <c r="R193" s="54">
        <v>32</v>
      </c>
      <c r="S193" s="54">
        <v>35</v>
      </c>
      <c r="T193" s="54">
        <v>32</v>
      </c>
      <c r="U193" s="54">
        <v>31</v>
      </c>
      <c r="V193" s="54">
        <v>31</v>
      </c>
      <c r="W193" s="54">
        <v>29</v>
      </c>
      <c r="X193" s="308">
        <v>29</v>
      </c>
      <c r="Y193" s="308">
        <v>25</v>
      </c>
      <c r="Z193" s="308">
        <v>24</v>
      </c>
      <c r="AA193" s="308">
        <v>24</v>
      </c>
      <c r="AB193" s="308">
        <v>25</v>
      </c>
      <c r="AC193" s="312">
        <v>26</v>
      </c>
      <c r="AD193" s="312">
        <v>26</v>
      </c>
      <c r="AE193" s="312">
        <v>23</v>
      </c>
      <c r="AF193" s="312">
        <v>24</v>
      </c>
      <c r="AG193" s="312">
        <v>18</v>
      </c>
      <c r="AH193" s="312">
        <v>18</v>
      </c>
      <c r="AI193" s="150">
        <v>15</v>
      </c>
      <c r="AJ193" s="150">
        <v>17</v>
      </c>
      <c r="AK193" s="150">
        <v>18</v>
      </c>
      <c r="AL193" s="312"/>
      <c r="AU193" s="150"/>
    </row>
    <row r="194" spans="2:47">
      <c r="B194" s="127">
        <v>581</v>
      </c>
      <c r="C194" s="53" t="s">
        <v>226</v>
      </c>
      <c r="D194" s="53">
        <v>6</v>
      </c>
      <c r="E194" s="53">
        <v>6</v>
      </c>
      <c r="F194" s="53">
        <v>6</v>
      </c>
      <c r="G194" s="53">
        <v>7</v>
      </c>
      <c r="H194" s="53">
        <v>6</v>
      </c>
      <c r="I194" s="53">
        <v>5</v>
      </c>
      <c r="J194" s="53">
        <v>4</v>
      </c>
      <c r="K194" s="53">
        <v>4</v>
      </c>
      <c r="L194" s="53">
        <v>5</v>
      </c>
      <c r="M194" s="53">
        <v>5</v>
      </c>
      <c r="N194" s="54">
        <v>26</v>
      </c>
      <c r="O194" s="54">
        <v>28</v>
      </c>
      <c r="P194" s="54">
        <v>28</v>
      </c>
      <c r="Q194" s="54">
        <v>29</v>
      </c>
      <c r="R194" s="54">
        <v>30</v>
      </c>
      <c r="S194" s="54">
        <v>26</v>
      </c>
      <c r="T194" s="54">
        <v>29</v>
      </c>
      <c r="U194" s="54">
        <v>24</v>
      </c>
      <c r="V194" s="54">
        <v>26</v>
      </c>
      <c r="W194" s="54">
        <v>25</v>
      </c>
      <c r="X194" s="308">
        <v>28</v>
      </c>
      <c r="Y194" s="308">
        <v>29</v>
      </c>
      <c r="Z194" s="308">
        <v>28</v>
      </c>
      <c r="AA194" s="308">
        <v>25</v>
      </c>
      <c r="AB194" s="308">
        <v>23</v>
      </c>
      <c r="AC194" s="312">
        <v>22</v>
      </c>
      <c r="AD194" s="312">
        <v>23</v>
      </c>
      <c r="AE194" s="312">
        <v>19</v>
      </c>
      <c r="AF194" s="312">
        <v>18</v>
      </c>
      <c r="AG194" s="312">
        <v>18</v>
      </c>
      <c r="AH194" s="312">
        <v>19</v>
      </c>
      <c r="AI194" s="150">
        <v>19</v>
      </c>
      <c r="AJ194" s="150">
        <v>19</v>
      </c>
      <c r="AK194" s="150">
        <v>19</v>
      </c>
      <c r="AL194" s="312"/>
      <c r="AU194" s="150"/>
    </row>
    <row r="195" spans="2:47">
      <c r="B195" s="127">
        <v>582</v>
      </c>
      <c r="C195" s="53" t="s">
        <v>228</v>
      </c>
      <c r="D195" s="53">
        <v>10</v>
      </c>
      <c r="E195" s="53">
        <v>12</v>
      </c>
      <c r="F195" s="53">
        <v>12</v>
      </c>
      <c r="G195" s="53">
        <v>13</v>
      </c>
      <c r="H195" s="53">
        <v>13</v>
      </c>
      <c r="I195" s="53">
        <v>8</v>
      </c>
      <c r="J195" s="53">
        <v>6</v>
      </c>
      <c r="K195" s="53">
        <v>5</v>
      </c>
      <c r="L195" s="53">
        <v>5</v>
      </c>
      <c r="M195" s="53">
        <v>5</v>
      </c>
      <c r="N195" s="54">
        <v>76</v>
      </c>
      <c r="O195" s="54">
        <v>73</v>
      </c>
      <c r="P195" s="54">
        <v>65</v>
      </c>
      <c r="Q195" s="54">
        <v>74</v>
      </c>
      <c r="R195" s="54">
        <v>66</v>
      </c>
      <c r="S195" s="54">
        <v>67</v>
      </c>
      <c r="T195" s="54">
        <v>75</v>
      </c>
      <c r="U195" s="54">
        <v>75</v>
      </c>
      <c r="V195" s="54">
        <v>66</v>
      </c>
      <c r="W195" s="54">
        <v>66</v>
      </c>
      <c r="X195" s="308">
        <v>64</v>
      </c>
      <c r="Y195" s="308">
        <v>64</v>
      </c>
      <c r="Z195" s="308">
        <v>66</v>
      </c>
      <c r="AA195" s="308">
        <v>65</v>
      </c>
      <c r="AB195" s="308">
        <v>58</v>
      </c>
      <c r="AC195" s="312">
        <v>59</v>
      </c>
      <c r="AD195" s="312">
        <v>57</v>
      </c>
      <c r="AE195" s="312">
        <v>51</v>
      </c>
      <c r="AF195" s="312">
        <v>58</v>
      </c>
      <c r="AG195" s="312">
        <v>51</v>
      </c>
      <c r="AH195" s="312">
        <v>51</v>
      </c>
      <c r="AI195" s="150">
        <v>45</v>
      </c>
      <c r="AJ195" s="150">
        <v>42</v>
      </c>
      <c r="AK195" s="150">
        <v>43</v>
      </c>
      <c r="AL195" s="312">
        <v>38</v>
      </c>
      <c r="AU195" s="150"/>
    </row>
    <row r="196" spans="2:47">
      <c r="B196" s="127">
        <v>583</v>
      </c>
      <c r="C196" s="53" t="s">
        <v>230</v>
      </c>
      <c r="D196" s="53">
        <v>2</v>
      </c>
      <c r="E196" s="53">
        <v>4</v>
      </c>
      <c r="F196" s="53">
        <v>4</v>
      </c>
      <c r="G196" s="53">
        <v>6</v>
      </c>
      <c r="H196" s="53">
        <v>5</v>
      </c>
      <c r="I196" s="53">
        <v>1</v>
      </c>
      <c r="J196" s="53">
        <v>2</v>
      </c>
      <c r="K196" s="53">
        <v>2</v>
      </c>
      <c r="L196" s="53">
        <v>2</v>
      </c>
      <c r="M196" s="53">
        <v>1</v>
      </c>
      <c r="N196" s="54">
        <v>14</v>
      </c>
      <c r="O196" s="54">
        <v>15</v>
      </c>
      <c r="P196" s="54">
        <v>14</v>
      </c>
      <c r="Q196" s="54">
        <v>13</v>
      </c>
      <c r="R196" s="54">
        <v>15</v>
      </c>
      <c r="S196" s="54">
        <v>14</v>
      </c>
      <c r="T196" s="54">
        <v>12</v>
      </c>
      <c r="U196" s="54">
        <v>13</v>
      </c>
      <c r="V196" s="54">
        <v>12</v>
      </c>
      <c r="W196" s="54">
        <v>9</v>
      </c>
      <c r="X196" s="308">
        <v>9</v>
      </c>
      <c r="Y196" s="308">
        <v>9</v>
      </c>
      <c r="Z196" s="308">
        <v>10</v>
      </c>
      <c r="AA196" s="308">
        <v>11</v>
      </c>
      <c r="AB196" s="308">
        <v>11</v>
      </c>
      <c r="AC196" s="312">
        <v>11</v>
      </c>
      <c r="AD196" s="312">
        <v>11</v>
      </c>
      <c r="AE196" s="312">
        <v>13</v>
      </c>
      <c r="AF196" s="312">
        <v>13</v>
      </c>
      <c r="AG196" s="312">
        <v>12</v>
      </c>
      <c r="AH196" s="312">
        <v>10</v>
      </c>
      <c r="AI196" s="150">
        <v>8</v>
      </c>
      <c r="AJ196" s="150">
        <v>7</v>
      </c>
      <c r="AK196" s="150">
        <v>6</v>
      </c>
      <c r="AL196" s="312"/>
      <c r="AU196" s="150"/>
    </row>
    <row r="197" spans="2:47">
      <c r="B197" s="127">
        <v>584</v>
      </c>
      <c r="C197" s="53" t="s">
        <v>232</v>
      </c>
      <c r="D197" s="53">
        <v>4</v>
      </c>
      <c r="E197" s="53">
        <v>1</v>
      </c>
      <c r="F197" s="53">
        <v>1</v>
      </c>
      <c r="G197" s="53">
        <v>4</v>
      </c>
      <c r="H197" s="53">
        <v>4</v>
      </c>
      <c r="I197" s="53">
        <v>2</v>
      </c>
      <c r="J197" s="53">
        <v>3</v>
      </c>
      <c r="K197" s="53">
        <v>3</v>
      </c>
      <c r="L197" s="53">
        <v>3</v>
      </c>
      <c r="M197" s="53">
        <v>1</v>
      </c>
      <c r="N197" s="54">
        <v>37</v>
      </c>
      <c r="O197" s="54">
        <v>37</v>
      </c>
      <c r="P197" s="54">
        <v>36</v>
      </c>
      <c r="Q197" s="54">
        <v>35</v>
      </c>
      <c r="R197" s="54">
        <v>38</v>
      </c>
      <c r="S197" s="54">
        <v>38</v>
      </c>
      <c r="T197" s="54">
        <v>39</v>
      </c>
      <c r="U197" s="54">
        <v>40</v>
      </c>
      <c r="V197" s="54">
        <v>36</v>
      </c>
      <c r="W197" s="54">
        <v>35</v>
      </c>
      <c r="X197" s="308">
        <v>37</v>
      </c>
      <c r="Y197" s="308">
        <v>34</v>
      </c>
      <c r="Z197" s="308">
        <v>32</v>
      </c>
      <c r="AA197" s="308">
        <v>29</v>
      </c>
      <c r="AB197" s="308">
        <v>29</v>
      </c>
      <c r="AC197" s="312">
        <v>28</v>
      </c>
      <c r="AD197" s="312">
        <v>25</v>
      </c>
      <c r="AE197" s="312">
        <v>24</v>
      </c>
      <c r="AF197" s="312">
        <v>27</v>
      </c>
      <c r="AG197" s="312">
        <v>23</v>
      </c>
      <c r="AH197" s="312">
        <v>19</v>
      </c>
      <c r="AI197" s="150">
        <v>18</v>
      </c>
      <c r="AJ197" s="150">
        <v>15</v>
      </c>
      <c r="AK197" s="150">
        <v>13</v>
      </c>
      <c r="AL197" s="312">
        <v>11</v>
      </c>
      <c r="AU197" s="150"/>
    </row>
    <row r="198" spans="2:47">
      <c r="B198" s="127">
        <v>601</v>
      </c>
      <c r="C198" s="53" t="s">
        <v>234</v>
      </c>
      <c r="D198" s="53">
        <v>12</v>
      </c>
      <c r="E198" s="53">
        <v>12</v>
      </c>
      <c r="F198" s="53">
        <v>12</v>
      </c>
      <c r="G198" s="53">
        <v>12</v>
      </c>
      <c r="H198" s="53">
        <v>13</v>
      </c>
      <c r="I198" s="53">
        <v>9</v>
      </c>
      <c r="J198" s="53">
        <v>7</v>
      </c>
      <c r="K198" s="53">
        <v>9</v>
      </c>
      <c r="L198" s="53">
        <v>8</v>
      </c>
      <c r="M198" s="53">
        <v>9</v>
      </c>
      <c r="N198" s="54">
        <v>84</v>
      </c>
      <c r="O198" s="54">
        <v>71</v>
      </c>
      <c r="P198" s="54">
        <v>59</v>
      </c>
      <c r="Q198" s="54">
        <v>62</v>
      </c>
      <c r="R198" s="54">
        <v>62</v>
      </c>
      <c r="S198" s="54">
        <v>58</v>
      </c>
      <c r="T198" s="54">
        <v>61</v>
      </c>
      <c r="U198" s="54">
        <v>63</v>
      </c>
      <c r="V198" s="54">
        <v>69</v>
      </c>
      <c r="W198" s="54">
        <v>68</v>
      </c>
      <c r="X198" s="308">
        <v>74</v>
      </c>
      <c r="Y198" s="308">
        <v>77</v>
      </c>
      <c r="Z198" s="308">
        <v>76</v>
      </c>
      <c r="AA198" s="308">
        <v>72</v>
      </c>
      <c r="AB198" s="308">
        <v>67</v>
      </c>
      <c r="AC198" s="312">
        <v>71</v>
      </c>
      <c r="AD198" s="312">
        <v>66</v>
      </c>
      <c r="AE198" s="312">
        <v>62</v>
      </c>
      <c r="AF198" s="312">
        <v>63</v>
      </c>
      <c r="AG198" s="312">
        <v>61</v>
      </c>
      <c r="AH198" s="312">
        <v>58</v>
      </c>
      <c r="AI198" s="150">
        <v>54</v>
      </c>
      <c r="AJ198" s="150">
        <v>51</v>
      </c>
      <c r="AK198" s="150">
        <v>108</v>
      </c>
      <c r="AL198" s="312"/>
      <c r="AU198" s="150"/>
    </row>
    <row r="199" spans="2:47">
      <c r="B199" s="127">
        <v>602</v>
      </c>
      <c r="C199" s="53" t="s">
        <v>236</v>
      </c>
      <c r="D199" s="53">
        <v>11</v>
      </c>
      <c r="E199" s="53">
        <v>13</v>
      </c>
      <c r="F199" s="53">
        <v>13</v>
      </c>
      <c r="G199" s="53">
        <v>14</v>
      </c>
      <c r="H199" s="53">
        <v>12</v>
      </c>
      <c r="I199" s="53">
        <v>7</v>
      </c>
      <c r="J199" s="53">
        <v>5</v>
      </c>
      <c r="K199" s="53">
        <v>6</v>
      </c>
      <c r="L199" s="53">
        <v>5</v>
      </c>
      <c r="M199" s="53">
        <v>6</v>
      </c>
      <c r="N199" s="54">
        <v>43</v>
      </c>
      <c r="O199" s="54">
        <v>39</v>
      </c>
      <c r="P199" s="54">
        <v>38</v>
      </c>
      <c r="Q199" s="54">
        <v>40</v>
      </c>
      <c r="R199" s="54">
        <v>38</v>
      </c>
      <c r="S199" s="54">
        <v>38</v>
      </c>
      <c r="T199" s="54">
        <v>39</v>
      </c>
      <c r="U199" s="54">
        <v>39</v>
      </c>
      <c r="V199" s="54">
        <v>40</v>
      </c>
      <c r="W199" s="54">
        <v>37</v>
      </c>
      <c r="X199" s="308">
        <v>39</v>
      </c>
      <c r="Y199" s="308">
        <v>40</v>
      </c>
      <c r="Z199" s="308">
        <v>40</v>
      </c>
      <c r="AA199" s="308">
        <v>39</v>
      </c>
      <c r="AB199" s="308">
        <v>36</v>
      </c>
      <c r="AC199" s="312">
        <v>35</v>
      </c>
      <c r="AD199" s="312">
        <v>33</v>
      </c>
      <c r="AE199" s="312">
        <v>35</v>
      </c>
      <c r="AF199" s="312">
        <v>36</v>
      </c>
      <c r="AG199" s="312">
        <v>35</v>
      </c>
      <c r="AH199" s="312">
        <v>32</v>
      </c>
      <c r="AI199" s="150">
        <v>31</v>
      </c>
      <c r="AJ199" s="150">
        <v>29</v>
      </c>
      <c r="AL199" s="312"/>
      <c r="AU199" s="150"/>
    </row>
    <row r="200" spans="2:47">
      <c r="B200" s="127">
        <v>603</v>
      </c>
      <c r="C200" s="53" t="s">
        <v>238</v>
      </c>
      <c r="D200" s="53">
        <v>7</v>
      </c>
      <c r="E200" s="53">
        <v>6</v>
      </c>
      <c r="F200" s="53">
        <v>6</v>
      </c>
      <c r="G200" s="53">
        <v>8</v>
      </c>
      <c r="H200" s="53">
        <v>8</v>
      </c>
      <c r="I200" s="53">
        <v>5</v>
      </c>
      <c r="J200" s="53">
        <v>5</v>
      </c>
      <c r="K200" s="53">
        <v>4</v>
      </c>
      <c r="L200" s="53">
        <v>4</v>
      </c>
      <c r="M200" s="53">
        <v>5</v>
      </c>
      <c r="N200" s="54">
        <v>48</v>
      </c>
      <c r="O200" s="54">
        <v>49</v>
      </c>
      <c r="P200" s="54">
        <v>48</v>
      </c>
      <c r="Q200" s="54">
        <v>51</v>
      </c>
      <c r="R200" s="54">
        <v>48</v>
      </c>
      <c r="S200" s="54">
        <v>50</v>
      </c>
      <c r="T200" s="54">
        <v>46</v>
      </c>
      <c r="U200" s="54">
        <v>43</v>
      </c>
      <c r="V200" s="54">
        <v>43</v>
      </c>
      <c r="W200" s="54">
        <v>39</v>
      </c>
      <c r="X200" s="308">
        <v>37</v>
      </c>
      <c r="Y200" s="308">
        <v>38</v>
      </c>
      <c r="Z200" s="308">
        <v>44</v>
      </c>
      <c r="AA200" s="308">
        <v>47</v>
      </c>
      <c r="AB200" s="308">
        <v>40</v>
      </c>
      <c r="AC200" s="312">
        <v>36</v>
      </c>
      <c r="AD200" s="312">
        <v>32</v>
      </c>
      <c r="AE200" s="312">
        <v>32</v>
      </c>
      <c r="AF200" s="312">
        <v>29</v>
      </c>
      <c r="AG200" s="312">
        <v>27</v>
      </c>
      <c r="AH200" s="312">
        <v>26</v>
      </c>
      <c r="AI200" s="150">
        <v>23</v>
      </c>
      <c r="AJ200" s="150">
        <v>23</v>
      </c>
      <c r="AL200" s="312"/>
      <c r="AU200" s="150"/>
    </row>
    <row r="201" spans="2:47">
      <c r="B201" s="127">
        <v>604</v>
      </c>
      <c r="C201" s="53" t="s">
        <v>240</v>
      </c>
      <c r="D201" s="53">
        <v>3</v>
      </c>
      <c r="E201" s="53">
        <v>4</v>
      </c>
      <c r="F201" s="53">
        <v>4</v>
      </c>
      <c r="G201" s="53">
        <v>4</v>
      </c>
      <c r="H201" s="53">
        <v>4</v>
      </c>
      <c r="I201" s="53">
        <v>3</v>
      </c>
      <c r="J201" s="53">
        <v>3</v>
      </c>
      <c r="K201" s="53">
        <v>3</v>
      </c>
      <c r="L201" s="53">
        <v>3</v>
      </c>
      <c r="M201" s="53">
        <v>3</v>
      </c>
      <c r="N201" s="54">
        <v>11</v>
      </c>
      <c r="O201" s="54">
        <v>13</v>
      </c>
      <c r="P201" s="54">
        <v>14</v>
      </c>
      <c r="Q201" s="54">
        <v>12</v>
      </c>
      <c r="R201" s="54">
        <v>11</v>
      </c>
      <c r="S201" s="54">
        <v>11</v>
      </c>
      <c r="T201" s="54">
        <v>12</v>
      </c>
      <c r="U201" s="54">
        <v>9</v>
      </c>
      <c r="V201" s="54">
        <v>11</v>
      </c>
      <c r="W201" s="54">
        <v>10</v>
      </c>
      <c r="X201" s="308">
        <v>10</v>
      </c>
      <c r="Y201" s="308">
        <v>10</v>
      </c>
      <c r="Z201" s="308">
        <v>8</v>
      </c>
      <c r="AA201" s="308">
        <v>9</v>
      </c>
      <c r="AB201" s="308">
        <v>8</v>
      </c>
      <c r="AC201" s="312">
        <v>7</v>
      </c>
      <c r="AD201" s="312">
        <v>7</v>
      </c>
      <c r="AE201" s="312">
        <v>7</v>
      </c>
      <c r="AF201" s="312">
        <v>7</v>
      </c>
      <c r="AG201" s="312">
        <v>7</v>
      </c>
      <c r="AH201" s="312">
        <v>7</v>
      </c>
      <c r="AI201" s="150">
        <v>7</v>
      </c>
      <c r="AJ201" s="150">
        <v>6</v>
      </c>
      <c r="AL201" s="312"/>
      <c r="AU201" s="150"/>
    </row>
    <row r="202" spans="2:47">
      <c r="B202" s="127">
        <v>621</v>
      </c>
      <c r="C202" s="53" t="s">
        <v>243</v>
      </c>
      <c r="D202" s="53">
        <v>13</v>
      </c>
      <c r="E202" s="53">
        <v>13</v>
      </c>
      <c r="F202" s="53">
        <v>11</v>
      </c>
      <c r="G202" s="53">
        <v>11</v>
      </c>
      <c r="H202" s="53">
        <v>11</v>
      </c>
      <c r="I202" s="53">
        <v>9</v>
      </c>
      <c r="J202" s="53">
        <v>9</v>
      </c>
      <c r="K202" s="53">
        <v>9</v>
      </c>
      <c r="L202" s="53">
        <v>8</v>
      </c>
      <c r="M202" s="53">
        <v>8</v>
      </c>
      <c r="N202" s="54">
        <v>25</v>
      </c>
      <c r="O202" s="54">
        <v>29</v>
      </c>
      <c r="P202" s="54">
        <v>28</v>
      </c>
      <c r="Q202" s="54">
        <v>29</v>
      </c>
      <c r="R202" s="54">
        <v>26</v>
      </c>
      <c r="S202" s="54">
        <v>25</v>
      </c>
      <c r="T202" s="54">
        <v>26</v>
      </c>
      <c r="U202" s="54">
        <v>26</v>
      </c>
      <c r="V202" s="54">
        <v>26</v>
      </c>
      <c r="W202" s="54">
        <v>26</v>
      </c>
      <c r="X202" s="308">
        <v>28</v>
      </c>
      <c r="Y202" s="308">
        <v>28</v>
      </c>
      <c r="Z202" s="308">
        <v>27</v>
      </c>
      <c r="AA202" s="308">
        <v>27</v>
      </c>
      <c r="AB202" s="308">
        <v>25</v>
      </c>
      <c r="AC202" s="312">
        <v>25</v>
      </c>
      <c r="AD202" s="312">
        <v>24</v>
      </c>
      <c r="AE202" s="312">
        <v>24</v>
      </c>
      <c r="AF202" s="312">
        <v>22</v>
      </c>
      <c r="AG202" s="312">
        <v>23</v>
      </c>
      <c r="AH202" s="312">
        <v>21</v>
      </c>
      <c r="AI202" s="150">
        <v>21</v>
      </c>
      <c r="AJ202" s="150">
        <v>20</v>
      </c>
      <c r="AK202" s="150">
        <v>18</v>
      </c>
      <c r="AL202" s="312"/>
      <c r="AU202" s="150"/>
    </row>
    <row r="203" spans="2:47">
      <c r="B203" s="127">
        <v>622</v>
      </c>
      <c r="C203" s="53" t="s">
        <v>246</v>
      </c>
      <c r="D203" s="53">
        <v>18</v>
      </c>
      <c r="E203" s="53">
        <v>20</v>
      </c>
      <c r="F203" s="53">
        <v>20</v>
      </c>
      <c r="G203" s="53">
        <v>20</v>
      </c>
      <c r="H203" s="53">
        <v>19</v>
      </c>
      <c r="I203" s="53">
        <v>14</v>
      </c>
      <c r="J203" s="53">
        <v>17</v>
      </c>
      <c r="K203" s="53">
        <v>17</v>
      </c>
      <c r="L203" s="53">
        <v>17</v>
      </c>
      <c r="M203" s="53">
        <v>16</v>
      </c>
      <c r="N203" s="54">
        <v>97</v>
      </c>
      <c r="O203" s="54">
        <v>98</v>
      </c>
      <c r="P203" s="54">
        <v>99</v>
      </c>
      <c r="Q203" s="54">
        <v>101</v>
      </c>
      <c r="R203" s="54">
        <v>95</v>
      </c>
      <c r="S203" s="54">
        <v>94</v>
      </c>
      <c r="T203" s="54">
        <v>82</v>
      </c>
      <c r="U203" s="54">
        <v>82</v>
      </c>
      <c r="V203" s="54">
        <v>84</v>
      </c>
      <c r="W203" s="54">
        <v>79</v>
      </c>
      <c r="X203" s="308">
        <v>90</v>
      </c>
      <c r="Y203" s="308">
        <v>87</v>
      </c>
      <c r="Z203" s="308">
        <v>87</v>
      </c>
      <c r="AA203" s="308">
        <v>81</v>
      </c>
      <c r="AB203" s="308">
        <v>72</v>
      </c>
      <c r="AC203" s="312">
        <v>71</v>
      </c>
      <c r="AD203" s="312">
        <v>74</v>
      </c>
      <c r="AE203" s="312">
        <v>72</v>
      </c>
      <c r="AF203" s="312">
        <v>77</v>
      </c>
      <c r="AG203" s="312">
        <v>68</v>
      </c>
      <c r="AH203" s="312">
        <v>70</v>
      </c>
      <c r="AI203" s="150">
        <v>68</v>
      </c>
      <c r="AJ203" s="150">
        <v>64</v>
      </c>
      <c r="AK203" s="150">
        <v>65</v>
      </c>
      <c r="AL203" s="312">
        <v>112</v>
      </c>
      <c r="AU203" s="150"/>
    </row>
    <row r="204" spans="2:47">
      <c r="B204" s="127">
        <v>623</v>
      </c>
      <c r="C204" s="53" t="s">
        <v>248</v>
      </c>
      <c r="D204" s="53">
        <v>7</v>
      </c>
      <c r="E204" s="53">
        <v>7</v>
      </c>
      <c r="F204" s="53">
        <v>6</v>
      </c>
      <c r="G204" s="53">
        <v>7</v>
      </c>
      <c r="H204" s="53">
        <v>6</v>
      </c>
      <c r="I204" s="53">
        <v>6</v>
      </c>
      <c r="J204" s="53">
        <v>6</v>
      </c>
      <c r="K204" s="53">
        <v>6</v>
      </c>
      <c r="L204" s="53">
        <v>6</v>
      </c>
      <c r="M204" s="53">
        <v>6</v>
      </c>
      <c r="N204" s="54">
        <v>18</v>
      </c>
      <c r="O204" s="54">
        <v>22</v>
      </c>
      <c r="P204" s="54">
        <v>21</v>
      </c>
      <c r="Q204" s="54">
        <v>21</v>
      </c>
      <c r="R204" s="54">
        <v>23</v>
      </c>
      <c r="S204" s="54">
        <v>21</v>
      </c>
      <c r="T204" s="54">
        <v>24</v>
      </c>
      <c r="U204" s="54">
        <v>23</v>
      </c>
      <c r="V204" s="54">
        <v>24</v>
      </c>
      <c r="W204" s="54">
        <v>23</v>
      </c>
      <c r="X204" s="308">
        <v>23</v>
      </c>
      <c r="Y204" s="308">
        <v>27</v>
      </c>
      <c r="Z204" s="308">
        <v>24</v>
      </c>
      <c r="AA204" s="308">
        <v>23</v>
      </c>
      <c r="AB204" s="308">
        <v>19</v>
      </c>
      <c r="AC204" s="312">
        <v>19</v>
      </c>
      <c r="AD204" s="312">
        <v>19</v>
      </c>
      <c r="AE204" s="312">
        <v>20</v>
      </c>
      <c r="AF204" s="312">
        <v>21</v>
      </c>
      <c r="AG204" s="312">
        <v>20</v>
      </c>
      <c r="AH204" s="312">
        <v>19</v>
      </c>
      <c r="AI204" s="150">
        <v>18</v>
      </c>
      <c r="AJ204" s="150">
        <v>17</v>
      </c>
      <c r="AK204" s="150">
        <v>17</v>
      </c>
      <c r="AL204" s="312"/>
      <c r="AU204" s="150"/>
    </row>
    <row r="205" spans="2:47">
      <c r="B205" s="127">
        <v>624</v>
      </c>
      <c r="C205" s="53" t="s">
        <v>250</v>
      </c>
      <c r="D205" s="53">
        <v>9</v>
      </c>
      <c r="E205" s="53">
        <v>9</v>
      </c>
      <c r="F205" s="53">
        <v>10</v>
      </c>
      <c r="G205" s="53">
        <v>9</v>
      </c>
      <c r="H205" s="53">
        <v>7</v>
      </c>
      <c r="I205" s="53">
        <v>5</v>
      </c>
      <c r="J205" s="53">
        <v>5</v>
      </c>
      <c r="K205" s="53">
        <v>5</v>
      </c>
      <c r="L205" s="53">
        <v>5</v>
      </c>
      <c r="M205" s="53">
        <v>5</v>
      </c>
      <c r="N205" s="54">
        <v>37</v>
      </c>
      <c r="O205" s="54">
        <v>40</v>
      </c>
      <c r="P205" s="54">
        <v>32</v>
      </c>
      <c r="Q205" s="54">
        <v>30</v>
      </c>
      <c r="R205" s="54">
        <v>29</v>
      </c>
      <c r="S205" s="54">
        <v>31</v>
      </c>
      <c r="T205" s="54">
        <v>39</v>
      </c>
      <c r="U205" s="54">
        <v>32</v>
      </c>
      <c r="V205" s="54">
        <v>42</v>
      </c>
      <c r="W205" s="54">
        <v>35</v>
      </c>
      <c r="X205" s="308">
        <v>43</v>
      </c>
      <c r="Y205" s="308">
        <v>40</v>
      </c>
      <c r="Z205" s="308">
        <v>40</v>
      </c>
      <c r="AA205" s="308">
        <v>39</v>
      </c>
      <c r="AB205" s="308">
        <v>37</v>
      </c>
      <c r="AC205" s="312">
        <v>39</v>
      </c>
      <c r="AD205" s="312">
        <v>34</v>
      </c>
      <c r="AE205" s="312">
        <v>32</v>
      </c>
      <c r="AF205" s="312">
        <v>33</v>
      </c>
      <c r="AG205" s="312">
        <v>30</v>
      </c>
      <c r="AH205" s="312">
        <v>31</v>
      </c>
      <c r="AI205" s="150">
        <v>28</v>
      </c>
      <c r="AJ205" s="150">
        <v>23</v>
      </c>
      <c r="AK205" s="150">
        <v>25</v>
      </c>
      <c r="AL205" s="312"/>
      <c r="AU205" s="150"/>
    </row>
    <row r="206" spans="2:47">
      <c r="B206" s="127">
        <v>641</v>
      </c>
      <c r="C206" s="53" t="s">
        <v>252</v>
      </c>
      <c r="D206" s="53">
        <v>9</v>
      </c>
      <c r="E206" s="53">
        <v>9</v>
      </c>
      <c r="F206" s="53">
        <v>11</v>
      </c>
      <c r="G206" s="53">
        <v>11</v>
      </c>
      <c r="H206" s="53">
        <v>14</v>
      </c>
      <c r="I206" s="53">
        <v>9</v>
      </c>
      <c r="J206" s="53">
        <v>7</v>
      </c>
      <c r="K206" s="53">
        <v>7</v>
      </c>
      <c r="L206" s="53">
        <v>7</v>
      </c>
      <c r="M206" s="53">
        <v>6</v>
      </c>
      <c r="N206" s="54">
        <v>38</v>
      </c>
      <c r="O206" s="54">
        <v>39</v>
      </c>
      <c r="P206" s="54">
        <v>44</v>
      </c>
      <c r="Q206" s="54">
        <v>46</v>
      </c>
      <c r="R206" s="54">
        <v>38</v>
      </c>
      <c r="S206" s="54">
        <v>49</v>
      </c>
      <c r="T206" s="54">
        <v>53</v>
      </c>
      <c r="U206" s="54">
        <v>51</v>
      </c>
      <c r="V206" s="54">
        <v>52</v>
      </c>
      <c r="W206" s="54">
        <v>50</v>
      </c>
      <c r="X206" s="308">
        <v>46</v>
      </c>
      <c r="Y206" s="308">
        <v>46</v>
      </c>
      <c r="Z206" s="308">
        <v>46</v>
      </c>
      <c r="AA206" s="308">
        <v>45</v>
      </c>
      <c r="AB206" s="308">
        <v>41</v>
      </c>
      <c r="AC206" s="312">
        <v>44</v>
      </c>
      <c r="AD206" s="312">
        <v>45</v>
      </c>
      <c r="AE206" s="312">
        <v>39</v>
      </c>
      <c r="AF206" s="312">
        <v>41</v>
      </c>
      <c r="AG206" s="312">
        <v>39</v>
      </c>
      <c r="AH206" s="312">
        <v>39</v>
      </c>
      <c r="AI206" s="150">
        <v>35</v>
      </c>
      <c r="AJ206" s="150">
        <v>34</v>
      </c>
      <c r="AK206" s="150">
        <v>34</v>
      </c>
      <c r="AL206" s="312"/>
      <c r="AU206" s="150"/>
    </row>
    <row r="207" spans="2:47">
      <c r="B207" s="127">
        <v>642</v>
      </c>
      <c r="C207" s="53" t="s">
        <v>254</v>
      </c>
      <c r="D207" s="53">
        <v>29</v>
      </c>
      <c r="E207" s="53">
        <v>28</v>
      </c>
      <c r="F207" s="53">
        <v>28</v>
      </c>
      <c r="G207" s="53">
        <v>29</v>
      </c>
      <c r="H207" s="53">
        <v>27</v>
      </c>
      <c r="I207" s="53">
        <v>16</v>
      </c>
      <c r="J207" s="53">
        <v>16</v>
      </c>
      <c r="K207" s="53">
        <v>16</v>
      </c>
      <c r="L207" s="53">
        <v>13</v>
      </c>
      <c r="M207" s="53">
        <v>17</v>
      </c>
      <c r="N207" s="54">
        <v>171</v>
      </c>
      <c r="O207" s="54">
        <v>185</v>
      </c>
      <c r="P207" s="54">
        <v>181</v>
      </c>
      <c r="Q207" s="54">
        <v>180</v>
      </c>
      <c r="R207" s="54">
        <v>162</v>
      </c>
      <c r="S207" s="54">
        <v>165</v>
      </c>
      <c r="T207" s="54">
        <v>167</v>
      </c>
      <c r="U207" s="54">
        <v>155</v>
      </c>
      <c r="V207" s="54">
        <v>171</v>
      </c>
      <c r="W207" s="54">
        <v>158</v>
      </c>
      <c r="X207" s="308">
        <v>172</v>
      </c>
      <c r="Y207" s="308">
        <v>173</v>
      </c>
      <c r="Z207" s="308">
        <v>169</v>
      </c>
      <c r="AA207" s="308">
        <v>172</v>
      </c>
      <c r="AB207" s="308">
        <v>149</v>
      </c>
      <c r="AC207" s="312">
        <v>150</v>
      </c>
      <c r="AD207" s="312">
        <v>144</v>
      </c>
      <c r="AE207" s="312">
        <v>136</v>
      </c>
      <c r="AF207" s="312">
        <v>143</v>
      </c>
      <c r="AG207" s="312">
        <v>131</v>
      </c>
      <c r="AH207" s="312">
        <v>130</v>
      </c>
      <c r="AI207" s="150">
        <v>113</v>
      </c>
      <c r="AJ207" s="150">
        <v>99</v>
      </c>
      <c r="AK207" s="150">
        <v>104</v>
      </c>
      <c r="AL207" s="312"/>
      <c r="AU207" s="150"/>
    </row>
    <row r="208" spans="2:47">
      <c r="B208" s="127">
        <v>643</v>
      </c>
      <c r="C208" s="53" t="s">
        <v>257</v>
      </c>
      <c r="D208" s="53">
        <v>5</v>
      </c>
      <c r="E208" s="53">
        <v>5</v>
      </c>
      <c r="F208" s="53">
        <v>5</v>
      </c>
      <c r="G208" s="53">
        <v>7</v>
      </c>
      <c r="H208" s="53">
        <v>6</v>
      </c>
      <c r="I208" s="53">
        <v>2</v>
      </c>
      <c r="J208" s="53">
        <v>3</v>
      </c>
      <c r="K208" s="53">
        <v>3</v>
      </c>
      <c r="L208" s="53">
        <v>2</v>
      </c>
      <c r="M208" s="53">
        <v>3</v>
      </c>
      <c r="N208" s="54">
        <v>59</v>
      </c>
      <c r="O208" s="54">
        <v>56</v>
      </c>
      <c r="P208" s="54">
        <v>55</v>
      </c>
      <c r="Q208" s="54">
        <v>61</v>
      </c>
      <c r="R208" s="54">
        <v>57</v>
      </c>
      <c r="S208" s="54">
        <v>56</v>
      </c>
      <c r="T208" s="54">
        <v>55</v>
      </c>
      <c r="U208" s="54">
        <v>53</v>
      </c>
      <c r="V208" s="54">
        <v>54</v>
      </c>
      <c r="W208" s="54">
        <v>50</v>
      </c>
      <c r="X208" s="308">
        <v>52</v>
      </c>
      <c r="Y208" s="308">
        <v>50</v>
      </c>
      <c r="Z208" s="308">
        <v>49</v>
      </c>
      <c r="AA208" s="308">
        <v>51</v>
      </c>
      <c r="AB208" s="308">
        <v>51</v>
      </c>
      <c r="AC208" s="312">
        <v>53</v>
      </c>
      <c r="AD208" s="312">
        <v>52</v>
      </c>
      <c r="AE208" s="312">
        <v>51</v>
      </c>
      <c r="AF208" s="312">
        <v>50</v>
      </c>
      <c r="AG208" s="312">
        <v>45</v>
      </c>
      <c r="AH208" s="312">
        <v>47</v>
      </c>
      <c r="AI208" s="150">
        <v>44</v>
      </c>
      <c r="AJ208" s="150">
        <v>35</v>
      </c>
      <c r="AK208" s="150">
        <v>38</v>
      </c>
      <c r="AL208" s="312"/>
      <c r="AU208" s="150"/>
    </row>
    <row r="209" spans="2:47">
      <c r="B209" s="127">
        <v>644</v>
      </c>
      <c r="C209" s="53" t="s">
        <v>259</v>
      </c>
      <c r="D209" s="53">
        <v>16</v>
      </c>
      <c r="E209" s="53">
        <v>16</v>
      </c>
      <c r="F209" s="53">
        <v>15</v>
      </c>
      <c r="G209" s="53">
        <v>16</v>
      </c>
      <c r="H209" s="53">
        <v>15</v>
      </c>
      <c r="I209" s="53">
        <v>9</v>
      </c>
      <c r="J209" s="53">
        <v>11</v>
      </c>
      <c r="K209" s="53">
        <v>11</v>
      </c>
      <c r="L209" s="53">
        <v>9</v>
      </c>
      <c r="M209" s="53">
        <v>10</v>
      </c>
      <c r="N209" s="54">
        <v>91</v>
      </c>
      <c r="O209" s="54">
        <v>85</v>
      </c>
      <c r="P209" s="54">
        <v>87</v>
      </c>
      <c r="Q209" s="54">
        <v>85</v>
      </c>
      <c r="R209" s="54">
        <v>84</v>
      </c>
      <c r="S209" s="54">
        <v>85</v>
      </c>
      <c r="T209" s="54">
        <v>83</v>
      </c>
      <c r="U209" s="54">
        <v>84</v>
      </c>
      <c r="V209" s="54">
        <v>78</v>
      </c>
      <c r="W209" s="54">
        <v>72</v>
      </c>
      <c r="X209" s="308">
        <v>79</v>
      </c>
      <c r="Y209" s="308">
        <v>68</v>
      </c>
      <c r="Z209" s="308">
        <v>68</v>
      </c>
      <c r="AA209" s="308">
        <v>77</v>
      </c>
      <c r="AB209" s="308">
        <v>66</v>
      </c>
      <c r="AC209" s="312">
        <v>70</v>
      </c>
      <c r="AD209" s="312">
        <v>67</v>
      </c>
      <c r="AE209" s="312">
        <v>63</v>
      </c>
      <c r="AF209" s="312">
        <v>64</v>
      </c>
      <c r="AG209" s="312">
        <v>51</v>
      </c>
      <c r="AH209" s="312">
        <v>53</v>
      </c>
      <c r="AI209" s="150">
        <v>44</v>
      </c>
      <c r="AJ209" s="150">
        <v>37</v>
      </c>
      <c r="AK209" s="150">
        <v>43</v>
      </c>
      <c r="AL209" s="312"/>
      <c r="AU209" s="150"/>
    </row>
    <row r="210" spans="2:47">
      <c r="B210" s="127">
        <v>645</v>
      </c>
      <c r="C210" s="53" t="s">
        <v>262</v>
      </c>
      <c r="D210" s="53">
        <v>14</v>
      </c>
      <c r="E210" s="53">
        <v>16</v>
      </c>
      <c r="F210" s="53">
        <v>14</v>
      </c>
      <c r="G210" s="53">
        <v>15</v>
      </c>
      <c r="H210" s="53">
        <v>14</v>
      </c>
      <c r="I210" s="53">
        <v>8</v>
      </c>
      <c r="J210" s="53">
        <v>8</v>
      </c>
      <c r="K210" s="53">
        <v>9</v>
      </c>
      <c r="L210" s="53">
        <v>9</v>
      </c>
      <c r="M210" s="53">
        <v>9</v>
      </c>
      <c r="N210" s="54">
        <v>109</v>
      </c>
      <c r="O210" s="54">
        <v>98</v>
      </c>
      <c r="P210" s="54">
        <v>96</v>
      </c>
      <c r="Q210" s="54">
        <v>107</v>
      </c>
      <c r="R210" s="54">
        <v>97</v>
      </c>
      <c r="S210" s="54">
        <v>97</v>
      </c>
      <c r="T210" s="54">
        <v>94</v>
      </c>
      <c r="U210" s="54">
        <v>92</v>
      </c>
      <c r="V210" s="54">
        <v>104</v>
      </c>
      <c r="W210" s="54">
        <v>94</v>
      </c>
      <c r="X210" s="308">
        <v>100</v>
      </c>
      <c r="Y210" s="308">
        <v>102</v>
      </c>
      <c r="Z210" s="308">
        <v>94</v>
      </c>
      <c r="AA210" s="308">
        <v>93</v>
      </c>
      <c r="AB210" s="308">
        <v>82</v>
      </c>
      <c r="AC210" s="312">
        <v>85</v>
      </c>
      <c r="AD210" s="312">
        <v>82</v>
      </c>
      <c r="AE210" s="312">
        <v>79</v>
      </c>
      <c r="AF210" s="312">
        <v>84</v>
      </c>
      <c r="AG210" s="312">
        <v>76</v>
      </c>
      <c r="AH210" s="312">
        <v>78</v>
      </c>
      <c r="AI210" s="150">
        <v>69</v>
      </c>
      <c r="AJ210" s="150">
        <v>66</v>
      </c>
      <c r="AK210" s="150">
        <v>70</v>
      </c>
      <c r="AL210" s="312"/>
      <c r="AU210" s="150"/>
    </row>
    <row r="211" spans="2:47">
      <c r="B211" s="127">
        <v>646</v>
      </c>
      <c r="C211" s="53" t="s">
        <v>265</v>
      </c>
      <c r="D211" s="53">
        <v>12</v>
      </c>
      <c r="E211" s="53">
        <v>14</v>
      </c>
      <c r="F211" s="53">
        <v>11</v>
      </c>
      <c r="G211" s="53">
        <v>14</v>
      </c>
      <c r="H211" s="53">
        <v>15</v>
      </c>
      <c r="I211" s="53">
        <v>9</v>
      </c>
      <c r="J211" s="53">
        <v>8</v>
      </c>
      <c r="K211" s="53">
        <v>10</v>
      </c>
      <c r="L211" s="53">
        <v>11</v>
      </c>
      <c r="M211" s="53">
        <v>10</v>
      </c>
      <c r="N211" s="54">
        <v>56</v>
      </c>
      <c r="O211" s="54">
        <v>57</v>
      </c>
      <c r="P211" s="54">
        <v>55</v>
      </c>
      <c r="Q211" s="54">
        <v>59</v>
      </c>
      <c r="R211" s="54">
        <v>55</v>
      </c>
      <c r="S211" s="54">
        <v>53</v>
      </c>
      <c r="T211" s="54">
        <v>54</v>
      </c>
      <c r="U211" s="54">
        <v>54</v>
      </c>
      <c r="V211" s="54">
        <v>56</v>
      </c>
      <c r="W211" s="54">
        <v>55</v>
      </c>
      <c r="X211" s="308">
        <v>55</v>
      </c>
      <c r="Y211" s="308">
        <v>58</v>
      </c>
      <c r="Z211" s="308">
        <v>62</v>
      </c>
      <c r="AA211" s="308">
        <v>61</v>
      </c>
      <c r="AB211" s="308">
        <v>61</v>
      </c>
      <c r="AC211" s="312">
        <v>67</v>
      </c>
      <c r="AD211" s="312">
        <v>64</v>
      </c>
      <c r="AE211" s="312">
        <v>60</v>
      </c>
      <c r="AF211" s="312">
        <v>67</v>
      </c>
      <c r="AG211" s="312">
        <v>63</v>
      </c>
      <c r="AH211" s="312">
        <v>61</v>
      </c>
      <c r="AI211" s="150">
        <v>51</v>
      </c>
      <c r="AJ211" s="150">
        <v>49</v>
      </c>
      <c r="AK211" s="150">
        <v>53</v>
      </c>
      <c r="AL211" s="312"/>
      <c r="AU211" s="150"/>
    </row>
    <row r="212" spans="2:47">
      <c r="B212" s="127">
        <v>661</v>
      </c>
      <c r="C212" s="53" t="s">
        <v>268</v>
      </c>
      <c r="D212" s="53">
        <v>15</v>
      </c>
      <c r="E212" s="53">
        <v>14</v>
      </c>
      <c r="F212" s="53">
        <v>15</v>
      </c>
      <c r="G212" s="53">
        <v>15</v>
      </c>
      <c r="H212" s="53">
        <v>14</v>
      </c>
      <c r="I212" s="53">
        <v>14</v>
      </c>
      <c r="J212" s="53">
        <v>13</v>
      </c>
      <c r="K212" s="53">
        <v>14</v>
      </c>
      <c r="L212" s="53">
        <v>15</v>
      </c>
      <c r="M212" s="53">
        <v>15</v>
      </c>
      <c r="N212" s="54">
        <v>88</v>
      </c>
      <c r="O212" s="54">
        <v>80</v>
      </c>
      <c r="P212" s="54">
        <v>88</v>
      </c>
      <c r="Q212" s="54">
        <v>84</v>
      </c>
      <c r="R212" s="54">
        <v>79</v>
      </c>
      <c r="S212" s="54">
        <v>77</v>
      </c>
      <c r="T212" s="54">
        <v>73</v>
      </c>
      <c r="U212" s="54">
        <v>74</v>
      </c>
      <c r="V212" s="54">
        <v>71</v>
      </c>
      <c r="W212" s="54">
        <v>67</v>
      </c>
      <c r="X212" s="308">
        <v>72</v>
      </c>
      <c r="Y212" s="308">
        <v>74</v>
      </c>
      <c r="Z212" s="308">
        <v>72</v>
      </c>
      <c r="AA212" s="308">
        <v>72</v>
      </c>
      <c r="AB212" s="308">
        <v>69</v>
      </c>
      <c r="AC212" s="312">
        <v>72</v>
      </c>
      <c r="AD212" s="312">
        <v>70</v>
      </c>
      <c r="AE212" s="312">
        <v>62</v>
      </c>
      <c r="AF212" s="312">
        <v>72</v>
      </c>
      <c r="AG212" s="312">
        <v>177</v>
      </c>
      <c r="AH212" s="312">
        <v>179</v>
      </c>
      <c r="AI212" s="150">
        <v>182</v>
      </c>
      <c r="AJ212" s="150">
        <v>175</v>
      </c>
      <c r="AK212" s="150">
        <v>171</v>
      </c>
      <c r="AL212" s="312">
        <v>157</v>
      </c>
      <c r="AU212" s="150"/>
    </row>
    <row r="213" spans="2:47">
      <c r="B213" s="127">
        <v>664</v>
      </c>
      <c r="C213" s="53" t="s">
        <v>271</v>
      </c>
      <c r="D213" s="53">
        <v>2</v>
      </c>
      <c r="E213" s="53">
        <v>3</v>
      </c>
      <c r="F213" s="53">
        <v>3</v>
      </c>
      <c r="G213" s="53">
        <v>4</v>
      </c>
      <c r="H213" s="53">
        <v>4</v>
      </c>
      <c r="I213" s="53">
        <v>2</v>
      </c>
      <c r="J213" s="53">
        <v>3</v>
      </c>
      <c r="K213" s="53">
        <v>3</v>
      </c>
      <c r="L213" s="53">
        <v>3</v>
      </c>
      <c r="M213" s="53">
        <v>3</v>
      </c>
      <c r="N213" s="54">
        <v>22</v>
      </c>
      <c r="O213" s="54">
        <v>20</v>
      </c>
      <c r="P213" s="54">
        <v>19</v>
      </c>
      <c r="Q213" s="54">
        <v>22</v>
      </c>
      <c r="R213" s="54">
        <v>22</v>
      </c>
      <c r="S213" s="54">
        <v>21</v>
      </c>
      <c r="T213" s="54">
        <v>26</v>
      </c>
      <c r="U213" s="54">
        <v>21</v>
      </c>
      <c r="V213" s="54">
        <v>21</v>
      </c>
      <c r="W213" s="54">
        <v>24</v>
      </c>
      <c r="X213" s="308">
        <v>23</v>
      </c>
      <c r="Y213" s="308">
        <v>22</v>
      </c>
      <c r="Z213" s="308">
        <v>23</v>
      </c>
      <c r="AA213" s="308">
        <v>24</v>
      </c>
      <c r="AB213" s="308">
        <v>25</v>
      </c>
      <c r="AC213" s="312">
        <v>24</v>
      </c>
      <c r="AD213" s="312">
        <v>23</v>
      </c>
      <c r="AE213" s="312">
        <v>23</v>
      </c>
      <c r="AF213" s="312">
        <v>24</v>
      </c>
      <c r="AG213" s="312"/>
      <c r="AH213" s="312"/>
      <c r="AL213" s="312"/>
      <c r="AU213" s="150"/>
    </row>
    <row r="214" spans="2:47">
      <c r="B214" s="127">
        <v>665</v>
      </c>
      <c r="C214" s="53" t="s">
        <v>273</v>
      </c>
      <c r="D214" s="53">
        <v>10</v>
      </c>
      <c r="E214" s="53">
        <v>8</v>
      </c>
      <c r="F214" s="53">
        <v>9</v>
      </c>
      <c r="G214" s="53">
        <v>8</v>
      </c>
      <c r="H214" s="53">
        <v>6</v>
      </c>
      <c r="I214" s="53">
        <v>8</v>
      </c>
      <c r="J214" s="53">
        <v>8</v>
      </c>
      <c r="K214" s="53">
        <v>8</v>
      </c>
      <c r="L214" s="53">
        <v>11</v>
      </c>
      <c r="M214" s="53">
        <v>10</v>
      </c>
      <c r="N214" s="54">
        <v>52</v>
      </c>
      <c r="O214" s="54">
        <v>58</v>
      </c>
      <c r="P214" s="54">
        <v>56</v>
      </c>
      <c r="Q214" s="54">
        <v>57</v>
      </c>
      <c r="R214" s="54">
        <v>51</v>
      </c>
      <c r="S214" s="54">
        <v>55</v>
      </c>
      <c r="T214" s="54">
        <v>51</v>
      </c>
      <c r="U214" s="54">
        <v>50</v>
      </c>
      <c r="V214" s="54">
        <v>55</v>
      </c>
      <c r="W214" s="54">
        <v>50</v>
      </c>
      <c r="X214" s="308">
        <v>53</v>
      </c>
      <c r="Y214" s="308">
        <v>51</v>
      </c>
      <c r="Z214" s="308">
        <v>55</v>
      </c>
      <c r="AA214" s="308">
        <v>50</v>
      </c>
      <c r="AB214" s="308">
        <v>48</v>
      </c>
      <c r="AC214" s="312">
        <v>50</v>
      </c>
      <c r="AD214" s="312">
        <v>42</v>
      </c>
      <c r="AE214" s="312">
        <v>44</v>
      </c>
      <c r="AF214" s="312">
        <v>47</v>
      </c>
      <c r="AG214" s="312"/>
      <c r="AH214" s="312"/>
      <c r="AL214" s="312"/>
      <c r="AU214" s="150"/>
    </row>
    <row r="215" spans="2:47">
      <c r="B215" s="127">
        <v>666</v>
      </c>
      <c r="C215" s="53" t="s">
        <v>275</v>
      </c>
      <c r="D215" s="53">
        <v>2</v>
      </c>
      <c r="E215" s="53">
        <v>2</v>
      </c>
      <c r="F215" s="53">
        <v>1</v>
      </c>
      <c r="G215" s="53">
        <v>1</v>
      </c>
      <c r="H215" s="53">
        <v>5</v>
      </c>
      <c r="I215" s="53">
        <v>2</v>
      </c>
      <c r="J215" s="53">
        <v>1</v>
      </c>
      <c r="K215" s="53">
        <v>1</v>
      </c>
      <c r="L215" s="53">
        <v>1</v>
      </c>
      <c r="M215" s="53">
        <v>1</v>
      </c>
      <c r="N215" s="54">
        <v>52</v>
      </c>
      <c r="O215" s="54">
        <v>55</v>
      </c>
      <c r="P215" s="54">
        <v>53</v>
      </c>
      <c r="Q215" s="54">
        <v>50</v>
      </c>
      <c r="R215" s="54">
        <v>50</v>
      </c>
      <c r="S215" s="54">
        <v>47</v>
      </c>
      <c r="T215" s="54">
        <v>44</v>
      </c>
      <c r="U215" s="54">
        <v>45</v>
      </c>
      <c r="V215" s="54">
        <v>48</v>
      </c>
      <c r="W215" s="54">
        <v>48</v>
      </c>
      <c r="X215" s="308">
        <v>49</v>
      </c>
      <c r="Y215" s="308">
        <v>53</v>
      </c>
      <c r="Z215" s="308">
        <v>52</v>
      </c>
      <c r="AA215" s="308">
        <v>51</v>
      </c>
      <c r="AB215" s="308">
        <v>48</v>
      </c>
      <c r="AC215" s="312">
        <v>51</v>
      </c>
      <c r="AD215" s="312">
        <v>50</v>
      </c>
      <c r="AE215" s="312">
        <v>48</v>
      </c>
      <c r="AF215" s="312">
        <v>45</v>
      </c>
      <c r="AG215" s="312"/>
      <c r="AH215" s="312"/>
      <c r="AL215" s="312"/>
      <c r="AU215" s="150"/>
    </row>
    <row r="216" spans="2:47">
      <c r="B216" s="127">
        <v>681</v>
      </c>
      <c r="C216" s="53" t="s">
        <v>276</v>
      </c>
      <c r="D216" s="53">
        <v>26</v>
      </c>
      <c r="E216" s="53">
        <v>23</v>
      </c>
      <c r="F216" s="53">
        <v>24</v>
      </c>
      <c r="G216" s="53">
        <v>23</v>
      </c>
      <c r="H216" s="53">
        <v>21</v>
      </c>
      <c r="I216" s="53">
        <v>15</v>
      </c>
      <c r="J216" s="53">
        <v>17</v>
      </c>
      <c r="K216" s="53">
        <v>18</v>
      </c>
      <c r="L216" s="53">
        <v>18</v>
      </c>
      <c r="M216" s="53">
        <v>19</v>
      </c>
      <c r="N216" s="54">
        <v>101</v>
      </c>
      <c r="O216" s="54">
        <v>95</v>
      </c>
      <c r="P216" s="54">
        <v>93</v>
      </c>
      <c r="Q216" s="54">
        <v>97</v>
      </c>
      <c r="R216" s="54">
        <v>94</v>
      </c>
      <c r="S216" s="54">
        <v>87</v>
      </c>
      <c r="T216" s="54">
        <v>87</v>
      </c>
      <c r="U216" s="54">
        <v>84</v>
      </c>
      <c r="V216" s="54">
        <v>87</v>
      </c>
      <c r="W216" s="54">
        <v>85</v>
      </c>
      <c r="X216" s="308">
        <v>85</v>
      </c>
      <c r="Y216" s="308">
        <v>84</v>
      </c>
      <c r="Z216" s="308">
        <v>79</v>
      </c>
      <c r="AA216" s="308">
        <v>74</v>
      </c>
      <c r="AB216" s="308">
        <v>71</v>
      </c>
      <c r="AC216" s="312">
        <v>71</v>
      </c>
      <c r="AD216" s="312">
        <v>72</v>
      </c>
      <c r="AE216" s="312">
        <v>71</v>
      </c>
      <c r="AF216" s="312">
        <v>76</v>
      </c>
      <c r="AG216" s="312">
        <v>75</v>
      </c>
      <c r="AH216" s="312">
        <v>72</v>
      </c>
      <c r="AI216" s="150">
        <v>68</v>
      </c>
      <c r="AJ216" s="150">
        <v>65</v>
      </c>
      <c r="AK216" s="150">
        <v>66</v>
      </c>
      <c r="AL216" s="312">
        <v>330</v>
      </c>
      <c r="AU216" s="150"/>
    </row>
    <row r="217" spans="2:47">
      <c r="B217" s="127">
        <v>682</v>
      </c>
      <c r="C217" s="53" t="s">
        <v>277</v>
      </c>
      <c r="D217" s="53">
        <v>7</v>
      </c>
      <c r="E217" s="53">
        <v>6</v>
      </c>
      <c r="F217" s="53">
        <v>6</v>
      </c>
      <c r="G217" s="53">
        <v>6</v>
      </c>
      <c r="H217" s="53">
        <v>5</v>
      </c>
      <c r="I217" s="53">
        <v>2</v>
      </c>
      <c r="J217" s="53">
        <v>2</v>
      </c>
      <c r="K217" s="53">
        <v>1</v>
      </c>
      <c r="L217" s="53"/>
      <c r="M217" s="53"/>
      <c r="N217" s="54">
        <v>51</v>
      </c>
      <c r="O217" s="54">
        <v>51</v>
      </c>
      <c r="P217" s="54">
        <v>60</v>
      </c>
      <c r="Q217" s="54">
        <v>60</v>
      </c>
      <c r="R217" s="54">
        <v>63</v>
      </c>
      <c r="S217" s="54">
        <v>61</v>
      </c>
      <c r="T217" s="54">
        <v>58</v>
      </c>
      <c r="U217" s="54">
        <v>57</v>
      </c>
      <c r="V217" s="54">
        <v>55</v>
      </c>
      <c r="W217" s="54">
        <v>57</v>
      </c>
      <c r="X217" s="308">
        <v>56</v>
      </c>
      <c r="Y217" s="308">
        <v>53</v>
      </c>
      <c r="Z217" s="308">
        <v>50</v>
      </c>
      <c r="AA217" s="308">
        <v>47</v>
      </c>
      <c r="AB217" s="308">
        <v>46</v>
      </c>
      <c r="AC217" s="312">
        <v>47</v>
      </c>
      <c r="AD217" s="312">
        <v>46</v>
      </c>
      <c r="AE217" s="312">
        <v>46</v>
      </c>
      <c r="AF217" s="312">
        <v>49</v>
      </c>
      <c r="AG217" s="312">
        <v>47</v>
      </c>
      <c r="AH217" s="312">
        <v>46</v>
      </c>
      <c r="AI217" s="150">
        <v>44</v>
      </c>
      <c r="AJ217" s="150">
        <v>41</v>
      </c>
      <c r="AK217" s="150">
        <v>43</v>
      </c>
      <c r="AL217" s="312"/>
      <c r="AU217" s="150"/>
    </row>
    <row r="218" spans="2:47">
      <c r="B218" s="127">
        <v>683</v>
      </c>
      <c r="C218" s="53" t="s">
        <v>278</v>
      </c>
      <c r="D218" s="53">
        <v>6</v>
      </c>
      <c r="E218" s="53">
        <v>11</v>
      </c>
      <c r="F218" s="53">
        <v>8</v>
      </c>
      <c r="G218" s="53">
        <v>7</v>
      </c>
      <c r="H218" s="53">
        <v>6</v>
      </c>
      <c r="I218" s="53">
        <v>2</v>
      </c>
      <c r="J218" s="53">
        <v>3</v>
      </c>
      <c r="K218" s="53">
        <v>2</v>
      </c>
      <c r="L218" s="53">
        <v>2</v>
      </c>
      <c r="M218" s="53">
        <v>2</v>
      </c>
      <c r="N218" s="54">
        <v>196</v>
      </c>
      <c r="O218" s="54">
        <v>202</v>
      </c>
      <c r="P218" s="54">
        <v>196</v>
      </c>
      <c r="Q218" s="54">
        <v>188</v>
      </c>
      <c r="R218" s="54">
        <v>187</v>
      </c>
      <c r="S218" s="54">
        <v>188</v>
      </c>
      <c r="T218" s="54">
        <v>182</v>
      </c>
      <c r="U218" s="54">
        <v>183</v>
      </c>
      <c r="V218" s="54">
        <v>169</v>
      </c>
      <c r="W218" s="54">
        <v>178</v>
      </c>
      <c r="X218" s="308">
        <v>166</v>
      </c>
      <c r="Y218" s="308">
        <v>163</v>
      </c>
      <c r="Z218" s="308">
        <v>148</v>
      </c>
      <c r="AA218" s="308">
        <v>143</v>
      </c>
      <c r="AB218" s="308">
        <v>143</v>
      </c>
      <c r="AC218" s="312">
        <v>140</v>
      </c>
      <c r="AD218" s="312">
        <v>138</v>
      </c>
      <c r="AE218" s="312">
        <v>137</v>
      </c>
      <c r="AF218" s="312">
        <v>136</v>
      </c>
      <c r="AG218" s="312">
        <v>130</v>
      </c>
      <c r="AH218" s="312">
        <v>126</v>
      </c>
      <c r="AI218" s="150">
        <v>124</v>
      </c>
      <c r="AJ218" s="150">
        <v>119</v>
      </c>
      <c r="AK218" s="150">
        <v>117</v>
      </c>
      <c r="AL218" s="312"/>
      <c r="AU218" s="150"/>
    </row>
    <row r="219" spans="2:47">
      <c r="B219" s="127">
        <v>684</v>
      </c>
      <c r="C219" s="53" t="s">
        <v>279</v>
      </c>
      <c r="D219" s="53">
        <v>5</v>
      </c>
      <c r="E219" s="53">
        <v>8</v>
      </c>
      <c r="F219" s="53">
        <v>11</v>
      </c>
      <c r="G219" s="53">
        <v>10</v>
      </c>
      <c r="H219" s="53">
        <v>10</v>
      </c>
      <c r="I219" s="53">
        <v>7</v>
      </c>
      <c r="J219" s="53">
        <v>9</v>
      </c>
      <c r="K219" s="53">
        <v>8</v>
      </c>
      <c r="L219" s="53">
        <v>8</v>
      </c>
      <c r="M219" s="53">
        <v>6</v>
      </c>
      <c r="N219" s="54">
        <v>190</v>
      </c>
      <c r="O219" s="54">
        <v>197</v>
      </c>
      <c r="P219" s="54">
        <v>191</v>
      </c>
      <c r="Q219" s="54">
        <v>194</v>
      </c>
      <c r="R219" s="54">
        <v>200</v>
      </c>
      <c r="S219" s="54">
        <v>190</v>
      </c>
      <c r="T219" s="54">
        <v>194</v>
      </c>
      <c r="U219" s="54">
        <v>186</v>
      </c>
      <c r="V219" s="54">
        <v>185</v>
      </c>
      <c r="W219" s="54">
        <v>183</v>
      </c>
      <c r="X219" s="308">
        <v>184</v>
      </c>
      <c r="Y219" s="308">
        <v>181</v>
      </c>
      <c r="Z219" s="308">
        <v>176</v>
      </c>
      <c r="AA219" s="308">
        <v>175</v>
      </c>
      <c r="AB219" s="308">
        <v>153</v>
      </c>
      <c r="AC219" s="312">
        <v>160</v>
      </c>
      <c r="AD219" s="312">
        <v>146</v>
      </c>
      <c r="AE219" s="312">
        <v>141</v>
      </c>
      <c r="AF219" s="312">
        <v>141</v>
      </c>
      <c r="AG219" s="312">
        <v>126</v>
      </c>
      <c r="AH219" s="312">
        <v>112</v>
      </c>
      <c r="AI219" s="150">
        <v>110</v>
      </c>
      <c r="AJ219" s="150">
        <v>103</v>
      </c>
      <c r="AK219" s="150">
        <v>106</v>
      </c>
      <c r="AL219" s="312"/>
      <c r="AU219" s="150"/>
    </row>
    <row r="220" spans="2:47">
      <c r="B220" s="127">
        <v>685</v>
      </c>
      <c r="C220" s="53" t="s">
        <v>280</v>
      </c>
      <c r="D220" s="53">
        <v>8</v>
      </c>
      <c r="E220" s="53">
        <v>6</v>
      </c>
      <c r="F220" s="53">
        <v>7</v>
      </c>
      <c r="G220" s="53">
        <v>6</v>
      </c>
      <c r="H220" s="53">
        <v>7</v>
      </c>
      <c r="I220" s="53">
        <v>6</v>
      </c>
      <c r="J220" s="53">
        <v>6</v>
      </c>
      <c r="K220" s="53">
        <v>4</v>
      </c>
      <c r="L220" s="53">
        <v>4</v>
      </c>
      <c r="M220" s="53">
        <v>4</v>
      </c>
      <c r="N220" s="54">
        <v>51</v>
      </c>
      <c r="O220" s="54">
        <v>58</v>
      </c>
      <c r="P220" s="54">
        <v>59</v>
      </c>
      <c r="Q220" s="54">
        <v>60</v>
      </c>
      <c r="R220" s="54">
        <v>56</v>
      </c>
      <c r="S220" s="54">
        <v>55</v>
      </c>
      <c r="T220" s="54">
        <v>52</v>
      </c>
      <c r="U220" s="54">
        <v>47</v>
      </c>
      <c r="V220" s="54">
        <v>55</v>
      </c>
      <c r="W220" s="54">
        <v>50</v>
      </c>
      <c r="X220" s="308">
        <v>49</v>
      </c>
      <c r="Y220" s="308">
        <v>48</v>
      </c>
      <c r="Z220" s="308">
        <v>46</v>
      </c>
      <c r="AA220" s="308">
        <v>45</v>
      </c>
      <c r="AB220" s="308">
        <v>38</v>
      </c>
      <c r="AC220" s="312">
        <v>37</v>
      </c>
      <c r="AD220" s="312">
        <v>34</v>
      </c>
      <c r="AE220" s="312">
        <v>33</v>
      </c>
      <c r="AF220" s="312">
        <v>37</v>
      </c>
      <c r="AG220" s="312">
        <v>33</v>
      </c>
      <c r="AH220" s="312">
        <v>35</v>
      </c>
      <c r="AI220" s="150">
        <v>32</v>
      </c>
      <c r="AJ220" s="150">
        <v>28</v>
      </c>
      <c r="AK220" s="150">
        <v>30</v>
      </c>
      <c r="AL220" s="312">
        <v>29</v>
      </c>
      <c r="AU220" s="150"/>
    </row>
    <row r="221" spans="2:47">
      <c r="B221" s="127">
        <v>686</v>
      </c>
      <c r="C221" s="53" t="s">
        <v>281</v>
      </c>
      <c r="D221" s="53">
        <v>10</v>
      </c>
      <c r="E221" s="53">
        <v>8</v>
      </c>
      <c r="F221" s="53">
        <v>10</v>
      </c>
      <c r="G221" s="53">
        <v>11</v>
      </c>
      <c r="H221" s="53">
        <v>11</v>
      </c>
      <c r="I221" s="53">
        <v>7</v>
      </c>
      <c r="J221" s="53">
        <v>6</v>
      </c>
      <c r="K221" s="53">
        <v>6</v>
      </c>
      <c r="L221" s="53">
        <v>7</v>
      </c>
      <c r="M221" s="53">
        <v>8</v>
      </c>
      <c r="N221" s="54">
        <v>38</v>
      </c>
      <c r="O221" s="54">
        <v>37</v>
      </c>
      <c r="P221" s="54">
        <v>34</v>
      </c>
      <c r="Q221" s="54">
        <v>39</v>
      </c>
      <c r="R221" s="54">
        <v>35</v>
      </c>
      <c r="S221" s="54">
        <v>36</v>
      </c>
      <c r="T221" s="54">
        <v>36</v>
      </c>
      <c r="U221" s="54">
        <v>35</v>
      </c>
      <c r="V221" s="54">
        <v>33</v>
      </c>
      <c r="W221" s="54">
        <v>33</v>
      </c>
      <c r="X221" s="308">
        <v>31</v>
      </c>
      <c r="Y221" s="308">
        <v>32</v>
      </c>
      <c r="Z221" s="308">
        <v>32</v>
      </c>
      <c r="AA221" s="308">
        <v>31</v>
      </c>
      <c r="AB221" s="308">
        <v>30</v>
      </c>
      <c r="AC221" s="312">
        <v>26</v>
      </c>
      <c r="AD221" s="312">
        <v>24</v>
      </c>
      <c r="AE221" s="312">
        <v>22</v>
      </c>
      <c r="AF221" s="312">
        <v>24</v>
      </c>
      <c r="AG221" s="312">
        <v>24</v>
      </c>
      <c r="AH221" s="312">
        <v>23</v>
      </c>
      <c r="AI221" s="150">
        <v>23</v>
      </c>
      <c r="AJ221" s="150">
        <v>21</v>
      </c>
      <c r="AK221" s="150">
        <v>21</v>
      </c>
      <c r="AL221" s="312"/>
      <c r="AU221" s="150"/>
    </row>
    <row r="222" spans="2:47">
      <c r="B222" s="127">
        <v>701</v>
      </c>
      <c r="C222" s="53" t="s">
        <v>282</v>
      </c>
      <c r="D222" s="53">
        <v>6</v>
      </c>
      <c r="E222" s="53">
        <v>7</v>
      </c>
      <c r="F222" s="150">
        <v>7</v>
      </c>
      <c r="G222" s="150">
        <v>7</v>
      </c>
      <c r="H222" s="53">
        <v>9</v>
      </c>
      <c r="I222" s="53">
        <v>7</v>
      </c>
      <c r="J222" s="53">
        <v>8</v>
      </c>
      <c r="K222" s="53">
        <v>7</v>
      </c>
      <c r="L222" s="53">
        <v>7</v>
      </c>
      <c r="M222" s="53">
        <v>7</v>
      </c>
      <c r="N222" s="54">
        <v>27</v>
      </c>
      <c r="O222" s="54">
        <v>27</v>
      </c>
      <c r="P222" s="54">
        <v>27</v>
      </c>
      <c r="Q222" s="54">
        <v>29</v>
      </c>
      <c r="R222" s="54">
        <v>26</v>
      </c>
      <c r="S222" s="54">
        <v>26</v>
      </c>
      <c r="T222" s="54">
        <v>25</v>
      </c>
      <c r="U222" s="54">
        <v>26</v>
      </c>
      <c r="V222" s="54">
        <v>28</v>
      </c>
      <c r="W222" s="54">
        <v>28</v>
      </c>
      <c r="X222" s="308">
        <v>31</v>
      </c>
      <c r="Y222" s="308">
        <v>31</v>
      </c>
      <c r="Z222" s="308">
        <v>28</v>
      </c>
      <c r="AA222" s="308">
        <v>28</v>
      </c>
      <c r="AB222" s="308">
        <v>27</v>
      </c>
      <c r="AC222" s="312">
        <v>28</v>
      </c>
      <c r="AD222" s="312">
        <v>28</v>
      </c>
      <c r="AE222" s="312">
        <v>27</v>
      </c>
      <c r="AF222" s="312">
        <v>32</v>
      </c>
      <c r="AG222" s="312">
        <v>26</v>
      </c>
      <c r="AH222" s="312">
        <v>27</v>
      </c>
      <c r="AI222" s="150">
        <v>27</v>
      </c>
      <c r="AJ222" s="150">
        <v>26</v>
      </c>
      <c r="AK222" s="150">
        <v>28</v>
      </c>
      <c r="AL222" s="312"/>
      <c r="AU222" s="150"/>
    </row>
    <row r="223" spans="2:47">
      <c r="B223" s="127">
        <v>702</v>
      </c>
      <c r="C223" s="53" t="s">
        <v>283</v>
      </c>
      <c r="D223" s="53">
        <v>18</v>
      </c>
      <c r="E223" s="53">
        <v>18</v>
      </c>
      <c r="F223" s="150">
        <v>18</v>
      </c>
      <c r="G223" s="150">
        <v>17</v>
      </c>
      <c r="H223" s="53">
        <v>18</v>
      </c>
      <c r="I223" s="53">
        <v>14</v>
      </c>
      <c r="J223" s="53">
        <v>14</v>
      </c>
      <c r="K223" s="53">
        <v>13</v>
      </c>
      <c r="L223" s="53">
        <v>15</v>
      </c>
      <c r="M223" s="53">
        <v>15</v>
      </c>
      <c r="N223" s="54">
        <v>214</v>
      </c>
      <c r="O223" s="54">
        <v>247</v>
      </c>
      <c r="P223" s="54">
        <v>255</v>
      </c>
      <c r="Q223" s="54">
        <v>213</v>
      </c>
      <c r="R223" s="54">
        <v>227</v>
      </c>
      <c r="S223" s="54">
        <v>199</v>
      </c>
      <c r="T223" s="54">
        <v>234</v>
      </c>
      <c r="U223" s="54">
        <v>224</v>
      </c>
      <c r="V223" s="54">
        <v>223</v>
      </c>
      <c r="W223" s="54">
        <v>220</v>
      </c>
      <c r="X223" s="308">
        <v>223</v>
      </c>
      <c r="Y223" s="308">
        <v>245</v>
      </c>
      <c r="Z223" s="308">
        <v>239</v>
      </c>
      <c r="AA223" s="308">
        <v>237</v>
      </c>
      <c r="AB223" s="308">
        <v>234</v>
      </c>
      <c r="AC223" s="312">
        <v>196</v>
      </c>
      <c r="AD223" s="312">
        <v>176</v>
      </c>
      <c r="AE223" s="312">
        <v>186</v>
      </c>
      <c r="AF223" s="312">
        <v>179</v>
      </c>
      <c r="AG223" s="150">
        <v>170</v>
      </c>
      <c r="AH223" s="150">
        <v>159</v>
      </c>
      <c r="AI223" s="150">
        <v>144</v>
      </c>
      <c r="AJ223" s="150">
        <v>139</v>
      </c>
      <c r="AK223" s="150">
        <v>141</v>
      </c>
      <c r="AL223" s="312"/>
      <c r="AU223" s="150"/>
    </row>
    <row r="224" spans="2:47">
      <c r="B224" s="127">
        <v>703</v>
      </c>
      <c r="C224" s="53" t="s">
        <v>284</v>
      </c>
      <c r="D224" s="53">
        <v>11</v>
      </c>
      <c r="E224" s="53">
        <v>10</v>
      </c>
      <c r="F224" s="53">
        <v>11</v>
      </c>
      <c r="G224" s="53">
        <v>9</v>
      </c>
      <c r="H224" s="53">
        <v>7</v>
      </c>
      <c r="I224" s="53">
        <v>7</v>
      </c>
      <c r="J224" s="53">
        <v>7</v>
      </c>
      <c r="K224" s="53">
        <v>7</v>
      </c>
      <c r="L224" s="53">
        <v>7</v>
      </c>
      <c r="M224" s="53">
        <v>8</v>
      </c>
      <c r="N224" s="54">
        <v>37</v>
      </c>
      <c r="O224" s="54">
        <v>37</v>
      </c>
      <c r="P224" s="54">
        <v>34</v>
      </c>
      <c r="Q224" s="54">
        <v>36</v>
      </c>
      <c r="R224" s="54">
        <v>32</v>
      </c>
      <c r="S224" s="54">
        <v>37</v>
      </c>
      <c r="T224" s="54">
        <v>41</v>
      </c>
      <c r="U224" s="54">
        <v>38</v>
      </c>
      <c r="V224" s="54">
        <v>44</v>
      </c>
      <c r="W224" s="54">
        <v>39</v>
      </c>
      <c r="X224" s="308">
        <v>42</v>
      </c>
      <c r="Y224" s="308">
        <v>42</v>
      </c>
      <c r="Z224" s="308">
        <v>37</v>
      </c>
      <c r="AA224" s="308">
        <v>44</v>
      </c>
      <c r="AB224" s="308">
        <v>39</v>
      </c>
      <c r="AC224" s="313">
        <v>51</v>
      </c>
      <c r="AD224" s="313">
        <v>49</v>
      </c>
      <c r="AE224" s="313">
        <v>45</v>
      </c>
      <c r="AF224" s="313">
        <v>40</v>
      </c>
      <c r="AG224" s="150">
        <v>40</v>
      </c>
      <c r="AH224" s="150">
        <v>40</v>
      </c>
      <c r="AI224" s="150">
        <v>38</v>
      </c>
      <c r="AJ224" s="150">
        <v>34</v>
      </c>
      <c r="AK224" s="150">
        <v>34</v>
      </c>
      <c r="AL224" s="313">
        <v>249</v>
      </c>
      <c r="AU224" s="150"/>
    </row>
    <row r="225" spans="2:47">
      <c r="B225" s="130">
        <v>704</v>
      </c>
      <c r="C225" s="60" t="s">
        <v>285</v>
      </c>
      <c r="D225" s="60">
        <v>23</v>
      </c>
      <c r="E225" s="60">
        <v>23</v>
      </c>
      <c r="F225" s="60">
        <v>25</v>
      </c>
      <c r="G225" s="60">
        <v>22</v>
      </c>
      <c r="H225" s="60">
        <v>22</v>
      </c>
      <c r="I225" s="60">
        <v>14</v>
      </c>
      <c r="J225" s="60">
        <v>15</v>
      </c>
      <c r="K225" s="60">
        <v>14</v>
      </c>
      <c r="L225" s="60">
        <v>14</v>
      </c>
      <c r="M225" s="60">
        <v>13</v>
      </c>
      <c r="N225" s="61">
        <v>143</v>
      </c>
      <c r="O225" s="61">
        <v>135</v>
      </c>
      <c r="P225" s="61">
        <v>138</v>
      </c>
      <c r="Q225" s="61">
        <v>142</v>
      </c>
      <c r="R225" s="61">
        <v>137</v>
      </c>
      <c r="S225" s="61">
        <v>128</v>
      </c>
      <c r="T225" s="61">
        <v>135</v>
      </c>
      <c r="U225" s="61">
        <v>131</v>
      </c>
      <c r="V225" s="61">
        <v>121</v>
      </c>
      <c r="W225" s="61">
        <v>118</v>
      </c>
      <c r="X225" s="309">
        <v>112</v>
      </c>
      <c r="Y225" s="309">
        <v>115</v>
      </c>
      <c r="Z225" s="309">
        <v>111</v>
      </c>
      <c r="AA225" s="309">
        <v>115</v>
      </c>
      <c r="AB225" s="309">
        <v>109</v>
      </c>
      <c r="AC225" s="314">
        <v>101</v>
      </c>
      <c r="AD225" s="314">
        <v>99</v>
      </c>
      <c r="AE225" s="314">
        <v>100</v>
      </c>
      <c r="AF225" s="314">
        <v>108</v>
      </c>
      <c r="AG225" s="153">
        <v>103</v>
      </c>
      <c r="AH225" s="153">
        <v>98</v>
      </c>
      <c r="AI225" s="153">
        <v>84</v>
      </c>
      <c r="AJ225" s="153">
        <v>77</v>
      </c>
      <c r="AK225" s="153">
        <v>74</v>
      </c>
      <c r="AL225" s="314"/>
      <c r="AU225" s="150"/>
    </row>
    <row r="226" spans="2:47">
      <c r="AL226" s="312"/>
      <c r="AU226" s="150"/>
    </row>
    <row r="227" spans="2:47">
      <c r="C227" s="150" t="s">
        <v>603</v>
      </c>
      <c r="D227" s="150">
        <v>3</v>
      </c>
      <c r="E227" s="150">
        <v>2</v>
      </c>
      <c r="F227" s="53">
        <v>3</v>
      </c>
      <c r="G227" s="53">
        <v>5</v>
      </c>
      <c r="H227" s="150">
        <v>6</v>
      </c>
      <c r="AL227" s="312"/>
      <c r="AU227" s="150"/>
    </row>
    <row r="228" spans="2:47">
      <c r="C228" s="150" t="s">
        <v>604</v>
      </c>
      <c r="D228" s="150">
        <v>5</v>
      </c>
      <c r="E228" s="150">
        <v>5</v>
      </c>
      <c r="F228" s="53">
        <v>5</v>
      </c>
      <c r="G228" s="53">
        <v>2</v>
      </c>
      <c r="H228" s="150">
        <v>3</v>
      </c>
      <c r="AL228" s="312"/>
      <c r="AU228" s="150"/>
    </row>
    <row r="229" spans="2:47">
      <c r="AL229" s="312"/>
      <c r="AU229" s="150"/>
    </row>
    <row r="230" spans="2:47">
      <c r="AU230" s="150"/>
    </row>
    <row r="231" spans="2:47">
      <c r="AU231" s="150"/>
    </row>
    <row r="232" spans="2:47">
      <c r="AU232" s="150"/>
    </row>
    <row r="233" spans="2:47">
      <c r="AU233" s="150"/>
    </row>
    <row r="234" spans="2:47">
      <c r="AU234" s="150"/>
    </row>
    <row r="235" spans="2:47">
      <c r="AU235" s="150"/>
    </row>
    <row r="236" spans="2:47">
      <c r="AU236" s="150"/>
    </row>
    <row r="237" spans="2:47">
      <c r="AU237" s="150"/>
    </row>
    <row r="238" spans="2:47">
      <c r="AU238" s="150"/>
    </row>
    <row r="239" spans="2:47">
      <c r="AU239" s="150"/>
    </row>
    <row r="240" spans="2:47">
      <c r="AU240" s="150"/>
    </row>
    <row r="241" spans="47:47">
      <c r="AU241" s="150"/>
    </row>
    <row r="242" spans="47:47">
      <c r="AU242" s="150"/>
    </row>
    <row r="243" spans="47:47">
      <c r="AU243" s="150"/>
    </row>
    <row r="244" spans="47:47">
      <c r="AU244" s="150"/>
    </row>
    <row r="245" spans="47:47">
      <c r="AU245" s="150"/>
    </row>
    <row r="246" spans="47:47">
      <c r="AU246" s="150"/>
    </row>
    <row r="247" spans="47:47">
      <c r="AU247" s="150"/>
    </row>
    <row r="248" spans="47:47">
      <c r="AU248" s="150"/>
    </row>
    <row r="249" spans="47:47">
      <c r="AU249" s="150"/>
    </row>
    <row r="250" spans="47:47">
      <c r="AU250" s="150"/>
    </row>
    <row r="251" spans="47:47">
      <c r="AU251" s="150"/>
    </row>
    <row r="252" spans="47:47">
      <c r="AU252" s="150"/>
    </row>
    <row r="253" spans="47:47">
      <c r="AU253" s="150"/>
    </row>
    <row r="254" spans="47:47">
      <c r="AU254" s="150"/>
    </row>
    <row r="255" spans="47:47">
      <c r="AU255" s="150"/>
    </row>
    <row r="256" spans="47:47">
      <c r="AU256" s="150"/>
    </row>
    <row r="257" spans="47:47">
      <c r="AU257" s="150"/>
    </row>
    <row r="258" spans="47:47">
      <c r="AU258" s="150"/>
    </row>
    <row r="259" spans="47:47">
      <c r="AU259" s="150"/>
    </row>
    <row r="260" spans="47:47">
      <c r="AU260" s="150"/>
    </row>
    <row r="261" spans="47:47">
      <c r="AU261" s="150"/>
    </row>
    <row r="262" spans="47:47">
      <c r="AU262" s="150"/>
    </row>
    <row r="263" spans="47:47">
      <c r="AU263" s="150"/>
    </row>
  </sheetData>
  <mergeCells count="1"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88"/>
  <sheetViews>
    <sheetView workbookViewId="0">
      <pane xSplit="2" ySplit="4" topLeftCell="Y5" activePane="bottomRight" state="frozen"/>
      <selection pane="topRight" activeCell="C1" sqref="C1"/>
      <selection pane="bottomLeft" activeCell="A5" sqref="A5"/>
      <selection pane="bottomRight" activeCell="AH5" sqref="AH5"/>
    </sheetView>
  </sheetViews>
  <sheetFormatPr defaultRowHeight="13.5"/>
  <cols>
    <col min="1" max="1" width="5.125" style="179" customWidth="1"/>
    <col min="2" max="2" width="15" style="179" customWidth="1"/>
    <col min="3" max="28" width="10.25" style="179" customWidth="1"/>
    <col min="29" max="40" width="10.625" style="179" customWidth="1"/>
    <col min="41" max="253" width="9" style="179"/>
    <col min="254" max="254" width="5.125" style="179" customWidth="1"/>
    <col min="255" max="255" width="9" style="179"/>
    <col min="256" max="266" width="0" style="179" hidden="1" customWidth="1"/>
    <col min="267" max="269" width="9" style="179"/>
    <col min="270" max="273" width="11.75" style="179" customWidth="1"/>
    <col min="274" max="281" width="9" style="179"/>
    <col min="282" max="282" width="10.25" style="179" customWidth="1"/>
    <col min="283" max="509" width="9" style="179"/>
    <col min="510" max="510" width="5.125" style="179" customWidth="1"/>
    <col min="511" max="511" width="9" style="179"/>
    <col min="512" max="522" width="0" style="179" hidden="1" customWidth="1"/>
    <col min="523" max="525" width="9" style="179"/>
    <col min="526" max="529" width="11.75" style="179" customWidth="1"/>
    <col min="530" max="537" width="9" style="179"/>
    <col min="538" max="538" width="10.25" style="179" customWidth="1"/>
    <col min="539" max="765" width="9" style="179"/>
    <col min="766" max="766" width="5.125" style="179" customWidth="1"/>
    <col min="767" max="767" width="9" style="179"/>
    <col min="768" max="778" width="0" style="179" hidden="1" customWidth="1"/>
    <col min="779" max="781" width="9" style="179"/>
    <col min="782" max="785" width="11.75" style="179" customWidth="1"/>
    <col min="786" max="793" width="9" style="179"/>
    <col min="794" max="794" width="10.25" style="179" customWidth="1"/>
    <col min="795" max="1021" width="9" style="179"/>
    <col min="1022" max="1022" width="5.125" style="179" customWidth="1"/>
    <col min="1023" max="1023" width="9" style="179"/>
    <col min="1024" max="1034" width="0" style="179" hidden="1" customWidth="1"/>
    <col min="1035" max="1037" width="9" style="179"/>
    <col min="1038" max="1041" width="11.75" style="179" customWidth="1"/>
    <col min="1042" max="1049" width="9" style="179"/>
    <col min="1050" max="1050" width="10.25" style="179" customWidth="1"/>
    <col min="1051" max="1277" width="9" style="179"/>
    <col min="1278" max="1278" width="5.125" style="179" customWidth="1"/>
    <col min="1279" max="1279" width="9" style="179"/>
    <col min="1280" max="1290" width="0" style="179" hidden="1" customWidth="1"/>
    <col min="1291" max="1293" width="9" style="179"/>
    <col min="1294" max="1297" width="11.75" style="179" customWidth="1"/>
    <col min="1298" max="1305" width="9" style="179"/>
    <col min="1306" max="1306" width="10.25" style="179" customWidth="1"/>
    <col min="1307" max="1533" width="9" style="179"/>
    <col min="1534" max="1534" width="5.125" style="179" customWidth="1"/>
    <col min="1535" max="1535" width="9" style="179"/>
    <col min="1536" max="1546" width="0" style="179" hidden="1" customWidth="1"/>
    <col min="1547" max="1549" width="9" style="179"/>
    <col min="1550" max="1553" width="11.75" style="179" customWidth="1"/>
    <col min="1554" max="1561" width="9" style="179"/>
    <col min="1562" max="1562" width="10.25" style="179" customWidth="1"/>
    <col min="1563" max="1789" width="9" style="179"/>
    <col min="1790" max="1790" width="5.125" style="179" customWidth="1"/>
    <col min="1791" max="1791" width="9" style="179"/>
    <col min="1792" max="1802" width="0" style="179" hidden="1" customWidth="1"/>
    <col min="1803" max="1805" width="9" style="179"/>
    <col min="1806" max="1809" width="11.75" style="179" customWidth="1"/>
    <col min="1810" max="1817" width="9" style="179"/>
    <col min="1818" max="1818" width="10.25" style="179" customWidth="1"/>
    <col min="1819" max="2045" width="9" style="179"/>
    <col min="2046" max="2046" width="5.125" style="179" customWidth="1"/>
    <col min="2047" max="2047" width="9" style="179"/>
    <col min="2048" max="2058" width="0" style="179" hidden="1" customWidth="1"/>
    <col min="2059" max="2061" width="9" style="179"/>
    <col min="2062" max="2065" width="11.75" style="179" customWidth="1"/>
    <col min="2066" max="2073" width="9" style="179"/>
    <col min="2074" max="2074" width="10.25" style="179" customWidth="1"/>
    <col min="2075" max="2301" width="9" style="179"/>
    <col min="2302" max="2302" width="5.125" style="179" customWidth="1"/>
    <col min="2303" max="2303" width="9" style="179"/>
    <col min="2304" max="2314" width="0" style="179" hidden="1" customWidth="1"/>
    <col min="2315" max="2317" width="9" style="179"/>
    <col min="2318" max="2321" width="11.75" style="179" customWidth="1"/>
    <col min="2322" max="2329" width="9" style="179"/>
    <col min="2330" max="2330" width="10.25" style="179" customWidth="1"/>
    <col min="2331" max="2557" width="9" style="179"/>
    <col min="2558" max="2558" width="5.125" style="179" customWidth="1"/>
    <col min="2559" max="2559" width="9" style="179"/>
    <col min="2560" max="2570" width="0" style="179" hidden="1" customWidth="1"/>
    <col min="2571" max="2573" width="9" style="179"/>
    <col min="2574" max="2577" width="11.75" style="179" customWidth="1"/>
    <col min="2578" max="2585" width="9" style="179"/>
    <col min="2586" max="2586" width="10.25" style="179" customWidth="1"/>
    <col min="2587" max="2813" width="9" style="179"/>
    <col min="2814" max="2814" width="5.125" style="179" customWidth="1"/>
    <col min="2815" max="2815" width="9" style="179"/>
    <col min="2816" max="2826" width="0" style="179" hidden="1" customWidth="1"/>
    <col min="2827" max="2829" width="9" style="179"/>
    <col min="2830" max="2833" width="11.75" style="179" customWidth="1"/>
    <col min="2834" max="2841" width="9" style="179"/>
    <col min="2842" max="2842" width="10.25" style="179" customWidth="1"/>
    <col min="2843" max="3069" width="9" style="179"/>
    <col min="3070" max="3070" width="5.125" style="179" customWidth="1"/>
    <col min="3071" max="3071" width="9" style="179"/>
    <col min="3072" max="3082" width="0" style="179" hidden="1" customWidth="1"/>
    <col min="3083" max="3085" width="9" style="179"/>
    <col min="3086" max="3089" width="11.75" style="179" customWidth="1"/>
    <col min="3090" max="3097" width="9" style="179"/>
    <col min="3098" max="3098" width="10.25" style="179" customWidth="1"/>
    <col min="3099" max="3325" width="9" style="179"/>
    <col min="3326" max="3326" width="5.125" style="179" customWidth="1"/>
    <col min="3327" max="3327" width="9" style="179"/>
    <col min="3328" max="3338" width="0" style="179" hidden="1" customWidth="1"/>
    <col min="3339" max="3341" width="9" style="179"/>
    <col min="3342" max="3345" width="11.75" style="179" customWidth="1"/>
    <col min="3346" max="3353" width="9" style="179"/>
    <col min="3354" max="3354" width="10.25" style="179" customWidth="1"/>
    <col min="3355" max="3581" width="9" style="179"/>
    <col min="3582" max="3582" width="5.125" style="179" customWidth="1"/>
    <col min="3583" max="3583" width="9" style="179"/>
    <col min="3584" max="3594" width="0" style="179" hidden="1" customWidth="1"/>
    <col min="3595" max="3597" width="9" style="179"/>
    <col min="3598" max="3601" width="11.75" style="179" customWidth="1"/>
    <col min="3602" max="3609" width="9" style="179"/>
    <col min="3610" max="3610" width="10.25" style="179" customWidth="1"/>
    <col min="3611" max="3837" width="9" style="179"/>
    <col min="3838" max="3838" width="5.125" style="179" customWidth="1"/>
    <col min="3839" max="3839" width="9" style="179"/>
    <col min="3840" max="3850" width="0" style="179" hidden="1" customWidth="1"/>
    <col min="3851" max="3853" width="9" style="179"/>
    <col min="3854" max="3857" width="11.75" style="179" customWidth="1"/>
    <col min="3858" max="3865" width="9" style="179"/>
    <col min="3866" max="3866" width="10.25" style="179" customWidth="1"/>
    <col min="3867" max="4093" width="9" style="179"/>
    <col min="4094" max="4094" width="5.125" style="179" customWidth="1"/>
    <col min="4095" max="4095" width="9" style="179"/>
    <col min="4096" max="4106" width="0" style="179" hidden="1" customWidth="1"/>
    <col min="4107" max="4109" width="9" style="179"/>
    <col min="4110" max="4113" width="11.75" style="179" customWidth="1"/>
    <col min="4114" max="4121" width="9" style="179"/>
    <col min="4122" max="4122" width="10.25" style="179" customWidth="1"/>
    <col min="4123" max="4349" width="9" style="179"/>
    <col min="4350" max="4350" width="5.125" style="179" customWidth="1"/>
    <col min="4351" max="4351" width="9" style="179"/>
    <col min="4352" max="4362" width="0" style="179" hidden="1" customWidth="1"/>
    <col min="4363" max="4365" width="9" style="179"/>
    <col min="4366" max="4369" width="11.75" style="179" customWidth="1"/>
    <col min="4370" max="4377" width="9" style="179"/>
    <col min="4378" max="4378" width="10.25" style="179" customWidth="1"/>
    <col min="4379" max="4605" width="9" style="179"/>
    <col min="4606" max="4606" width="5.125" style="179" customWidth="1"/>
    <col min="4607" max="4607" width="9" style="179"/>
    <col min="4608" max="4618" width="0" style="179" hidden="1" customWidth="1"/>
    <col min="4619" max="4621" width="9" style="179"/>
    <col min="4622" max="4625" width="11.75" style="179" customWidth="1"/>
    <col min="4626" max="4633" width="9" style="179"/>
    <col min="4634" max="4634" width="10.25" style="179" customWidth="1"/>
    <col min="4635" max="4861" width="9" style="179"/>
    <col min="4862" max="4862" width="5.125" style="179" customWidth="1"/>
    <col min="4863" max="4863" width="9" style="179"/>
    <col min="4864" max="4874" width="0" style="179" hidden="1" customWidth="1"/>
    <col min="4875" max="4877" width="9" style="179"/>
    <col min="4878" max="4881" width="11.75" style="179" customWidth="1"/>
    <col min="4882" max="4889" width="9" style="179"/>
    <col min="4890" max="4890" width="10.25" style="179" customWidth="1"/>
    <col min="4891" max="5117" width="9" style="179"/>
    <col min="5118" max="5118" width="5.125" style="179" customWidth="1"/>
    <col min="5119" max="5119" width="9" style="179"/>
    <col min="5120" max="5130" width="0" style="179" hidden="1" customWidth="1"/>
    <col min="5131" max="5133" width="9" style="179"/>
    <col min="5134" max="5137" width="11.75" style="179" customWidth="1"/>
    <col min="5138" max="5145" width="9" style="179"/>
    <col min="5146" max="5146" width="10.25" style="179" customWidth="1"/>
    <col min="5147" max="5373" width="9" style="179"/>
    <col min="5374" max="5374" width="5.125" style="179" customWidth="1"/>
    <col min="5375" max="5375" width="9" style="179"/>
    <col min="5376" max="5386" width="0" style="179" hidden="1" customWidth="1"/>
    <col min="5387" max="5389" width="9" style="179"/>
    <col min="5390" max="5393" width="11.75" style="179" customWidth="1"/>
    <col min="5394" max="5401" width="9" style="179"/>
    <col min="5402" max="5402" width="10.25" style="179" customWidth="1"/>
    <col min="5403" max="5629" width="9" style="179"/>
    <col min="5630" max="5630" width="5.125" style="179" customWidth="1"/>
    <col min="5631" max="5631" width="9" style="179"/>
    <col min="5632" max="5642" width="0" style="179" hidden="1" customWidth="1"/>
    <col min="5643" max="5645" width="9" style="179"/>
    <col min="5646" max="5649" width="11.75" style="179" customWidth="1"/>
    <col min="5650" max="5657" width="9" style="179"/>
    <col min="5658" max="5658" width="10.25" style="179" customWidth="1"/>
    <col min="5659" max="5885" width="9" style="179"/>
    <col min="5886" max="5886" width="5.125" style="179" customWidth="1"/>
    <col min="5887" max="5887" width="9" style="179"/>
    <col min="5888" max="5898" width="0" style="179" hidden="1" customWidth="1"/>
    <col min="5899" max="5901" width="9" style="179"/>
    <col min="5902" max="5905" width="11.75" style="179" customWidth="1"/>
    <col min="5906" max="5913" width="9" style="179"/>
    <col min="5914" max="5914" width="10.25" style="179" customWidth="1"/>
    <col min="5915" max="6141" width="9" style="179"/>
    <col min="6142" max="6142" width="5.125" style="179" customWidth="1"/>
    <col min="6143" max="6143" width="9" style="179"/>
    <col min="6144" max="6154" width="0" style="179" hidden="1" customWidth="1"/>
    <col min="6155" max="6157" width="9" style="179"/>
    <col min="6158" max="6161" width="11.75" style="179" customWidth="1"/>
    <col min="6162" max="6169" width="9" style="179"/>
    <col min="6170" max="6170" width="10.25" style="179" customWidth="1"/>
    <col min="6171" max="6397" width="9" style="179"/>
    <col min="6398" max="6398" width="5.125" style="179" customWidth="1"/>
    <col min="6399" max="6399" width="9" style="179"/>
    <col min="6400" max="6410" width="0" style="179" hidden="1" customWidth="1"/>
    <col min="6411" max="6413" width="9" style="179"/>
    <col min="6414" max="6417" width="11.75" style="179" customWidth="1"/>
    <col min="6418" max="6425" width="9" style="179"/>
    <col min="6426" max="6426" width="10.25" style="179" customWidth="1"/>
    <col min="6427" max="6653" width="9" style="179"/>
    <col min="6654" max="6654" width="5.125" style="179" customWidth="1"/>
    <col min="6655" max="6655" width="9" style="179"/>
    <col min="6656" max="6666" width="0" style="179" hidden="1" customWidth="1"/>
    <col min="6667" max="6669" width="9" style="179"/>
    <col min="6670" max="6673" width="11.75" style="179" customWidth="1"/>
    <col min="6674" max="6681" width="9" style="179"/>
    <col min="6682" max="6682" width="10.25" style="179" customWidth="1"/>
    <col min="6683" max="6909" width="9" style="179"/>
    <col min="6910" max="6910" width="5.125" style="179" customWidth="1"/>
    <col min="6911" max="6911" width="9" style="179"/>
    <col min="6912" max="6922" width="0" style="179" hidden="1" customWidth="1"/>
    <col min="6923" max="6925" width="9" style="179"/>
    <col min="6926" max="6929" width="11.75" style="179" customWidth="1"/>
    <col min="6930" max="6937" width="9" style="179"/>
    <col min="6938" max="6938" width="10.25" style="179" customWidth="1"/>
    <col min="6939" max="7165" width="9" style="179"/>
    <col min="7166" max="7166" width="5.125" style="179" customWidth="1"/>
    <col min="7167" max="7167" width="9" style="179"/>
    <col min="7168" max="7178" width="0" style="179" hidden="1" customWidth="1"/>
    <col min="7179" max="7181" width="9" style="179"/>
    <col min="7182" max="7185" width="11.75" style="179" customWidth="1"/>
    <col min="7186" max="7193" width="9" style="179"/>
    <col min="7194" max="7194" width="10.25" style="179" customWidth="1"/>
    <col min="7195" max="7421" width="9" style="179"/>
    <col min="7422" max="7422" width="5.125" style="179" customWidth="1"/>
    <col min="7423" max="7423" width="9" style="179"/>
    <col min="7424" max="7434" width="0" style="179" hidden="1" customWidth="1"/>
    <col min="7435" max="7437" width="9" style="179"/>
    <col min="7438" max="7441" width="11.75" style="179" customWidth="1"/>
    <col min="7442" max="7449" width="9" style="179"/>
    <col min="7450" max="7450" width="10.25" style="179" customWidth="1"/>
    <col min="7451" max="7677" width="9" style="179"/>
    <col min="7678" max="7678" width="5.125" style="179" customWidth="1"/>
    <col min="7679" max="7679" width="9" style="179"/>
    <col min="7680" max="7690" width="0" style="179" hidden="1" customWidth="1"/>
    <col min="7691" max="7693" width="9" style="179"/>
    <col min="7694" max="7697" width="11.75" style="179" customWidth="1"/>
    <col min="7698" max="7705" width="9" style="179"/>
    <col min="7706" max="7706" width="10.25" style="179" customWidth="1"/>
    <col min="7707" max="7933" width="9" style="179"/>
    <col min="7934" max="7934" width="5.125" style="179" customWidth="1"/>
    <col min="7935" max="7935" width="9" style="179"/>
    <col min="7936" max="7946" width="0" style="179" hidden="1" customWidth="1"/>
    <col min="7947" max="7949" width="9" style="179"/>
    <col min="7950" max="7953" width="11.75" style="179" customWidth="1"/>
    <col min="7954" max="7961" width="9" style="179"/>
    <col min="7962" max="7962" width="10.25" style="179" customWidth="1"/>
    <col min="7963" max="8189" width="9" style="179"/>
    <col min="8190" max="8190" width="5.125" style="179" customWidth="1"/>
    <col min="8191" max="8191" width="9" style="179"/>
    <col min="8192" max="8202" width="0" style="179" hidden="1" customWidth="1"/>
    <col min="8203" max="8205" width="9" style="179"/>
    <col min="8206" max="8209" width="11.75" style="179" customWidth="1"/>
    <col min="8210" max="8217" width="9" style="179"/>
    <col min="8218" max="8218" width="10.25" style="179" customWidth="1"/>
    <col min="8219" max="8445" width="9" style="179"/>
    <col min="8446" max="8446" width="5.125" style="179" customWidth="1"/>
    <col min="8447" max="8447" width="9" style="179"/>
    <col min="8448" max="8458" width="0" style="179" hidden="1" customWidth="1"/>
    <col min="8459" max="8461" width="9" style="179"/>
    <col min="8462" max="8465" width="11.75" style="179" customWidth="1"/>
    <col min="8466" max="8473" width="9" style="179"/>
    <col min="8474" max="8474" width="10.25" style="179" customWidth="1"/>
    <col min="8475" max="8701" width="9" style="179"/>
    <col min="8702" max="8702" width="5.125" style="179" customWidth="1"/>
    <col min="8703" max="8703" width="9" style="179"/>
    <col min="8704" max="8714" width="0" style="179" hidden="1" customWidth="1"/>
    <col min="8715" max="8717" width="9" style="179"/>
    <col min="8718" max="8721" width="11.75" style="179" customWidth="1"/>
    <col min="8722" max="8729" width="9" style="179"/>
    <col min="8730" max="8730" width="10.25" style="179" customWidth="1"/>
    <col min="8731" max="8957" width="9" style="179"/>
    <col min="8958" max="8958" width="5.125" style="179" customWidth="1"/>
    <col min="8959" max="8959" width="9" style="179"/>
    <col min="8960" max="8970" width="0" style="179" hidden="1" customWidth="1"/>
    <col min="8971" max="8973" width="9" style="179"/>
    <col min="8974" max="8977" width="11.75" style="179" customWidth="1"/>
    <col min="8978" max="8985" width="9" style="179"/>
    <col min="8986" max="8986" width="10.25" style="179" customWidth="1"/>
    <col min="8987" max="9213" width="9" style="179"/>
    <col min="9214" max="9214" width="5.125" style="179" customWidth="1"/>
    <col min="9215" max="9215" width="9" style="179"/>
    <col min="9216" max="9226" width="0" style="179" hidden="1" customWidth="1"/>
    <col min="9227" max="9229" width="9" style="179"/>
    <col min="9230" max="9233" width="11.75" style="179" customWidth="1"/>
    <col min="9234" max="9241" width="9" style="179"/>
    <col min="9242" max="9242" width="10.25" style="179" customWidth="1"/>
    <col min="9243" max="9469" width="9" style="179"/>
    <col min="9470" max="9470" width="5.125" style="179" customWidth="1"/>
    <col min="9471" max="9471" width="9" style="179"/>
    <col min="9472" max="9482" width="0" style="179" hidden="1" customWidth="1"/>
    <col min="9483" max="9485" width="9" style="179"/>
    <col min="9486" max="9489" width="11.75" style="179" customWidth="1"/>
    <col min="9490" max="9497" width="9" style="179"/>
    <col min="9498" max="9498" width="10.25" style="179" customWidth="1"/>
    <col min="9499" max="9725" width="9" style="179"/>
    <col min="9726" max="9726" width="5.125" style="179" customWidth="1"/>
    <col min="9727" max="9727" width="9" style="179"/>
    <col min="9728" max="9738" width="0" style="179" hidden="1" customWidth="1"/>
    <col min="9739" max="9741" width="9" style="179"/>
    <col min="9742" max="9745" width="11.75" style="179" customWidth="1"/>
    <col min="9746" max="9753" width="9" style="179"/>
    <col min="9754" max="9754" width="10.25" style="179" customWidth="1"/>
    <col min="9755" max="9981" width="9" style="179"/>
    <col min="9982" max="9982" width="5.125" style="179" customWidth="1"/>
    <col min="9983" max="9983" width="9" style="179"/>
    <col min="9984" max="9994" width="0" style="179" hidden="1" customWidth="1"/>
    <col min="9995" max="9997" width="9" style="179"/>
    <col min="9998" max="10001" width="11.75" style="179" customWidth="1"/>
    <col min="10002" max="10009" width="9" style="179"/>
    <col min="10010" max="10010" width="10.25" style="179" customWidth="1"/>
    <col min="10011" max="10237" width="9" style="179"/>
    <col min="10238" max="10238" width="5.125" style="179" customWidth="1"/>
    <col min="10239" max="10239" width="9" style="179"/>
    <col min="10240" max="10250" width="0" style="179" hidden="1" customWidth="1"/>
    <col min="10251" max="10253" width="9" style="179"/>
    <col min="10254" max="10257" width="11.75" style="179" customWidth="1"/>
    <col min="10258" max="10265" width="9" style="179"/>
    <col min="10266" max="10266" width="10.25" style="179" customWidth="1"/>
    <col min="10267" max="10493" width="9" style="179"/>
    <col min="10494" max="10494" width="5.125" style="179" customWidth="1"/>
    <col min="10495" max="10495" width="9" style="179"/>
    <col min="10496" max="10506" width="0" style="179" hidden="1" customWidth="1"/>
    <col min="10507" max="10509" width="9" style="179"/>
    <col min="10510" max="10513" width="11.75" style="179" customWidth="1"/>
    <col min="10514" max="10521" width="9" style="179"/>
    <col min="10522" max="10522" width="10.25" style="179" customWidth="1"/>
    <col min="10523" max="10749" width="9" style="179"/>
    <col min="10750" max="10750" width="5.125" style="179" customWidth="1"/>
    <col min="10751" max="10751" width="9" style="179"/>
    <col min="10752" max="10762" width="0" style="179" hidden="1" customWidth="1"/>
    <col min="10763" max="10765" width="9" style="179"/>
    <col min="10766" max="10769" width="11.75" style="179" customWidth="1"/>
    <col min="10770" max="10777" width="9" style="179"/>
    <col min="10778" max="10778" width="10.25" style="179" customWidth="1"/>
    <col min="10779" max="11005" width="9" style="179"/>
    <col min="11006" max="11006" width="5.125" style="179" customWidth="1"/>
    <col min="11007" max="11007" width="9" style="179"/>
    <col min="11008" max="11018" width="0" style="179" hidden="1" customWidth="1"/>
    <col min="11019" max="11021" width="9" style="179"/>
    <col min="11022" max="11025" width="11.75" style="179" customWidth="1"/>
    <col min="11026" max="11033" width="9" style="179"/>
    <col min="11034" max="11034" width="10.25" style="179" customWidth="1"/>
    <col min="11035" max="11261" width="9" style="179"/>
    <col min="11262" max="11262" width="5.125" style="179" customWidth="1"/>
    <col min="11263" max="11263" width="9" style="179"/>
    <col min="11264" max="11274" width="0" style="179" hidden="1" customWidth="1"/>
    <col min="11275" max="11277" width="9" style="179"/>
    <col min="11278" max="11281" width="11.75" style="179" customWidth="1"/>
    <col min="11282" max="11289" width="9" style="179"/>
    <col min="11290" max="11290" width="10.25" style="179" customWidth="1"/>
    <col min="11291" max="11517" width="9" style="179"/>
    <col min="11518" max="11518" width="5.125" style="179" customWidth="1"/>
    <col min="11519" max="11519" width="9" style="179"/>
    <col min="11520" max="11530" width="0" style="179" hidden="1" customWidth="1"/>
    <col min="11531" max="11533" width="9" style="179"/>
    <col min="11534" max="11537" width="11.75" style="179" customWidth="1"/>
    <col min="11538" max="11545" width="9" style="179"/>
    <col min="11546" max="11546" width="10.25" style="179" customWidth="1"/>
    <col min="11547" max="11773" width="9" style="179"/>
    <col min="11774" max="11774" width="5.125" style="179" customWidth="1"/>
    <col min="11775" max="11775" width="9" style="179"/>
    <col min="11776" max="11786" width="0" style="179" hidden="1" customWidth="1"/>
    <col min="11787" max="11789" width="9" style="179"/>
    <col min="11790" max="11793" width="11.75" style="179" customWidth="1"/>
    <col min="11794" max="11801" width="9" style="179"/>
    <col min="11802" max="11802" width="10.25" style="179" customWidth="1"/>
    <col min="11803" max="12029" width="9" style="179"/>
    <col min="12030" max="12030" width="5.125" style="179" customWidth="1"/>
    <col min="12031" max="12031" width="9" style="179"/>
    <col min="12032" max="12042" width="0" style="179" hidden="1" customWidth="1"/>
    <col min="12043" max="12045" width="9" style="179"/>
    <col min="12046" max="12049" width="11.75" style="179" customWidth="1"/>
    <col min="12050" max="12057" width="9" style="179"/>
    <col min="12058" max="12058" width="10.25" style="179" customWidth="1"/>
    <col min="12059" max="12285" width="9" style="179"/>
    <col min="12286" max="12286" width="5.125" style="179" customWidth="1"/>
    <col min="12287" max="12287" width="9" style="179"/>
    <col min="12288" max="12298" width="0" style="179" hidden="1" customWidth="1"/>
    <col min="12299" max="12301" width="9" style="179"/>
    <col min="12302" max="12305" width="11.75" style="179" customWidth="1"/>
    <col min="12306" max="12313" width="9" style="179"/>
    <col min="12314" max="12314" width="10.25" style="179" customWidth="1"/>
    <col min="12315" max="12541" width="9" style="179"/>
    <col min="12542" max="12542" width="5.125" style="179" customWidth="1"/>
    <col min="12543" max="12543" width="9" style="179"/>
    <col min="12544" max="12554" width="0" style="179" hidden="1" customWidth="1"/>
    <col min="12555" max="12557" width="9" style="179"/>
    <col min="12558" max="12561" width="11.75" style="179" customWidth="1"/>
    <col min="12562" max="12569" width="9" style="179"/>
    <col min="12570" max="12570" width="10.25" style="179" customWidth="1"/>
    <col min="12571" max="12797" width="9" style="179"/>
    <col min="12798" max="12798" width="5.125" style="179" customWidth="1"/>
    <col min="12799" max="12799" width="9" style="179"/>
    <col min="12800" max="12810" width="0" style="179" hidden="1" customWidth="1"/>
    <col min="12811" max="12813" width="9" style="179"/>
    <col min="12814" max="12817" width="11.75" style="179" customWidth="1"/>
    <col min="12818" max="12825" width="9" style="179"/>
    <col min="12826" max="12826" width="10.25" style="179" customWidth="1"/>
    <col min="12827" max="13053" width="9" style="179"/>
    <col min="13054" max="13054" width="5.125" style="179" customWidth="1"/>
    <col min="13055" max="13055" width="9" style="179"/>
    <col min="13056" max="13066" width="0" style="179" hidden="1" customWidth="1"/>
    <col min="13067" max="13069" width="9" style="179"/>
    <col min="13070" max="13073" width="11.75" style="179" customWidth="1"/>
    <col min="13074" max="13081" width="9" style="179"/>
    <col min="13082" max="13082" width="10.25" style="179" customWidth="1"/>
    <col min="13083" max="13309" width="9" style="179"/>
    <col min="13310" max="13310" width="5.125" style="179" customWidth="1"/>
    <col min="13311" max="13311" width="9" style="179"/>
    <col min="13312" max="13322" width="0" style="179" hidden="1" customWidth="1"/>
    <col min="13323" max="13325" width="9" style="179"/>
    <col min="13326" max="13329" width="11.75" style="179" customWidth="1"/>
    <col min="13330" max="13337" width="9" style="179"/>
    <col min="13338" max="13338" width="10.25" style="179" customWidth="1"/>
    <col min="13339" max="13565" width="9" style="179"/>
    <col min="13566" max="13566" width="5.125" style="179" customWidth="1"/>
    <col min="13567" max="13567" width="9" style="179"/>
    <col min="13568" max="13578" width="0" style="179" hidden="1" customWidth="1"/>
    <col min="13579" max="13581" width="9" style="179"/>
    <col min="13582" max="13585" width="11.75" style="179" customWidth="1"/>
    <col min="13586" max="13593" width="9" style="179"/>
    <col min="13594" max="13594" width="10.25" style="179" customWidth="1"/>
    <col min="13595" max="13821" width="9" style="179"/>
    <col min="13822" max="13822" width="5.125" style="179" customWidth="1"/>
    <col min="13823" max="13823" width="9" style="179"/>
    <col min="13824" max="13834" width="0" style="179" hidden="1" customWidth="1"/>
    <col min="13835" max="13837" width="9" style="179"/>
    <col min="13838" max="13841" width="11.75" style="179" customWidth="1"/>
    <col min="13842" max="13849" width="9" style="179"/>
    <col min="13850" max="13850" width="10.25" style="179" customWidth="1"/>
    <col min="13851" max="14077" width="9" style="179"/>
    <col min="14078" max="14078" width="5.125" style="179" customWidth="1"/>
    <col min="14079" max="14079" width="9" style="179"/>
    <col min="14080" max="14090" width="0" style="179" hidden="1" customWidth="1"/>
    <col min="14091" max="14093" width="9" style="179"/>
    <col min="14094" max="14097" width="11.75" style="179" customWidth="1"/>
    <col min="14098" max="14105" width="9" style="179"/>
    <col min="14106" max="14106" width="10.25" style="179" customWidth="1"/>
    <col min="14107" max="14333" width="9" style="179"/>
    <col min="14334" max="14334" width="5.125" style="179" customWidth="1"/>
    <col min="14335" max="14335" width="9" style="179"/>
    <col min="14336" max="14346" width="0" style="179" hidden="1" customWidth="1"/>
    <col min="14347" max="14349" width="9" style="179"/>
    <col min="14350" max="14353" width="11.75" style="179" customWidth="1"/>
    <col min="14354" max="14361" width="9" style="179"/>
    <col min="14362" max="14362" width="10.25" style="179" customWidth="1"/>
    <col min="14363" max="14589" width="9" style="179"/>
    <col min="14590" max="14590" width="5.125" style="179" customWidth="1"/>
    <col min="14591" max="14591" width="9" style="179"/>
    <col min="14592" max="14602" width="0" style="179" hidden="1" customWidth="1"/>
    <col min="14603" max="14605" width="9" style="179"/>
    <col min="14606" max="14609" width="11.75" style="179" customWidth="1"/>
    <col min="14610" max="14617" width="9" style="179"/>
    <col min="14618" max="14618" width="10.25" style="179" customWidth="1"/>
    <col min="14619" max="14845" width="9" style="179"/>
    <col min="14846" max="14846" width="5.125" style="179" customWidth="1"/>
    <col min="14847" max="14847" width="9" style="179"/>
    <col min="14848" max="14858" width="0" style="179" hidden="1" customWidth="1"/>
    <col min="14859" max="14861" width="9" style="179"/>
    <col min="14862" max="14865" width="11.75" style="179" customWidth="1"/>
    <col min="14866" max="14873" width="9" style="179"/>
    <col min="14874" max="14874" width="10.25" style="179" customWidth="1"/>
    <col min="14875" max="15101" width="9" style="179"/>
    <col min="15102" max="15102" width="5.125" style="179" customWidth="1"/>
    <col min="15103" max="15103" width="9" style="179"/>
    <col min="15104" max="15114" width="0" style="179" hidden="1" customWidth="1"/>
    <col min="15115" max="15117" width="9" style="179"/>
    <col min="15118" max="15121" width="11.75" style="179" customWidth="1"/>
    <col min="15122" max="15129" width="9" style="179"/>
    <col min="15130" max="15130" width="10.25" style="179" customWidth="1"/>
    <col min="15131" max="15357" width="9" style="179"/>
    <col min="15358" max="15358" width="5.125" style="179" customWidth="1"/>
    <col min="15359" max="15359" width="9" style="179"/>
    <col min="15360" max="15370" width="0" style="179" hidden="1" customWidth="1"/>
    <col min="15371" max="15373" width="9" style="179"/>
    <col min="15374" max="15377" width="11.75" style="179" customWidth="1"/>
    <col min="15378" max="15385" width="9" style="179"/>
    <col min="15386" max="15386" width="10.25" style="179" customWidth="1"/>
    <col min="15387" max="15613" width="9" style="179"/>
    <col min="15614" max="15614" width="5.125" style="179" customWidth="1"/>
    <col min="15615" max="15615" width="9" style="179"/>
    <col min="15616" max="15626" width="0" style="179" hidden="1" customWidth="1"/>
    <col min="15627" max="15629" width="9" style="179"/>
    <col min="15630" max="15633" width="11.75" style="179" customWidth="1"/>
    <col min="15634" max="15641" width="9" style="179"/>
    <col min="15642" max="15642" width="10.25" style="179" customWidth="1"/>
    <col min="15643" max="15869" width="9" style="179"/>
    <col min="15870" max="15870" width="5.125" style="179" customWidth="1"/>
    <col min="15871" max="15871" width="9" style="179"/>
    <col min="15872" max="15882" width="0" style="179" hidden="1" customWidth="1"/>
    <col min="15883" max="15885" width="9" style="179"/>
    <col min="15886" max="15889" width="11.75" style="179" customWidth="1"/>
    <col min="15890" max="15897" width="9" style="179"/>
    <col min="15898" max="15898" width="10.25" style="179" customWidth="1"/>
    <col min="15899" max="16125" width="9" style="179"/>
    <col min="16126" max="16126" width="5.125" style="179" customWidth="1"/>
    <col min="16127" max="16127" width="9" style="179"/>
    <col min="16128" max="16138" width="0" style="179" hidden="1" customWidth="1"/>
    <col min="16139" max="16141" width="9" style="179"/>
    <col min="16142" max="16145" width="11.75" style="179" customWidth="1"/>
    <col min="16146" max="16153" width="9" style="179"/>
    <col min="16154" max="16154" width="10.25" style="179" customWidth="1"/>
    <col min="16155" max="16384" width="9" style="179"/>
  </cols>
  <sheetData>
    <row r="1" spans="1:35">
      <c r="A1" s="178" t="s">
        <v>453</v>
      </c>
      <c r="F1" s="244" t="s">
        <v>507</v>
      </c>
      <c r="G1" s="244"/>
      <c r="U1" s="179" t="s">
        <v>454</v>
      </c>
      <c r="V1" s="179" t="s">
        <v>454</v>
      </c>
      <c r="W1" s="180" t="s">
        <v>454</v>
      </c>
      <c r="X1" s="249" t="s">
        <v>508</v>
      </c>
      <c r="Y1" s="249"/>
      <c r="Z1" s="249"/>
      <c r="AA1" s="249"/>
      <c r="AB1" s="249"/>
    </row>
    <row r="2" spans="1:35">
      <c r="A2" s="18"/>
      <c r="B2" s="18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2"/>
      <c r="R2" s="182"/>
      <c r="S2" s="182"/>
      <c r="U2" s="179" t="s">
        <v>508</v>
      </c>
      <c r="V2" s="179" t="s">
        <v>487</v>
      </c>
      <c r="W2" s="179" t="s">
        <v>456</v>
      </c>
      <c r="X2" s="180" t="s">
        <v>454</v>
      </c>
      <c r="Y2" s="179" t="s">
        <v>454</v>
      </c>
      <c r="Z2" s="179" t="s">
        <v>454</v>
      </c>
      <c r="AA2" s="179" t="s">
        <v>454</v>
      </c>
      <c r="AB2" s="183" t="s">
        <v>455</v>
      </c>
    </row>
    <row r="3" spans="1:35">
      <c r="A3" s="640" t="s">
        <v>440</v>
      </c>
      <c r="B3" s="640"/>
      <c r="C3" s="15" t="s">
        <v>457</v>
      </c>
      <c r="D3" s="15" t="s">
        <v>458</v>
      </c>
      <c r="E3" s="15" t="s">
        <v>459</v>
      </c>
      <c r="F3" s="15" t="s">
        <v>460</v>
      </c>
      <c r="G3" s="15" t="s">
        <v>461</v>
      </c>
      <c r="H3" s="15" t="s">
        <v>462</v>
      </c>
      <c r="I3" s="15" t="s">
        <v>463</v>
      </c>
      <c r="J3" s="15" t="s">
        <v>464</v>
      </c>
      <c r="K3" s="15" t="s">
        <v>465</v>
      </c>
      <c r="L3" s="15" t="s">
        <v>466</v>
      </c>
      <c r="M3" s="15" t="s">
        <v>467</v>
      </c>
      <c r="N3" s="15" t="s">
        <v>468</v>
      </c>
      <c r="O3" s="15" t="s">
        <v>469</v>
      </c>
      <c r="P3" s="15" t="s">
        <v>470</v>
      </c>
      <c r="Q3" s="184" t="s">
        <v>471</v>
      </c>
      <c r="R3" s="184" t="s">
        <v>472</v>
      </c>
      <c r="S3" s="184" t="s">
        <v>473</v>
      </c>
      <c r="T3" s="15" t="s">
        <v>474</v>
      </c>
      <c r="U3" s="15" t="s">
        <v>475</v>
      </c>
      <c r="V3" s="184" t="s">
        <v>476</v>
      </c>
      <c r="W3" s="184" t="s">
        <v>477</v>
      </c>
      <c r="X3" s="184" t="s">
        <v>478</v>
      </c>
      <c r="Y3" s="184" t="s">
        <v>479</v>
      </c>
      <c r="Z3" s="5" t="s">
        <v>480</v>
      </c>
      <c r="AA3" s="185" t="s">
        <v>481</v>
      </c>
      <c r="AB3" s="185" t="s">
        <v>482</v>
      </c>
      <c r="AC3" s="5" t="s">
        <v>510</v>
      </c>
      <c r="AD3" s="319" t="s">
        <v>527</v>
      </c>
      <c r="AE3" s="15" t="s">
        <v>530</v>
      </c>
      <c r="AF3" s="15" t="s">
        <v>574</v>
      </c>
      <c r="AG3" s="15" t="s">
        <v>628</v>
      </c>
      <c r="AH3" s="15" t="s">
        <v>629</v>
      </c>
      <c r="AI3" s="15" t="s">
        <v>630</v>
      </c>
    </row>
    <row r="4" spans="1:35">
      <c r="A4" s="18"/>
      <c r="B4" s="3"/>
      <c r="C4" s="168">
        <v>1990</v>
      </c>
      <c r="D4" s="168">
        <v>1991</v>
      </c>
      <c r="E4" s="168">
        <v>1992</v>
      </c>
      <c r="F4" s="168">
        <v>1993</v>
      </c>
      <c r="G4" s="168">
        <v>1994</v>
      </c>
      <c r="H4" s="168">
        <v>1995</v>
      </c>
      <c r="I4" s="168">
        <v>1996</v>
      </c>
      <c r="J4" s="168">
        <v>1997</v>
      </c>
      <c r="K4" s="168">
        <v>1998</v>
      </c>
      <c r="L4" s="168">
        <v>1999</v>
      </c>
      <c r="M4" s="168">
        <v>2000</v>
      </c>
      <c r="N4" s="168">
        <v>2001</v>
      </c>
      <c r="O4" s="168">
        <v>2002</v>
      </c>
      <c r="P4" s="168">
        <v>2003</v>
      </c>
      <c r="Q4" s="168">
        <v>2004</v>
      </c>
      <c r="R4" s="168">
        <v>2005</v>
      </c>
      <c r="S4" s="168">
        <v>2006</v>
      </c>
      <c r="T4" s="168">
        <v>2007</v>
      </c>
      <c r="U4" s="168">
        <v>2008</v>
      </c>
      <c r="V4" s="168">
        <v>2009</v>
      </c>
      <c r="W4" s="168">
        <v>2010</v>
      </c>
      <c r="X4" s="168">
        <v>2011</v>
      </c>
      <c r="Y4" s="168">
        <v>2012</v>
      </c>
      <c r="Z4" s="168">
        <v>2013</v>
      </c>
      <c r="AA4" s="168">
        <v>2014</v>
      </c>
      <c r="AB4" s="168">
        <v>2015</v>
      </c>
      <c r="AC4" s="168">
        <v>2016</v>
      </c>
      <c r="AD4" s="320">
        <v>2017</v>
      </c>
      <c r="AE4" s="21">
        <v>2018</v>
      </c>
      <c r="AF4" s="21">
        <v>2019</v>
      </c>
      <c r="AG4" s="21">
        <v>2020</v>
      </c>
      <c r="AH4" s="21">
        <v>2021</v>
      </c>
      <c r="AI4" s="21">
        <v>2022</v>
      </c>
    </row>
    <row r="5" spans="1:35">
      <c r="A5" s="186"/>
      <c r="B5" s="187" t="s">
        <v>33</v>
      </c>
      <c r="C5" s="216">
        <v>77588121</v>
      </c>
      <c r="D5" s="216">
        <v>89209659</v>
      </c>
      <c r="E5" s="216">
        <v>90445563</v>
      </c>
      <c r="F5" s="216">
        <v>76357551</v>
      </c>
      <c r="G5" s="216">
        <v>58921056</v>
      </c>
      <c r="H5" s="216">
        <v>58946128</v>
      </c>
      <c r="I5" s="216">
        <v>76229935</v>
      </c>
      <c r="J5" s="216">
        <v>78438997</v>
      </c>
      <c r="K5" s="216">
        <v>64727285</v>
      </c>
      <c r="L5" s="216">
        <v>61064883</v>
      </c>
      <c r="M5" s="216">
        <v>48713518</v>
      </c>
      <c r="N5" s="216">
        <v>55967302</v>
      </c>
      <c r="O5" s="216">
        <v>38044490</v>
      </c>
      <c r="P5" s="216">
        <v>39671293</v>
      </c>
      <c r="Q5" s="216">
        <v>43146663</v>
      </c>
      <c r="R5" s="216">
        <v>53183681</v>
      </c>
      <c r="S5" s="216">
        <v>70874484</v>
      </c>
      <c r="T5" s="216">
        <v>69897539</v>
      </c>
      <c r="U5" s="216">
        <v>81346884</v>
      </c>
      <c r="V5" s="216">
        <v>69898823</v>
      </c>
      <c r="W5" s="216">
        <v>61169102</v>
      </c>
      <c r="X5" s="216">
        <v>49630631</v>
      </c>
      <c r="Y5" s="216">
        <v>52968708</v>
      </c>
      <c r="Z5" s="216">
        <v>46988658</v>
      </c>
      <c r="AA5" s="217">
        <v>52945556</v>
      </c>
      <c r="AB5" s="217">
        <v>46540985</v>
      </c>
      <c r="AC5" s="290">
        <f>SUM(AC6:AC15)</f>
        <v>61500391</v>
      </c>
      <c r="AD5" s="290">
        <f>SUM(AD6:AD15)</f>
        <v>62692531</v>
      </c>
      <c r="AE5" s="290">
        <f>SUM(AE6:AE15)</f>
        <v>62783687</v>
      </c>
      <c r="AF5" s="290">
        <f>SUM(AF6:AF15)</f>
        <v>67923836</v>
      </c>
      <c r="AG5" s="290">
        <f t="shared" ref="AG5:AI5" si="0">SUM(AG6:AG15)</f>
        <v>59980768</v>
      </c>
      <c r="AH5" s="290">
        <f t="shared" si="0"/>
        <v>51923336</v>
      </c>
      <c r="AI5" s="290">
        <f t="shared" si="0"/>
        <v>0</v>
      </c>
    </row>
    <row r="6" spans="1:35">
      <c r="A6" s="18">
        <v>100</v>
      </c>
      <c r="B6" s="9" t="s">
        <v>45</v>
      </c>
      <c r="C6" s="218">
        <v>12823071</v>
      </c>
      <c r="D6" s="218">
        <v>15596314</v>
      </c>
      <c r="E6" s="218">
        <v>14861928</v>
      </c>
      <c r="F6" s="218">
        <v>12860232</v>
      </c>
      <c r="G6" s="218">
        <v>11142205</v>
      </c>
      <c r="H6" s="218">
        <v>8957066</v>
      </c>
      <c r="I6" s="218">
        <v>13394998</v>
      </c>
      <c r="J6" s="218">
        <v>13692726</v>
      </c>
      <c r="K6" s="218">
        <v>11845913</v>
      </c>
      <c r="L6" s="218">
        <v>9670434</v>
      </c>
      <c r="M6" s="218">
        <v>6693014</v>
      </c>
      <c r="N6" s="218">
        <v>10938714</v>
      </c>
      <c r="O6" s="218">
        <v>6937874</v>
      </c>
      <c r="P6" s="218">
        <v>5531824</v>
      </c>
      <c r="Q6" s="218">
        <v>5846111</v>
      </c>
      <c r="R6" s="218">
        <v>6112116</v>
      </c>
      <c r="S6" s="218">
        <v>12149933</v>
      </c>
      <c r="T6" s="218">
        <v>10199966</v>
      </c>
      <c r="U6" s="218">
        <v>11793919</v>
      </c>
      <c r="V6" s="218">
        <v>9740542</v>
      </c>
      <c r="W6" s="218">
        <v>8005873</v>
      </c>
      <c r="X6" s="218">
        <v>7301455</v>
      </c>
      <c r="Y6" s="218">
        <v>9441497</v>
      </c>
      <c r="Z6" s="218">
        <v>8396614</v>
      </c>
      <c r="AA6" s="220">
        <v>6866856</v>
      </c>
      <c r="AB6" s="220">
        <v>9518403</v>
      </c>
      <c r="AC6" s="290">
        <f>AC17</f>
        <v>11118845</v>
      </c>
      <c r="AD6" s="290">
        <f>AD17</f>
        <v>9485734</v>
      </c>
      <c r="AE6" s="290">
        <f>AE17</f>
        <v>8490188</v>
      </c>
      <c r="AF6" s="290">
        <f>AF17</f>
        <v>10180972</v>
      </c>
      <c r="AG6" s="290">
        <f t="shared" ref="AG6:AI6" si="1">AG17</f>
        <v>7322248</v>
      </c>
      <c r="AH6" s="290">
        <f t="shared" si="1"/>
        <v>8475709</v>
      </c>
      <c r="AI6" s="290">
        <f t="shared" si="1"/>
        <v>0</v>
      </c>
    </row>
    <row r="7" spans="1:35">
      <c r="A7" s="4"/>
      <c r="B7" s="9" t="s">
        <v>36</v>
      </c>
      <c r="C7" s="218">
        <v>13893749</v>
      </c>
      <c r="D7" s="218">
        <v>11889864</v>
      </c>
      <c r="E7" s="218">
        <v>13831841</v>
      </c>
      <c r="F7" s="218">
        <v>11276875</v>
      </c>
      <c r="G7" s="218">
        <v>7906718</v>
      </c>
      <c r="H7" s="218">
        <v>8266352</v>
      </c>
      <c r="I7" s="218">
        <v>13248037</v>
      </c>
      <c r="J7" s="218">
        <v>12089408</v>
      </c>
      <c r="K7" s="218">
        <v>7843634</v>
      </c>
      <c r="L7" s="218">
        <v>9169056</v>
      </c>
      <c r="M7" s="218">
        <v>9271675</v>
      </c>
      <c r="N7" s="218">
        <v>8650247</v>
      </c>
      <c r="O7" s="218">
        <v>5622405</v>
      </c>
      <c r="P7" s="218">
        <v>6569760</v>
      </c>
      <c r="Q7" s="218">
        <v>6292834</v>
      </c>
      <c r="R7" s="218">
        <v>8212541</v>
      </c>
      <c r="S7" s="218">
        <v>15644922</v>
      </c>
      <c r="T7" s="218">
        <v>15038281</v>
      </c>
      <c r="U7" s="218">
        <v>22030850</v>
      </c>
      <c r="V7" s="218">
        <v>19955884</v>
      </c>
      <c r="W7" s="218">
        <v>8765090</v>
      </c>
      <c r="X7" s="218">
        <v>5671891</v>
      </c>
      <c r="Y7" s="218">
        <v>4775396</v>
      </c>
      <c r="Z7" s="218">
        <v>4688334</v>
      </c>
      <c r="AA7" s="220">
        <v>5167940</v>
      </c>
      <c r="AB7" s="220">
        <v>5016090</v>
      </c>
      <c r="AC7" s="290">
        <f>AC28+AC30+AC32</f>
        <v>6160668</v>
      </c>
      <c r="AD7" s="290">
        <f>AD28+AD30+AD32</f>
        <v>3881258</v>
      </c>
      <c r="AE7" s="290">
        <f>AE28+AE30+AE32</f>
        <v>5062725</v>
      </c>
      <c r="AF7" s="290">
        <f>AF28+AF30+AF32</f>
        <v>5115047</v>
      </c>
      <c r="AG7" s="290">
        <f t="shared" ref="AG7:AI7" si="2">AG28+AG30+AG32</f>
        <v>4311963</v>
      </c>
      <c r="AH7" s="290">
        <f t="shared" si="2"/>
        <v>5191760</v>
      </c>
      <c r="AI7" s="290">
        <f t="shared" si="2"/>
        <v>0</v>
      </c>
    </row>
    <row r="8" spans="1:35">
      <c r="A8" s="4"/>
      <c r="B8" s="9" t="s">
        <v>37</v>
      </c>
      <c r="C8" s="218">
        <v>6892240</v>
      </c>
      <c r="D8" s="218">
        <v>7632139</v>
      </c>
      <c r="E8" s="218">
        <v>7542327</v>
      </c>
      <c r="F8" s="218">
        <v>6202938</v>
      </c>
      <c r="G8" s="218">
        <v>5282725</v>
      </c>
      <c r="H8" s="218">
        <v>5102630</v>
      </c>
      <c r="I8" s="218">
        <v>5822180</v>
      </c>
      <c r="J8" s="218">
        <v>5629197</v>
      </c>
      <c r="K8" s="218">
        <v>5765163</v>
      </c>
      <c r="L8" s="218">
        <v>3709425</v>
      </c>
      <c r="M8" s="218">
        <v>4185985</v>
      </c>
      <c r="N8" s="218">
        <v>10483597</v>
      </c>
      <c r="O8" s="218">
        <v>4587723</v>
      </c>
      <c r="P8" s="218">
        <v>3433178</v>
      </c>
      <c r="Q8" s="218">
        <v>4099050</v>
      </c>
      <c r="R8" s="218">
        <v>3467250</v>
      </c>
      <c r="S8" s="218">
        <v>4028222</v>
      </c>
      <c r="T8" s="218">
        <v>4096405</v>
      </c>
      <c r="U8" s="218">
        <v>4456210</v>
      </c>
      <c r="V8" s="218">
        <v>2384283</v>
      </c>
      <c r="W8" s="218">
        <v>2163088</v>
      </c>
      <c r="X8" s="218">
        <v>2546510</v>
      </c>
      <c r="Y8" s="218">
        <v>3202003</v>
      </c>
      <c r="Z8" s="218">
        <v>3209715</v>
      </c>
      <c r="AA8" s="220">
        <v>3651683</v>
      </c>
      <c r="AB8" s="220">
        <v>3799694</v>
      </c>
      <c r="AC8" s="290">
        <f>AC33+AC39+AC42+AC44+AC55</f>
        <v>5116323</v>
      </c>
      <c r="AD8" s="290">
        <f>AD33+AD39+AD42+AD44+AD55</f>
        <v>5010434</v>
      </c>
      <c r="AE8" s="290">
        <f>AE33+AE39+AE42+AE44+AE55</f>
        <v>5502072</v>
      </c>
      <c r="AF8" s="290">
        <f>AF33+AF39+AF42+AF44+AF55</f>
        <v>5824989</v>
      </c>
      <c r="AG8" s="290">
        <f t="shared" ref="AG8:AI8" si="3">AG33+AG39+AG42+AG44+AG55</f>
        <v>6184303</v>
      </c>
      <c r="AH8" s="290">
        <f t="shared" si="3"/>
        <v>3512183</v>
      </c>
      <c r="AI8" s="290">
        <f t="shared" si="3"/>
        <v>0</v>
      </c>
    </row>
    <row r="9" spans="1:35">
      <c r="A9" s="4"/>
      <c r="B9" s="9" t="s">
        <v>38</v>
      </c>
      <c r="C9" s="218">
        <v>17302448</v>
      </c>
      <c r="D9" s="218">
        <v>18386216</v>
      </c>
      <c r="E9" s="218">
        <v>24579241</v>
      </c>
      <c r="F9" s="218">
        <v>19546372</v>
      </c>
      <c r="G9" s="218">
        <v>11339795</v>
      </c>
      <c r="H9" s="218">
        <v>11920619</v>
      </c>
      <c r="I9" s="218">
        <v>16517961</v>
      </c>
      <c r="J9" s="218">
        <v>15296104</v>
      </c>
      <c r="K9" s="218">
        <v>13847964</v>
      </c>
      <c r="L9" s="218">
        <v>15718848</v>
      </c>
      <c r="M9" s="218">
        <v>8357469</v>
      </c>
      <c r="N9" s="218">
        <v>7597731</v>
      </c>
      <c r="O9" s="218">
        <v>6648152</v>
      </c>
      <c r="P9" s="218">
        <v>6721533</v>
      </c>
      <c r="Q9" s="218">
        <v>9454402</v>
      </c>
      <c r="R9" s="218">
        <v>12756678</v>
      </c>
      <c r="S9" s="218">
        <v>13794822</v>
      </c>
      <c r="T9" s="218">
        <v>14387675</v>
      </c>
      <c r="U9" s="218">
        <v>19739559</v>
      </c>
      <c r="V9" s="218">
        <v>20215783</v>
      </c>
      <c r="W9" s="218">
        <v>12815128</v>
      </c>
      <c r="X9" s="218">
        <v>15252716</v>
      </c>
      <c r="Y9" s="218">
        <v>14461658</v>
      </c>
      <c r="Z9" s="218">
        <v>12389454</v>
      </c>
      <c r="AA9" s="220">
        <v>20060872</v>
      </c>
      <c r="AB9" s="220">
        <v>11277767</v>
      </c>
      <c r="AC9" s="290">
        <f>AC29+AC36+AC41+AC57+AC58</f>
        <v>16298654</v>
      </c>
      <c r="AD9" s="290">
        <f>AD29+AD36+AD41+AD57+AD58</f>
        <v>19568106</v>
      </c>
      <c r="AE9" s="290">
        <f>AE29+AE36+AE41+AE57+AE58</f>
        <v>16430560</v>
      </c>
      <c r="AF9" s="290">
        <f>AF29+AF36+AF41+AF57+AF58</f>
        <v>19519649</v>
      </c>
      <c r="AG9" s="290">
        <f t="shared" ref="AG9:AI9" si="4">AG29+AG36+AG41+AG57+AG58</f>
        <v>16366460</v>
      </c>
      <c r="AH9" s="290">
        <f t="shared" si="4"/>
        <v>13557237</v>
      </c>
      <c r="AI9" s="290">
        <f t="shared" si="4"/>
        <v>0</v>
      </c>
    </row>
    <row r="10" spans="1:35">
      <c r="A10" s="4"/>
      <c r="B10" s="9" t="s">
        <v>39</v>
      </c>
      <c r="C10" s="218">
        <v>4507885</v>
      </c>
      <c r="D10" s="218">
        <v>6877216</v>
      </c>
      <c r="E10" s="218">
        <v>4924070</v>
      </c>
      <c r="F10" s="218">
        <v>5438126</v>
      </c>
      <c r="G10" s="218">
        <v>3561685</v>
      </c>
      <c r="H10" s="218">
        <v>4746534</v>
      </c>
      <c r="I10" s="218">
        <v>6559999</v>
      </c>
      <c r="J10" s="218">
        <v>5298964</v>
      </c>
      <c r="K10" s="218">
        <v>5026919</v>
      </c>
      <c r="L10" s="218">
        <v>3770121</v>
      </c>
      <c r="M10" s="218">
        <v>3102041</v>
      </c>
      <c r="N10" s="218">
        <v>3582852</v>
      </c>
      <c r="O10" s="218">
        <v>4254611</v>
      </c>
      <c r="P10" s="218">
        <v>5097695</v>
      </c>
      <c r="Q10" s="218">
        <v>4458850</v>
      </c>
      <c r="R10" s="218">
        <v>3043046</v>
      </c>
      <c r="S10" s="218">
        <v>4013695</v>
      </c>
      <c r="T10" s="218">
        <v>5953579</v>
      </c>
      <c r="U10" s="218">
        <v>3964311</v>
      </c>
      <c r="V10" s="218">
        <v>2658467</v>
      </c>
      <c r="W10" s="218">
        <v>2544826</v>
      </c>
      <c r="X10" s="218">
        <v>5322890</v>
      </c>
      <c r="Y10" s="218">
        <v>5338292</v>
      </c>
      <c r="Z10" s="218">
        <v>4769374</v>
      </c>
      <c r="AA10" s="220">
        <v>3169520</v>
      </c>
      <c r="AB10" s="220">
        <v>2914374</v>
      </c>
      <c r="AC10" s="290">
        <f>AC38+AC40+AC43+AC45+AC53+AC56</f>
        <v>4922152</v>
      </c>
      <c r="AD10" s="290">
        <f>AD38+AD40+AD43+AD45+AD53+AD56</f>
        <v>4438698</v>
      </c>
      <c r="AE10" s="290">
        <f>AE38+AE40+AE43+AE45+AE53+AE56</f>
        <v>4385795</v>
      </c>
      <c r="AF10" s="290">
        <f>AF38+AF40+AF43+AF45+AF53+AF56</f>
        <v>5424821</v>
      </c>
      <c r="AG10" s="290">
        <f t="shared" ref="AG10:AI10" si="5">AG38+AG40+AG43+AG45+AG53+AG56</f>
        <v>3568617</v>
      </c>
      <c r="AH10" s="290">
        <f t="shared" si="5"/>
        <v>3462977</v>
      </c>
      <c r="AI10" s="290">
        <f t="shared" si="5"/>
        <v>0</v>
      </c>
    </row>
    <row r="11" spans="1:35">
      <c r="A11" s="4"/>
      <c r="B11" s="9" t="s">
        <v>40</v>
      </c>
      <c r="C11" s="218">
        <v>12565582</v>
      </c>
      <c r="D11" s="218">
        <v>17631112</v>
      </c>
      <c r="E11" s="218">
        <v>13982016</v>
      </c>
      <c r="F11" s="218">
        <v>13354733</v>
      </c>
      <c r="G11" s="218">
        <v>13411433</v>
      </c>
      <c r="H11" s="218">
        <v>11688284</v>
      </c>
      <c r="I11" s="218">
        <v>10617305</v>
      </c>
      <c r="J11" s="218">
        <v>13336154</v>
      </c>
      <c r="K11" s="218">
        <v>11163261</v>
      </c>
      <c r="L11" s="218">
        <v>11511276</v>
      </c>
      <c r="M11" s="218">
        <v>9350935</v>
      </c>
      <c r="N11" s="218">
        <v>7932855</v>
      </c>
      <c r="O11" s="218">
        <v>5148603</v>
      </c>
      <c r="P11" s="218">
        <v>7273942</v>
      </c>
      <c r="Q11" s="218">
        <v>7755193</v>
      </c>
      <c r="R11" s="218">
        <v>12323293</v>
      </c>
      <c r="S11" s="218">
        <v>13042188</v>
      </c>
      <c r="T11" s="218">
        <v>13301712</v>
      </c>
      <c r="U11" s="218">
        <v>12024727</v>
      </c>
      <c r="V11" s="218">
        <v>10212082</v>
      </c>
      <c r="W11" s="218">
        <v>21545563</v>
      </c>
      <c r="X11" s="218">
        <v>8465915</v>
      </c>
      <c r="Y11" s="218">
        <v>10010385</v>
      </c>
      <c r="Z11" s="218">
        <v>9065971</v>
      </c>
      <c r="AA11" s="220">
        <v>8361408</v>
      </c>
      <c r="AB11" s="220">
        <v>7906308</v>
      </c>
      <c r="AC11" s="290">
        <f>AC27+AC59+AC60+AC61</f>
        <v>10386184</v>
      </c>
      <c r="AD11" s="290">
        <f>AD27+AD59+AD60+AD61</f>
        <v>10673667</v>
      </c>
      <c r="AE11" s="290">
        <f>AE27+AE59+AE60+AE61</f>
        <v>16032635</v>
      </c>
      <c r="AF11" s="290">
        <f>AF27+AF59+AF60+AF61</f>
        <v>14288806</v>
      </c>
      <c r="AG11" s="290">
        <f t="shared" ref="AG11:AI11" si="6">AG27+AG59+AG60+AG61</f>
        <v>15926853</v>
      </c>
      <c r="AH11" s="290">
        <f t="shared" si="6"/>
        <v>11941365</v>
      </c>
      <c r="AI11" s="290">
        <f t="shared" si="6"/>
        <v>0</v>
      </c>
    </row>
    <row r="12" spans="1:35">
      <c r="A12" s="4"/>
      <c r="B12" s="9" t="s">
        <v>41</v>
      </c>
      <c r="C12" s="218">
        <v>5006648</v>
      </c>
      <c r="D12" s="218">
        <v>5267189</v>
      </c>
      <c r="E12" s="218">
        <v>5325831</v>
      </c>
      <c r="F12" s="218">
        <v>3388551</v>
      </c>
      <c r="G12" s="218">
        <v>2825699</v>
      </c>
      <c r="H12" s="218">
        <v>4295242</v>
      </c>
      <c r="I12" s="218">
        <v>3879094</v>
      </c>
      <c r="J12" s="218">
        <v>7099162</v>
      </c>
      <c r="K12" s="218">
        <v>4359023</v>
      </c>
      <c r="L12" s="218">
        <v>4064876</v>
      </c>
      <c r="M12" s="218">
        <v>4290133</v>
      </c>
      <c r="N12" s="218">
        <v>3807918</v>
      </c>
      <c r="O12" s="218">
        <v>2591401</v>
      </c>
      <c r="P12" s="218">
        <v>2372664</v>
      </c>
      <c r="Q12" s="218">
        <v>2329393</v>
      </c>
      <c r="R12" s="218">
        <v>4482882</v>
      </c>
      <c r="S12" s="218">
        <v>5223701</v>
      </c>
      <c r="T12" s="218">
        <v>4031272</v>
      </c>
      <c r="U12" s="218">
        <v>4159958</v>
      </c>
      <c r="V12" s="218">
        <v>2667514</v>
      </c>
      <c r="W12" s="218">
        <v>2737090</v>
      </c>
      <c r="X12" s="218">
        <v>2686739</v>
      </c>
      <c r="Y12" s="218">
        <v>3791089</v>
      </c>
      <c r="Z12" s="218">
        <v>2535780</v>
      </c>
      <c r="AA12" s="220">
        <v>2938859</v>
      </c>
      <c r="AB12" s="220">
        <v>3142135</v>
      </c>
      <c r="AC12" s="290">
        <f>AC34+AC37+AC52+AC54+AC62+AC63+AC64</f>
        <v>4200600</v>
      </c>
      <c r="AD12" s="290">
        <f>AD34+AD37+AD52+AD54+AD62+AD63+AD64</f>
        <v>3570113</v>
      </c>
      <c r="AE12" s="290">
        <f>AE34+AE37+AE52+AE54+AE62+AE63+AE64</f>
        <v>3974958</v>
      </c>
      <c r="AF12" s="290">
        <f>AF34+AF37+AF52+AF54+AF62+AF63+AF64</f>
        <v>4624044</v>
      </c>
      <c r="AG12" s="290">
        <f t="shared" ref="AG12:AI12" si="7">AG34+AG37+AG52+AG54+AG62+AG63+AG64</f>
        <v>3836719</v>
      </c>
      <c r="AH12" s="290">
        <f t="shared" si="7"/>
        <v>2836220</v>
      </c>
      <c r="AI12" s="290">
        <f t="shared" si="7"/>
        <v>0</v>
      </c>
    </row>
    <row r="13" spans="1:35">
      <c r="A13" s="4"/>
      <c r="B13" s="9" t="s">
        <v>42</v>
      </c>
      <c r="C13" s="218">
        <v>2173426</v>
      </c>
      <c r="D13" s="218">
        <v>2455044</v>
      </c>
      <c r="E13" s="218">
        <v>1757771</v>
      </c>
      <c r="F13" s="218">
        <v>1609952</v>
      </c>
      <c r="G13" s="218">
        <v>1106220</v>
      </c>
      <c r="H13" s="218">
        <v>859040</v>
      </c>
      <c r="I13" s="218">
        <v>1726407</v>
      </c>
      <c r="J13" s="218">
        <v>2908474</v>
      </c>
      <c r="K13" s="218">
        <v>1984971</v>
      </c>
      <c r="L13" s="218">
        <v>1549299</v>
      </c>
      <c r="M13" s="218">
        <v>1445827</v>
      </c>
      <c r="N13" s="218">
        <v>1245362</v>
      </c>
      <c r="O13" s="218">
        <v>778761</v>
      </c>
      <c r="P13" s="218">
        <v>583020</v>
      </c>
      <c r="Q13" s="218">
        <v>777567</v>
      </c>
      <c r="R13" s="218">
        <v>1132746</v>
      </c>
      <c r="S13" s="218">
        <v>1261502</v>
      </c>
      <c r="T13" s="218">
        <v>1130789</v>
      </c>
      <c r="U13" s="218">
        <v>1091553</v>
      </c>
      <c r="V13" s="218">
        <v>804366</v>
      </c>
      <c r="W13" s="218">
        <v>664901</v>
      </c>
      <c r="X13" s="218">
        <v>1269090</v>
      </c>
      <c r="Y13" s="218">
        <v>869028</v>
      </c>
      <c r="Z13" s="218">
        <v>717503</v>
      </c>
      <c r="AA13" s="220">
        <v>975093</v>
      </c>
      <c r="AB13" s="220">
        <v>690926</v>
      </c>
      <c r="AC13" s="290">
        <f>AC35+AC47+AC50+AC65+AC66</f>
        <v>1182727</v>
      </c>
      <c r="AD13" s="290">
        <f>AD35+AD47+AD50+AD65+AD66</f>
        <v>3966565</v>
      </c>
      <c r="AE13" s="290">
        <f>AE35+AE47+AE50+AE65+AE66</f>
        <v>1334260</v>
      </c>
      <c r="AF13" s="290">
        <f>AF35+AF47+AF50+AF65+AF66</f>
        <v>1204856</v>
      </c>
      <c r="AG13" s="290">
        <f t="shared" ref="AG13:AI13" si="8">AG35+AG47+AG50+AG65+AG66</f>
        <v>561675</v>
      </c>
      <c r="AH13" s="290">
        <f t="shared" si="8"/>
        <v>807518</v>
      </c>
      <c r="AI13" s="290">
        <f t="shared" si="8"/>
        <v>0</v>
      </c>
    </row>
    <row r="14" spans="1:35">
      <c r="A14" s="4"/>
      <c r="B14" s="9" t="s">
        <v>43</v>
      </c>
      <c r="C14" s="218">
        <v>1328212</v>
      </c>
      <c r="D14" s="218">
        <v>1282880</v>
      </c>
      <c r="E14" s="218">
        <v>1322089</v>
      </c>
      <c r="F14" s="218">
        <v>993163</v>
      </c>
      <c r="G14" s="218">
        <v>655036</v>
      </c>
      <c r="H14" s="218">
        <v>808681</v>
      </c>
      <c r="I14" s="218">
        <v>1663298</v>
      </c>
      <c r="J14" s="218">
        <v>1113318</v>
      </c>
      <c r="K14" s="218">
        <v>923995</v>
      </c>
      <c r="L14" s="218">
        <v>694164</v>
      </c>
      <c r="M14" s="218">
        <v>682902</v>
      </c>
      <c r="N14" s="218">
        <v>565260</v>
      </c>
      <c r="O14" s="218">
        <v>680176</v>
      </c>
      <c r="P14" s="218">
        <v>947279</v>
      </c>
      <c r="Q14" s="218">
        <v>1431748</v>
      </c>
      <c r="R14" s="218">
        <v>800339</v>
      </c>
      <c r="S14" s="218">
        <v>992052</v>
      </c>
      <c r="T14" s="218">
        <v>1028232</v>
      </c>
      <c r="U14" s="218">
        <v>1097894</v>
      </c>
      <c r="V14" s="218">
        <v>487632</v>
      </c>
      <c r="W14" s="218">
        <v>764015</v>
      </c>
      <c r="X14" s="218">
        <v>650368</v>
      </c>
      <c r="Y14" s="218">
        <v>594973</v>
      </c>
      <c r="Z14" s="218">
        <v>663077</v>
      </c>
      <c r="AA14" s="220">
        <v>1435217</v>
      </c>
      <c r="AB14" s="220">
        <v>1814899</v>
      </c>
      <c r="AC14" s="290">
        <f>AC46+AC48</f>
        <v>908236</v>
      </c>
      <c r="AD14" s="290">
        <f>AD46+AD48</f>
        <v>909537</v>
      </c>
      <c r="AE14" s="290">
        <f>AE46+AE48</f>
        <v>985465</v>
      </c>
      <c r="AF14" s="290">
        <f>AF46+AF48</f>
        <v>1074562</v>
      </c>
      <c r="AG14" s="290">
        <f t="shared" ref="AG14:AI14" si="9">AG46+AG48</f>
        <v>1574952</v>
      </c>
      <c r="AH14" s="290">
        <f t="shared" si="9"/>
        <v>1403402</v>
      </c>
      <c r="AI14" s="290">
        <f t="shared" si="9"/>
        <v>0</v>
      </c>
    </row>
    <row r="15" spans="1:35">
      <c r="A15" s="4"/>
      <c r="B15" s="9" t="s">
        <v>44</v>
      </c>
      <c r="C15" s="218">
        <v>1094860</v>
      </c>
      <c r="D15" s="218">
        <v>2191685</v>
      </c>
      <c r="E15" s="218">
        <v>2318449</v>
      </c>
      <c r="F15" s="218">
        <v>1686609</v>
      </c>
      <c r="G15" s="218">
        <v>1689540</v>
      </c>
      <c r="H15" s="218">
        <v>2301680</v>
      </c>
      <c r="I15" s="218">
        <v>2800656</v>
      </c>
      <c r="J15" s="218">
        <v>1975490</v>
      </c>
      <c r="K15" s="218">
        <v>1966442</v>
      </c>
      <c r="L15" s="218">
        <v>1207384</v>
      </c>
      <c r="M15" s="218">
        <v>1333537</v>
      </c>
      <c r="N15" s="218">
        <v>1162766</v>
      </c>
      <c r="O15" s="218">
        <v>794784</v>
      </c>
      <c r="P15" s="218">
        <v>1140398</v>
      </c>
      <c r="Q15" s="218">
        <v>701515</v>
      </c>
      <c r="R15" s="218">
        <v>852790</v>
      </c>
      <c r="S15" s="218">
        <v>723447</v>
      </c>
      <c r="T15" s="218">
        <v>729628</v>
      </c>
      <c r="U15" s="218">
        <v>987903</v>
      </c>
      <c r="V15" s="218">
        <v>772270</v>
      </c>
      <c r="W15" s="218">
        <v>1163528</v>
      </c>
      <c r="X15" s="218">
        <v>463057</v>
      </c>
      <c r="Y15" s="218">
        <v>484387</v>
      </c>
      <c r="Z15" s="218">
        <v>552836</v>
      </c>
      <c r="AA15" s="220">
        <v>318108</v>
      </c>
      <c r="AB15" s="220">
        <v>460389</v>
      </c>
      <c r="AC15" s="290">
        <f>AC31+AC49+AC51</f>
        <v>1206002</v>
      </c>
      <c r="AD15" s="290">
        <f>AD31+AD49+AD51</f>
        <v>1188419</v>
      </c>
      <c r="AE15" s="290">
        <f>AE31+AE49+AE51</f>
        <v>585029</v>
      </c>
      <c r="AF15" s="290">
        <f>AF31+AF49+AF51</f>
        <v>666090</v>
      </c>
      <c r="AG15" s="290">
        <f t="shared" ref="AG15:AI15" si="10">AG31+AG49+AG51</f>
        <v>326978</v>
      </c>
      <c r="AH15" s="290">
        <f t="shared" si="10"/>
        <v>734965</v>
      </c>
      <c r="AI15" s="290">
        <f t="shared" si="10"/>
        <v>0</v>
      </c>
    </row>
    <row r="16" spans="1:35">
      <c r="A16" s="4"/>
      <c r="B16" s="9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146" t="s">
        <v>483</v>
      </c>
      <c r="R16" s="146" t="s">
        <v>483</v>
      </c>
      <c r="S16" s="146" t="s">
        <v>483</v>
      </c>
      <c r="T16" s="221"/>
      <c r="U16" s="222"/>
      <c r="V16" s="678"/>
      <c r="W16" s="678"/>
      <c r="X16" s="678"/>
      <c r="Y16" s="678"/>
      <c r="Z16" s="678"/>
      <c r="AA16" s="223"/>
      <c r="AB16" s="223"/>
      <c r="AC16" s="290"/>
      <c r="AD16" s="321"/>
      <c r="AF16" s="675"/>
      <c r="AG16" s="675"/>
      <c r="AH16" s="675"/>
      <c r="AI16" s="675"/>
    </row>
    <row r="17" spans="1:35">
      <c r="A17" s="18">
        <v>100</v>
      </c>
      <c r="B17" s="9" t="s">
        <v>45</v>
      </c>
      <c r="C17" s="218">
        <v>12823071</v>
      </c>
      <c r="D17" s="218">
        <v>15596314</v>
      </c>
      <c r="E17" s="218">
        <v>14861928</v>
      </c>
      <c r="F17" s="218">
        <v>12860232</v>
      </c>
      <c r="G17" s="218">
        <v>11142205</v>
      </c>
      <c r="H17" s="218">
        <v>8957066</v>
      </c>
      <c r="I17" s="218">
        <v>13394998</v>
      </c>
      <c r="J17" s="218">
        <v>13692726</v>
      </c>
      <c r="K17" s="218">
        <v>11845913</v>
      </c>
      <c r="L17" s="218">
        <v>9670434</v>
      </c>
      <c r="M17" s="218">
        <v>6693014</v>
      </c>
      <c r="N17" s="218">
        <v>10938714</v>
      </c>
      <c r="O17" s="218">
        <v>6937874</v>
      </c>
      <c r="P17" s="218">
        <v>5531824</v>
      </c>
      <c r="Q17" s="146">
        <v>5846111</v>
      </c>
      <c r="R17" s="146">
        <v>6112116</v>
      </c>
      <c r="S17" s="146">
        <v>12149933</v>
      </c>
      <c r="T17" s="224">
        <v>10199966</v>
      </c>
      <c r="U17" s="222">
        <v>11793919</v>
      </c>
      <c r="V17" s="678">
        <v>9740542</v>
      </c>
      <c r="W17" s="678">
        <v>8005873</v>
      </c>
      <c r="X17" s="678">
        <v>7301455</v>
      </c>
      <c r="Y17" s="678">
        <v>9441497</v>
      </c>
      <c r="Z17" s="678">
        <v>8396614</v>
      </c>
      <c r="AA17" s="223">
        <v>6866856</v>
      </c>
      <c r="AB17" s="223">
        <v>9518403</v>
      </c>
      <c r="AC17" s="290">
        <v>11118845</v>
      </c>
      <c r="AD17" s="290">
        <v>9485734</v>
      </c>
      <c r="AE17" s="234">
        <v>8490188</v>
      </c>
      <c r="AF17" s="676">
        <v>10180972</v>
      </c>
      <c r="AG17" s="676">
        <v>7322248</v>
      </c>
      <c r="AH17" s="676">
        <v>8475709</v>
      </c>
      <c r="AI17" s="676"/>
    </row>
    <row r="18" spans="1:35" hidden="1">
      <c r="A18" s="18"/>
      <c r="B18" s="16" t="s">
        <v>46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146"/>
      <c r="R18" s="146"/>
      <c r="S18" s="146"/>
      <c r="T18" s="224"/>
      <c r="U18" s="222"/>
      <c r="V18" s="678"/>
      <c r="W18" s="678"/>
      <c r="X18" s="678"/>
      <c r="Y18" s="678"/>
      <c r="Z18" s="678"/>
      <c r="AA18" s="223"/>
      <c r="AB18" s="223"/>
      <c r="AC18" s="290"/>
      <c r="AD18" s="290">
        <v>2024871</v>
      </c>
      <c r="AE18" s="234">
        <v>1693018</v>
      </c>
      <c r="AF18" s="676"/>
      <c r="AG18" s="676"/>
      <c r="AH18" s="676"/>
      <c r="AI18" s="676"/>
    </row>
    <row r="19" spans="1:35" hidden="1">
      <c r="A19" s="18"/>
      <c r="B19" s="11" t="s">
        <v>47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146"/>
      <c r="R19" s="146"/>
      <c r="S19" s="146"/>
      <c r="T19" s="224"/>
      <c r="U19" s="222"/>
      <c r="V19" s="678"/>
      <c r="W19" s="678"/>
      <c r="X19" s="678"/>
      <c r="Y19" s="678"/>
      <c r="Z19" s="678"/>
      <c r="AA19" s="223"/>
      <c r="AB19" s="223"/>
      <c r="AC19" s="290"/>
      <c r="AD19" s="290">
        <v>1593204</v>
      </c>
      <c r="AE19" s="234">
        <v>1297599</v>
      </c>
      <c r="AF19" s="676"/>
      <c r="AG19" s="676"/>
      <c r="AH19" s="676"/>
      <c r="AI19" s="676"/>
    </row>
    <row r="20" spans="1:35" hidden="1">
      <c r="A20" s="18"/>
      <c r="B20" s="11" t="s">
        <v>48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146"/>
      <c r="R20" s="146"/>
      <c r="S20" s="146"/>
      <c r="T20" s="224"/>
      <c r="U20" s="222"/>
      <c r="V20" s="678"/>
      <c r="W20" s="678"/>
      <c r="X20" s="678"/>
      <c r="Y20" s="678"/>
      <c r="Z20" s="678"/>
      <c r="AA20" s="223"/>
      <c r="AB20" s="223"/>
      <c r="AC20" s="290"/>
      <c r="AD20" s="290">
        <v>1738374</v>
      </c>
      <c r="AE20" s="234">
        <v>1666092</v>
      </c>
      <c r="AF20" s="676"/>
      <c r="AG20" s="676"/>
      <c r="AH20" s="676"/>
      <c r="AI20" s="676"/>
    </row>
    <row r="21" spans="1:35" hidden="1">
      <c r="A21" s="18"/>
      <c r="B21" s="11" t="s">
        <v>49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146"/>
      <c r="R21" s="146"/>
      <c r="S21" s="146"/>
      <c r="T21" s="224"/>
      <c r="U21" s="222"/>
      <c r="V21" s="678"/>
      <c r="W21" s="678"/>
      <c r="X21" s="678"/>
      <c r="Y21" s="678"/>
      <c r="Z21" s="678"/>
      <c r="AA21" s="223"/>
      <c r="AB21" s="223"/>
      <c r="AC21" s="290"/>
      <c r="AD21" s="290">
        <v>243564</v>
      </c>
      <c r="AE21" s="234">
        <v>328782</v>
      </c>
      <c r="AF21" s="676"/>
      <c r="AG21" s="676"/>
      <c r="AH21" s="676"/>
      <c r="AI21" s="676"/>
    </row>
    <row r="22" spans="1:35" hidden="1">
      <c r="A22" s="18"/>
      <c r="B22" s="11" t="s">
        <v>50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146"/>
      <c r="R22" s="146"/>
      <c r="S22" s="146"/>
      <c r="T22" s="224"/>
      <c r="U22" s="222"/>
      <c r="V22" s="678"/>
      <c r="W22" s="678"/>
      <c r="X22" s="678"/>
      <c r="Y22" s="678"/>
      <c r="Z22" s="678"/>
      <c r="AA22" s="223"/>
      <c r="AB22" s="223"/>
      <c r="AC22" s="290"/>
      <c r="AD22" s="290">
        <v>14424</v>
      </c>
      <c r="AE22" s="234">
        <v>20768</v>
      </c>
      <c r="AF22" s="676"/>
      <c r="AG22" s="676"/>
      <c r="AH22" s="676"/>
      <c r="AI22" s="676"/>
    </row>
    <row r="23" spans="1:35" hidden="1">
      <c r="A23" s="18"/>
      <c r="B23" s="11" t="s">
        <v>51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146"/>
      <c r="R23" s="146"/>
      <c r="S23" s="146"/>
      <c r="T23" s="224"/>
      <c r="U23" s="222"/>
      <c r="V23" s="678"/>
      <c r="W23" s="678"/>
      <c r="X23" s="678"/>
      <c r="Y23" s="678"/>
      <c r="Z23" s="678"/>
      <c r="AA23" s="223"/>
      <c r="AB23" s="223"/>
      <c r="AC23" s="290"/>
      <c r="AD23" s="290">
        <v>24884</v>
      </c>
      <c r="AE23" s="234">
        <v>9775</v>
      </c>
      <c r="AF23" s="676"/>
      <c r="AG23" s="676"/>
      <c r="AH23" s="676"/>
      <c r="AI23" s="676"/>
    </row>
    <row r="24" spans="1:35" hidden="1">
      <c r="A24" s="18"/>
      <c r="B24" s="11" t="s">
        <v>52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146"/>
      <c r="R24" s="146"/>
      <c r="S24" s="146"/>
      <c r="T24" s="224"/>
      <c r="U24" s="222"/>
      <c r="V24" s="678"/>
      <c r="W24" s="678"/>
      <c r="X24" s="678"/>
      <c r="Y24" s="678"/>
      <c r="Z24" s="678"/>
      <c r="AA24" s="223"/>
      <c r="AB24" s="223"/>
      <c r="AC24" s="290"/>
      <c r="AD24" s="290">
        <v>260627</v>
      </c>
      <c r="AE24" s="234">
        <v>233250</v>
      </c>
      <c r="AF24" s="676"/>
      <c r="AG24" s="676"/>
      <c r="AH24" s="676"/>
      <c r="AI24" s="676"/>
    </row>
    <row r="25" spans="1:35" hidden="1">
      <c r="A25" s="18"/>
      <c r="B25" s="11" t="s">
        <v>53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146"/>
      <c r="R25" s="146"/>
      <c r="S25" s="146"/>
      <c r="T25" s="224"/>
      <c r="U25" s="222"/>
      <c r="V25" s="678"/>
      <c r="W25" s="678"/>
      <c r="X25" s="678"/>
      <c r="Y25" s="678"/>
      <c r="Z25" s="678"/>
      <c r="AA25" s="223"/>
      <c r="AB25" s="223"/>
      <c r="AC25" s="290"/>
      <c r="AD25" s="290">
        <v>838398</v>
      </c>
      <c r="AE25" s="234">
        <v>593612</v>
      </c>
      <c r="AF25" s="676"/>
      <c r="AG25" s="676"/>
      <c r="AH25" s="676"/>
      <c r="AI25" s="676"/>
    </row>
    <row r="26" spans="1:35" hidden="1">
      <c r="A26" s="18"/>
      <c r="B26" s="22" t="s">
        <v>54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146"/>
      <c r="R26" s="146"/>
      <c r="S26" s="146"/>
      <c r="T26" s="224"/>
      <c r="U26" s="222"/>
      <c r="V26" s="678"/>
      <c r="W26" s="678"/>
      <c r="X26" s="678"/>
      <c r="Y26" s="678"/>
      <c r="Z26" s="678"/>
      <c r="AA26" s="223"/>
      <c r="AB26" s="223"/>
      <c r="AC26" s="290"/>
      <c r="AD26" s="290">
        <v>2747388</v>
      </c>
      <c r="AE26" s="234">
        <v>2647292</v>
      </c>
      <c r="AF26" s="676"/>
      <c r="AG26" s="676"/>
      <c r="AH26" s="676"/>
      <c r="AI26" s="676"/>
    </row>
    <row r="27" spans="1:35">
      <c r="A27" s="188">
        <v>201</v>
      </c>
      <c r="B27" s="189" t="s">
        <v>55</v>
      </c>
      <c r="C27" s="225">
        <v>11750636</v>
      </c>
      <c r="D27" s="225">
        <v>16795250</v>
      </c>
      <c r="E27" s="225">
        <v>12952428</v>
      </c>
      <c r="F27" s="225">
        <v>12932806</v>
      </c>
      <c r="G27" s="225">
        <v>13208230</v>
      </c>
      <c r="H27" s="225">
        <v>11162835</v>
      </c>
      <c r="I27" s="225">
        <v>10193890</v>
      </c>
      <c r="J27" s="225">
        <v>12386699</v>
      </c>
      <c r="K27" s="225">
        <v>10425456</v>
      </c>
      <c r="L27" s="225">
        <v>10868046</v>
      </c>
      <c r="M27" s="225">
        <v>8993173</v>
      </c>
      <c r="N27" s="225">
        <v>7417415</v>
      </c>
      <c r="O27" s="225">
        <v>4882989</v>
      </c>
      <c r="P27" s="225">
        <v>6440849</v>
      </c>
      <c r="Q27" s="225">
        <v>6988498</v>
      </c>
      <c r="R27" s="226">
        <v>11592808</v>
      </c>
      <c r="S27" s="226">
        <v>12530977</v>
      </c>
      <c r="T27" s="224">
        <v>12374015</v>
      </c>
      <c r="U27" s="222">
        <v>11297351</v>
      </c>
      <c r="V27" s="678">
        <v>9912377</v>
      </c>
      <c r="W27" s="678">
        <v>21162615</v>
      </c>
      <c r="X27" s="678">
        <v>7872117</v>
      </c>
      <c r="Y27" s="678">
        <v>9694641</v>
      </c>
      <c r="Z27" s="678">
        <v>8549413</v>
      </c>
      <c r="AA27" s="223">
        <v>7692158</v>
      </c>
      <c r="AB27" s="223">
        <v>7521158</v>
      </c>
      <c r="AC27" s="290">
        <v>9749752</v>
      </c>
      <c r="AD27" s="290">
        <v>9927220</v>
      </c>
      <c r="AE27" s="234">
        <v>14785120</v>
      </c>
      <c r="AF27" s="676">
        <v>12747829</v>
      </c>
      <c r="AG27" s="676">
        <v>13487227</v>
      </c>
      <c r="AH27" s="676">
        <v>11203750</v>
      </c>
      <c r="AI27" s="676"/>
    </row>
    <row r="28" spans="1:35">
      <c r="A28" s="18">
        <v>202</v>
      </c>
      <c r="B28" s="9" t="s">
        <v>56</v>
      </c>
      <c r="C28" s="218">
        <v>7749102</v>
      </c>
      <c r="D28" s="218">
        <v>8883296</v>
      </c>
      <c r="E28" s="218">
        <v>12221395</v>
      </c>
      <c r="F28" s="218">
        <v>8134901</v>
      </c>
      <c r="G28" s="218">
        <v>6829371</v>
      </c>
      <c r="H28" s="218">
        <v>7062062</v>
      </c>
      <c r="I28" s="218">
        <v>11437412</v>
      </c>
      <c r="J28" s="218">
        <v>10343507</v>
      </c>
      <c r="K28" s="218">
        <v>5866735</v>
      </c>
      <c r="L28" s="218">
        <v>6960300</v>
      </c>
      <c r="M28" s="218">
        <v>7811011</v>
      </c>
      <c r="N28" s="218">
        <v>7605606</v>
      </c>
      <c r="O28" s="218">
        <v>4225086</v>
      </c>
      <c r="P28" s="218">
        <v>5264926</v>
      </c>
      <c r="Q28" s="146">
        <v>4920854</v>
      </c>
      <c r="R28" s="146">
        <v>6943212</v>
      </c>
      <c r="S28" s="146">
        <v>14569685</v>
      </c>
      <c r="T28" s="224">
        <v>13980412</v>
      </c>
      <c r="U28" s="222">
        <v>20905211</v>
      </c>
      <c r="V28" s="678">
        <v>19167308</v>
      </c>
      <c r="W28" s="678">
        <v>7910717</v>
      </c>
      <c r="X28" s="678">
        <v>5126109</v>
      </c>
      <c r="Y28" s="678">
        <v>4026005</v>
      </c>
      <c r="Z28" s="678">
        <v>4084106</v>
      </c>
      <c r="AA28" s="223">
        <v>4579030</v>
      </c>
      <c r="AB28" s="223">
        <v>4442365</v>
      </c>
      <c r="AC28" s="290">
        <v>5366514</v>
      </c>
      <c r="AD28" s="290">
        <v>3336081</v>
      </c>
      <c r="AE28" s="234">
        <v>4239278</v>
      </c>
      <c r="AF28" s="676">
        <v>4446349</v>
      </c>
      <c r="AG28" s="676">
        <v>3757525</v>
      </c>
      <c r="AH28" s="676">
        <v>4435664</v>
      </c>
      <c r="AI28" s="676"/>
    </row>
    <row r="29" spans="1:35">
      <c r="A29" s="18">
        <v>203</v>
      </c>
      <c r="B29" s="9" t="s">
        <v>57</v>
      </c>
      <c r="C29" s="218">
        <v>5710596</v>
      </c>
      <c r="D29" s="218">
        <v>4334736</v>
      </c>
      <c r="E29" s="218">
        <v>3808269</v>
      </c>
      <c r="F29" s="218">
        <v>3612686</v>
      </c>
      <c r="G29" s="218">
        <v>2863399</v>
      </c>
      <c r="H29" s="218">
        <v>2647846</v>
      </c>
      <c r="I29" s="218">
        <v>4373631</v>
      </c>
      <c r="J29" s="218">
        <v>4484129</v>
      </c>
      <c r="K29" s="218">
        <v>3981108</v>
      </c>
      <c r="L29" s="218">
        <v>3012058</v>
      </c>
      <c r="M29" s="218">
        <v>2986527</v>
      </c>
      <c r="N29" s="218">
        <v>2354527</v>
      </c>
      <c r="O29" s="218">
        <v>1672062</v>
      </c>
      <c r="P29" s="218">
        <v>1800817</v>
      </c>
      <c r="Q29" s="146">
        <v>3258983</v>
      </c>
      <c r="R29" s="146">
        <v>2964410</v>
      </c>
      <c r="S29" s="146">
        <v>2772542</v>
      </c>
      <c r="T29" s="224">
        <v>2554207</v>
      </c>
      <c r="U29" s="222">
        <v>4476828</v>
      </c>
      <c r="V29" s="678">
        <v>3216271</v>
      </c>
      <c r="W29" s="678">
        <v>2485385</v>
      </c>
      <c r="X29" s="678">
        <v>2525368</v>
      </c>
      <c r="Y29" s="678">
        <v>2600928</v>
      </c>
      <c r="Z29" s="678">
        <v>2804996</v>
      </c>
      <c r="AA29" s="223">
        <v>3603568</v>
      </c>
      <c r="AB29" s="223">
        <v>2853586</v>
      </c>
      <c r="AC29" s="290">
        <v>4103841</v>
      </c>
      <c r="AD29" s="290">
        <v>4977936</v>
      </c>
      <c r="AE29" s="234">
        <v>4235012</v>
      </c>
      <c r="AF29" s="676">
        <v>4650240</v>
      </c>
      <c r="AG29" s="676">
        <v>2813538</v>
      </c>
      <c r="AH29" s="676">
        <v>3867489</v>
      </c>
      <c r="AI29" s="676"/>
    </row>
    <row r="30" spans="1:35">
      <c r="A30" s="18">
        <v>204</v>
      </c>
      <c r="B30" s="9" t="s">
        <v>58</v>
      </c>
      <c r="C30" s="218">
        <v>6143647</v>
      </c>
      <c r="D30" s="218">
        <v>3005568</v>
      </c>
      <c r="E30" s="218">
        <v>1609446</v>
      </c>
      <c r="F30" s="218">
        <v>3141798</v>
      </c>
      <c r="G30" s="218">
        <v>1077171</v>
      </c>
      <c r="H30" s="218">
        <v>1204063</v>
      </c>
      <c r="I30" s="218">
        <v>1810545</v>
      </c>
      <c r="J30" s="218">
        <v>1744901</v>
      </c>
      <c r="K30" s="218">
        <v>1976899</v>
      </c>
      <c r="L30" s="218">
        <v>2208756</v>
      </c>
      <c r="M30" s="218">
        <v>1460664</v>
      </c>
      <c r="N30" s="218">
        <v>1043641</v>
      </c>
      <c r="O30" s="218">
        <v>1367187</v>
      </c>
      <c r="P30" s="218">
        <v>1304216</v>
      </c>
      <c r="Q30" s="227">
        <v>1371638</v>
      </c>
      <c r="R30" s="227">
        <v>1268983</v>
      </c>
      <c r="S30" s="227">
        <v>1075237</v>
      </c>
      <c r="T30" s="227">
        <v>1056239</v>
      </c>
      <c r="U30" s="228">
        <v>1125639</v>
      </c>
      <c r="V30" s="678">
        <v>788576</v>
      </c>
      <c r="W30" s="678">
        <v>853482</v>
      </c>
      <c r="X30" s="678">
        <v>541301</v>
      </c>
      <c r="Y30" s="678">
        <v>740430</v>
      </c>
      <c r="Z30" s="678">
        <v>598972</v>
      </c>
      <c r="AA30" s="228">
        <v>583577</v>
      </c>
      <c r="AB30" s="223">
        <v>571714</v>
      </c>
      <c r="AC30" s="290">
        <v>791670</v>
      </c>
      <c r="AD30" s="290">
        <v>544853</v>
      </c>
      <c r="AE30" s="234">
        <v>820315</v>
      </c>
      <c r="AF30" s="676">
        <v>666980</v>
      </c>
      <c r="AG30" s="676">
        <v>553888</v>
      </c>
      <c r="AH30" s="676">
        <v>683401</v>
      </c>
      <c r="AI30" s="676"/>
    </row>
    <row r="31" spans="1:35">
      <c r="A31" s="188">
        <v>205</v>
      </c>
      <c r="B31" s="189" t="s">
        <v>59</v>
      </c>
      <c r="C31" s="225">
        <v>694054</v>
      </c>
      <c r="D31" s="225">
        <v>1770764</v>
      </c>
      <c r="E31" s="225">
        <v>1747205</v>
      </c>
      <c r="F31" s="225">
        <v>1233242</v>
      </c>
      <c r="G31" s="225">
        <v>1431342</v>
      </c>
      <c r="H31" s="225">
        <v>2033271</v>
      </c>
      <c r="I31" s="225">
        <v>2449110</v>
      </c>
      <c r="J31" s="225">
        <v>1711188</v>
      </c>
      <c r="K31" s="225">
        <v>1778793</v>
      </c>
      <c r="L31" s="225">
        <v>979520</v>
      </c>
      <c r="M31" s="225">
        <v>1140609</v>
      </c>
      <c r="N31" s="225">
        <v>859487</v>
      </c>
      <c r="O31" s="225">
        <v>592346</v>
      </c>
      <c r="P31" s="225">
        <v>806073</v>
      </c>
      <c r="Q31" s="146">
        <v>374425</v>
      </c>
      <c r="R31" s="146">
        <v>616337</v>
      </c>
      <c r="S31" s="146">
        <v>476592</v>
      </c>
      <c r="T31" s="224">
        <v>386240</v>
      </c>
      <c r="U31" s="222">
        <v>617480</v>
      </c>
      <c r="V31" s="678">
        <v>662124</v>
      </c>
      <c r="W31" s="678">
        <v>948637</v>
      </c>
      <c r="X31" s="678">
        <v>244953</v>
      </c>
      <c r="Y31" s="678">
        <v>255926</v>
      </c>
      <c r="Z31" s="678">
        <v>310547</v>
      </c>
      <c r="AA31" s="223">
        <v>127410</v>
      </c>
      <c r="AB31" s="223">
        <v>134794</v>
      </c>
      <c r="AC31" s="290">
        <v>858857</v>
      </c>
      <c r="AD31" s="290">
        <v>900840</v>
      </c>
      <c r="AE31" s="234">
        <v>268958</v>
      </c>
      <c r="AF31" s="676">
        <v>435627</v>
      </c>
      <c r="AG31" s="676">
        <v>151182</v>
      </c>
      <c r="AH31" s="676">
        <v>450034</v>
      </c>
      <c r="AI31" s="676"/>
    </row>
    <row r="32" spans="1:35">
      <c r="A32" s="18">
        <v>206</v>
      </c>
      <c r="B32" s="9" t="s">
        <v>60</v>
      </c>
      <c r="C32" s="218">
        <v>1000</v>
      </c>
      <c r="D32" s="218">
        <v>1000</v>
      </c>
      <c r="E32" s="218">
        <v>1000</v>
      </c>
      <c r="F32" s="218">
        <v>176</v>
      </c>
      <c r="G32" s="218">
        <v>176</v>
      </c>
      <c r="H32" s="218">
        <v>227</v>
      </c>
      <c r="I32" s="218">
        <v>80</v>
      </c>
      <c r="J32" s="218">
        <v>1000</v>
      </c>
      <c r="K32" s="218">
        <v>0</v>
      </c>
      <c r="L32" s="218">
        <v>0</v>
      </c>
      <c r="M32" s="218">
        <v>0</v>
      </c>
      <c r="N32" s="218">
        <v>1000</v>
      </c>
      <c r="O32" s="218">
        <v>30132</v>
      </c>
      <c r="P32" s="218">
        <v>618</v>
      </c>
      <c r="Q32" s="227">
        <v>342</v>
      </c>
      <c r="R32" s="227">
        <v>346</v>
      </c>
      <c r="S32" s="227">
        <v>0</v>
      </c>
      <c r="T32" s="227">
        <v>1630</v>
      </c>
      <c r="U32" s="228">
        <v>0</v>
      </c>
      <c r="V32" s="678">
        <v>0</v>
      </c>
      <c r="W32" s="678">
        <v>891</v>
      </c>
      <c r="X32" s="678">
        <v>4481</v>
      </c>
      <c r="Y32" s="678">
        <v>8961</v>
      </c>
      <c r="Z32" s="678">
        <v>5256</v>
      </c>
      <c r="AA32" s="228">
        <v>5333</v>
      </c>
      <c r="AB32" s="223">
        <v>2011</v>
      </c>
      <c r="AC32" s="290">
        <v>2484</v>
      </c>
      <c r="AD32" s="290">
        <v>324</v>
      </c>
      <c r="AE32" s="234">
        <v>3132</v>
      </c>
      <c r="AF32" s="676">
        <v>1718</v>
      </c>
      <c r="AG32" s="676">
        <v>550</v>
      </c>
      <c r="AH32" s="676">
        <v>72695</v>
      </c>
      <c r="AI32" s="676"/>
    </row>
    <row r="33" spans="1:35">
      <c r="A33" s="18">
        <v>207</v>
      </c>
      <c r="B33" s="9" t="s">
        <v>61</v>
      </c>
      <c r="C33" s="218">
        <v>3895129</v>
      </c>
      <c r="D33" s="218">
        <v>4861209</v>
      </c>
      <c r="E33" s="218">
        <v>4065352</v>
      </c>
      <c r="F33" s="218">
        <v>2453912</v>
      </c>
      <c r="G33" s="218">
        <v>3473424</v>
      </c>
      <c r="H33" s="218">
        <v>2868924</v>
      </c>
      <c r="I33" s="218">
        <v>3879701</v>
      </c>
      <c r="J33" s="218">
        <v>3515949</v>
      </c>
      <c r="K33" s="218">
        <v>3919201</v>
      </c>
      <c r="L33" s="218">
        <v>2329286</v>
      </c>
      <c r="M33" s="218">
        <v>2979305</v>
      </c>
      <c r="N33" s="218">
        <v>9347687</v>
      </c>
      <c r="O33" s="218">
        <v>3669410</v>
      </c>
      <c r="P33" s="218">
        <v>1974078</v>
      </c>
      <c r="Q33" s="146">
        <v>2376557</v>
      </c>
      <c r="R33" s="146">
        <v>2090366</v>
      </c>
      <c r="S33" s="146">
        <v>2503906</v>
      </c>
      <c r="T33" s="224">
        <v>2480990</v>
      </c>
      <c r="U33" s="222">
        <v>2637219</v>
      </c>
      <c r="V33" s="678">
        <v>1357620</v>
      </c>
      <c r="W33" s="678">
        <v>1073023</v>
      </c>
      <c r="X33" s="678">
        <v>1639251</v>
      </c>
      <c r="Y33" s="678">
        <v>1779814</v>
      </c>
      <c r="Z33" s="678">
        <v>2152827</v>
      </c>
      <c r="AA33" s="223">
        <v>2042706</v>
      </c>
      <c r="AB33" s="223">
        <v>2473986</v>
      </c>
      <c r="AC33" s="290">
        <v>3014561</v>
      </c>
      <c r="AD33" s="290">
        <v>2820723</v>
      </c>
      <c r="AE33" s="234">
        <v>2873240</v>
      </c>
      <c r="AF33" s="676">
        <v>3325535</v>
      </c>
      <c r="AG33" s="676">
        <v>2624964</v>
      </c>
      <c r="AH33" s="676">
        <v>2165221</v>
      </c>
      <c r="AI33" s="676"/>
    </row>
    <row r="34" spans="1:35">
      <c r="A34" s="18">
        <v>208</v>
      </c>
      <c r="B34" s="9" t="s">
        <v>62</v>
      </c>
      <c r="C34" s="218">
        <v>353664</v>
      </c>
      <c r="D34" s="218">
        <v>342482</v>
      </c>
      <c r="E34" s="218">
        <v>401887</v>
      </c>
      <c r="F34" s="218">
        <v>258635</v>
      </c>
      <c r="G34" s="218">
        <v>123651</v>
      </c>
      <c r="H34" s="218">
        <v>150258</v>
      </c>
      <c r="I34" s="218">
        <v>288381</v>
      </c>
      <c r="J34" s="218">
        <v>316169</v>
      </c>
      <c r="K34" s="218">
        <v>249928</v>
      </c>
      <c r="L34" s="218">
        <v>240397</v>
      </c>
      <c r="M34" s="218">
        <v>158654</v>
      </c>
      <c r="N34" s="218">
        <v>477675</v>
      </c>
      <c r="O34" s="218">
        <v>93057</v>
      </c>
      <c r="P34" s="218">
        <v>145241</v>
      </c>
      <c r="Q34" s="146">
        <v>116647</v>
      </c>
      <c r="R34" s="146">
        <v>116149</v>
      </c>
      <c r="S34" s="146">
        <v>180997</v>
      </c>
      <c r="T34" s="224">
        <v>286088</v>
      </c>
      <c r="U34" s="222">
        <v>185967</v>
      </c>
      <c r="V34" s="678">
        <v>179205</v>
      </c>
      <c r="W34" s="678">
        <v>248311</v>
      </c>
      <c r="X34" s="678">
        <v>245819</v>
      </c>
      <c r="Y34" s="678">
        <v>752844</v>
      </c>
      <c r="Z34" s="678">
        <v>236797</v>
      </c>
      <c r="AA34" s="223">
        <v>359614</v>
      </c>
      <c r="AB34" s="223">
        <v>260905</v>
      </c>
      <c r="AC34" s="290">
        <v>452439</v>
      </c>
      <c r="AD34" s="290">
        <v>317366</v>
      </c>
      <c r="AE34" s="234">
        <v>290534</v>
      </c>
      <c r="AF34" s="676">
        <v>233943</v>
      </c>
      <c r="AG34" s="676">
        <v>422079</v>
      </c>
      <c r="AH34" s="676">
        <v>317448</v>
      </c>
      <c r="AI34" s="676"/>
    </row>
    <row r="35" spans="1:35">
      <c r="A35" s="188">
        <v>209</v>
      </c>
      <c r="B35" s="189" t="s">
        <v>63</v>
      </c>
      <c r="C35" s="225">
        <v>908824</v>
      </c>
      <c r="D35" s="225">
        <v>1651127</v>
      </c>
      <c r="E35" s="225">
        <v>554481</v>
      </c>
      <c r="F35" s="225">
        <v>405003</v>
      </c>
      <c r="G35" s="225">
        <v>465956</v>
      </c>
      <c r="H35" s="225">
        <v>250022</v>
      </c>
      <c r="I35" s="225">
        <v>836359</v>
      </c>
      <c r="J35" s="225">
        <v>806476</v>
      </c>
      <c r="K35" s="225">
        <v>982253</v>
      </c>
      <c r="L35" s="225">
        <v>913612</v>
      </c>
      <c r="M35" s="225">
        <v>559491</v>
      </c>
      <c r="N35" s="225">
        <v>424729</v>
      </c>
      <c r="O35" s="225">
        <v>293449</v>
      </c>
      <c r="P35" s="225">
        <v>217251</v>
      </c>
      <c r="Q35" s="146">
        <v>228290</v>
      </c>
      <c r="R35" s="146">
        <v>377340</v>
      </c>
      <c r="S35" s="146">
        <v>470973</v>
      </c>
      <c r="T35" s="224">
        <v>381476</v>
      </c>
      <c r="U35" s="222">
        <v>459894</v>
      </c>
      <c r="V35" s="678">
        <v>352896</v>
      </c>
      <c r="W35" s="678">
        <v>129855</v>
      </c>
      <c r="X35" s="678">
        <v>877374</v>
      </c>
      <c r="Y35" s="678">
        <v>454382</v>
      </c>
      <c r="Z35" s="678">
        <v>323315</v>
      </c>
      <c r="AA35" s="223">
        <v>232089</v>
      </c>
      <c r="AB35" s="223">
        <v>322882</v>
      </c>
      <c r="AC35" s="290">
        <v>480660</v>
      </c>
      <c r="AD35" s="290">
        <v>400515</v>
      </c>
      <c r="AE35" s="234">
        <v>477497</v>
      </c>
      <c r="AF35" s="676">
        <v>477285</v>
      </c>
      <c r="AG35" s="676">
        <v>288968</v>
      </c>
      <c r="AH35" s="676">
        <v>305878</v>
      </c>
      <c r="AI35" s="676"/>
    </row>
    <row r="36" spans="1:35">
      <c r="A36" s="18">
        <v>210</v>
      </c>
      <c r="B36" s="9" t="s">
        <v>64</v>
      </c>
      <c r="C36" s="218">
        <v>6327730</v>
      </c>
      <c r="D36" s="218">
        <v>7814044</v>
      </c>
      <c r="E36" s="218">
        <v>9985251</v>
      </c>
      <c r="F36" s="218">
        <v>5488486</v>
      </c>
      <c r="G36" s="218">
        <v>2862416</v>
      </c>
      <c r="H36" s="218">
        <v>3922172</v>
      </c>
      <c r="I36" s="218">
        <v>5777404</v>
      </c>
      <c r="J36" s="218">
        <v>3401607</v>
      </c>
      <c r="K36" s="218">
        <v>4428633</v>
      </c>
      <c r="L36" s="218">
        <v>4670400</v>
      </c>
      <c r="M36" s="218">
        <v>1732280</v>
      </c>
      <c r="N36" s="218">
        <v>1719769</v>
      </c>
      <c r="O36" s="218">
        <v>1755601</v>
      </c>
      <c r="P36" s="218">
        <v>1613974</v>
      </c>
      <c r="Q36" s="146">
        <v>2233170</v>
      </c>
      <c r="R36" s="146">
        <v>3409038</v>
      </c>
      <c r="S36" s="146">
        <v>4489863</v>
      </c>
      <c r="T36" s="224">
        <v>5134392</v>
      </c>
      <c r="U36" s="222">
        <v>6356000</v>
      </c>
      <c r="V36" s="678">
        <v>7051176</v>
      </c>
      <c r="W36" s="678">
        <v>5411664</v>
      </c>
      <c r="X36" s="678">
        <v>8260110</v>
      </c>
      <c r="Y36" s="678">
        <v>6682624</v>
      </c>
      <c r="Z36" s="678">
        <v>4846985</v>
      </c>
      <c r="AA36" s="223">
        <v>6922151</v>
      </c>
      <c r="AB36" s="223">
        <v>4081725</v>
      </c>
      <c r="AC36" s="290">
        <v>6987073</v>
      </c>
      <c r="AD36" s="290">
        <v>7752716</v>
      </c>
      <c r="AE36" s="234">
        <v>5221864</v>
      </c>
      <c r="AF36" s="676">
        <v>5401834</v>
      </c>
      <c r="AG36" s="676">
        <v>7966445</v>
      </c>
      <c r="AH36" s="676">
        <v>1762713</v>
      </c>
      <c r="AI36" s="676"/>
    </row>
    <row r="37" spans="1:35">
      <c r="A37" s="18">
        <v>212</v>
      </c>
      <c r="B37" s="9" t="s">
        <v>65</v>
      </c>
      <c r="C37" s="218">
        <v>1704314</v>
      </c>
      <c r="D37" s="218">
        <v>1250387</v>
      </c>
      <c r="E37" s="218">
        <v>1409615</v>
      </c>
      <c r="F37" s="218">
        <v>927100</v>
      </c>
      <c r="G37" s="218">
        <v>785844</v>
      </c>
      <c r="H37" s="218">
        <v>1730177</v>
      </c>
      <c r="I37" s="218">
        <v>1285479</v>
      </c>
      <c r="J37" s="218">
        <v>3802630</v>
      </c>
      <c r="K37" s="218">
        <v>1468787</v>
      </c>
      <c r="L37" s="218">
        <v>1093780</v>
      </c>
      <c r="M37" s="218">
        <v>1229583</v>
      </c>
      <c r="N37" s="218">
        <v>978204</v>
      </c>
      <c r="O37" s="218">
        <v>917220</v>
      </c>
      <c r="P37" s="218">
        <v>971919</v>
      </c>
      <c r="Q37" s="146">
        <v>768488</v>
      </c>
      <c r="R37" s="146">
        <v>803488</v>
      </c>
      <c r="S37" s="146">
        <v>869533</v>
      </c>
      <c r="T37" s="224">
        <v>969707</v>
      </c>
      <c r="U37" s="222">
        <v>1474511</v>
      </c>
      <c r="V37" s="678">
        <v>864158</v>
      </c>
      <c r="W37" s="678">
        <v>1004364</v>
      </c>
      <c r="X37" s="678">
        <v>791815</v>
      </c>
      <c r="Y37" s="678">
        <v>974113</v>
      </c>
      <c r="Z37" s="678">
        <v>995289</v>
      </c>
      <c r="AA37" s="223">
        <v>1289299</v>
      </c>
      <c r="AB37" s="223">
        <v>954821</v>
      </c>
      <c r="AC37" s="290">
        <v>1403275</v>
      </c>
      <c r="AD37" s="290">
        <v>1342486</v>
      </c>
      <c r="AE37" s="234">
        <v>1077375</v>
      </c>
      <c r="AF37" s="676">
        <v>1678326</v>
      </c>
      <c r="AG37" s="676">
        <v>1618287</v>
      </c>
      <c r="AH37" s="676">
        <v>1051147</v>
      </c>
      <c r="AI37" s="676"/>
    </row>
    <row r="38" spans="1:35">
      <c r="A38" s="188">
        <v>213</v>
      </c>
      <c r="B38" s="189" t="s">
        <v>66</v>
      </c>
      <c r="C38" s="225">
        <v>251659</v>
      </c>
      <c r="D38" s="225">
        <v>373579</v>
      </c>
      <c r="E38" s="225">
        <v>464305</v>
      </c>
      <c r="F38" s="225">
        <v>771315</v>
      </c>
      <c r="G38" s="225">
        <v>725580</v>
      </c>
      <c r="H38" s="225">
        <v>1802092</v>
      </c>
      <c r="I38" s="225">
        <v>3113286</v>
      </c>
      <c r="J38" s="225">
        <v>1563787</v>
      </c>
      <c r="K38" s="225">
        <v>1936275</v>
      </c>
      <c r="L38" s="225">
        <v>1490747</v>
      </c>
      <c r="M38" s="225">
        <v>517948</v>
      </c>
      <c r="N38" s="225">
        <v>951907</v>
      </c>
      <c r="O38" s="225">
        <v>1901989</v>
      </c>
      <c r="P38" s="225">
        <v>2599877</v>
      </c>
      <c r="Q38" s="146">
        <v>1938708</v>
      </c>
      <c r="R38" s="146">
        <v>299845</v>
      </c>
      <c r="S38" s="146">
        <v>359792</v>
      </c>
      <c r="T38" s="224">
        <v>1470723</v>
      </c>
      <c r="U38" s="222">
        <v>365064</v>
      </c>
      <c r="V38" s="678">
        <v>174754</v>
      </c>
      <c r="W38" s="678">
        <v>116840</v>
      </c>
      <c r="X38" s="678">
        <v>1150909</v>
      </c>
      <c r="Y38" s="678">
        <v>117317</v>
      </c>
      <c r="Z38" s="678">
        <v>254727</v>
      </c>
      <c r="AA38" s="223">
        <v>118948</v>
      </c>
      <c r="AB38" s="223">
        <v>211311</v>
      </c>
      <c r="AC38" s="290">
        <v>296810</v>
      </c>
      <c r="AD38" s="290">
        <v>201385</v>
      </c>
      <c r="AE38" s="234">
        <v>161579</v>
      </c>
      <c r="AF38" s="676">
        <v>260349</v>
      </c>
      <c r="AG38" s="676">
        <v>113310</v>
      </c>
      <c r="AH38" s="676">
        <v>87005</v>
      </c>
      <c r="AI38" s="676"/>
    </row>
    <row r="39" spans="1:35">
      <c r="A39" s="18">
        <v>214</v>
      </c>
      <c r="B39" s="9" t="s">
        <v>67</v>
      </c>
      <c r="C39" s="218">
        <v>905905</v>
      </c>
      <c r="D39" s="218">
        <v>877395</v>
      </c>
      <c r="E39" s="218">
        <v>960933</v>
      </c>
      <c r="F39" s="218">
        <v>722250</v>
      </c>
      <c r="G39" s="218">
        <v>606800</v>
      </c>
      <c r="H39" s="218">
        <v>358807</v>
      </c>
      <c r="I39" s="218">
        <v>229784</v>
      </c>
      <c r="J39" s="218">
        <v>263932</v>
      </c>
      <c r="K39" s="218">
        <v>351925</v>
      </c>
      <c r="L39" s="218">
        <v>229893</v>
      </c>
      <c r="M39" s="218">
        <v>335751</v>
      </c>
      <c r="N39" s="218">
        <v>146449</v>
      </c>
      <c r="O39" s="218">
        <v>70485</v>
      </c>
      <c r="P39" s="218">
        <v>237789</v>
      </c>
      <c r="Q39" s="146">
        <v>149404</v>
      </c>
      <c r="R39" s="146">
        <v>138606</v>
      </c>
      <c r="S39" s="146">
        <v>72797</v>
      </c>
      <c r="T39" s="224">
        <v>155553</v>
      </c>
      <c r="U39" s="222">
        <v>197409</v>
      </c>
      <c r="V39" s="678">
        <v>44976</v>
      </c>
      <c r="W39" s="678">
        <v>109764</v>
      </c>
      <c r="X39" s="678">
        <v>83468</v>
      </c>
      <c r="Y39" s="678">
        <v>111872</v>
      </c>
      <c r="Z39" s="678">
        <v>159627</v>
      </c>
      <c r="AA39" s="223">
        <v>136468</v>
      </c>
      <c r="AB39" s="223">
        <v>82591</v>
      </c>
      <c r="AC39" s="290">
        <v>90021</v>
      </c>
      <c r="AD39" s="290">
        <v>274908</v>
      </c>
      <c r="AE39" s="234">
        <v>157273</v>
      </c>
      <c r="AF39" s="676">
        <v>276829</v>
      </c>
      <c r="AG39" s="676">
        <v>149731</v>
      </c>
      <c r="AH39" s="676">
        <v>149033</v>
      </c>
      <c r="AI39" s="676"/>
    </row>
    <row r="40" spans="1:35">
      <c r="A40" s="190">
        <v>215</v>
      </c>
      <c r="B40" s="191" t="s">
        <v>68</v>
      </c>
      <c r="C40" s="225">
        <v>678579</v>
      </c>
      <c r="D40" s="225">
        <v>994267</v>
      </c>
      <c r="E40" s="225">
        <v>830098</v>
      </c>
      <c r="F40" s="225">
        <v>677623</v>
      </c>
      <c r="G40" s="225">
        <v>624240</v>
      </c>
      <c r="H40" s="225">
        <v>755074</v>
      </c>
      <c r="I40" s="225">
        <v>564111</v>
      </c>
      <c r="J40" s="225">
        <v>384301</v>
      </c>
      <c r="K40" s="225">
        <v>315430</v>
      </c>
      <c r="L40" s="225">
        <v>275087</v>
      </c>
      <c r="M40" s="225">
        <v>382755</v>
      </c>
      <c r="N40" s="225">
        <v>226124</v>
      </c>
      <c r="O40" s="225">
        <v>359289</v>
      </c>
      <c r="P40" s="225">
        <v>215877</v>
      </c>
      <c r="Q40" s="146">
        <v>259883</v>
      </c>
      <c r="R40" s="146">
        <v>344498</v>
      </c>
      <c r="S40" s="146">
        <v>329448</v>
      </c>
      <c r="T40" s="229">
        <v>284089</v>
      </c>
      <c r="U40" s="222">
        <v>481820</v>
      </c>
      <c r="V40" s="678">
        <v>243293</v>
      </c>
      <c r="W40" s="678">
        <v>332304</v>
      </c>
      <c r="X40" s="678">
        <v>151900</v>
      </c>
      <c r="Y40" s="678">
        <v>954475</v>
      </c>
      <c r="Z40" s="678">
        <v>384796</v>
      </c>
      <c r="AA40" s="223">
        <v>526426</v>
      </c>
      <c r="AB40" s="223">
        <v>701495</v>
      </c>
      <c r="AC40" s="290">
        <v>491149</v>
      </c>
      <c r="AD40" s="290">
        <v>565235</v>
      </c>
      <c r="AE40" s="234">
        <v>798137</v>
      </c>
      <c r="AF40" s="676">
        <v>941760</v>
      </c>
      <c r="AG40" s="676">
        <v>609937</v>
      </c>
      <c r="AH40" s="676">
        <v>495086</v>
      </c>
      <c r="AI40" s="676"/>
    </row>
    <row r="41" spans="1:35">
      <c r="A41" s="18">
        <v>216</v>
      </c>
      <c r="B41" s="9" t="s">
        <v>69</v>
      </c>
      <c r="C41" s="218">
        <v>3932274</v>
      </c>
      <c r="D41" s="218">
        <v>4338102</v>
      </c>
      <c r="E41" s="218">
        <v>8784086</v>
      </c>
      <c r="F41" s="218">
        <v>8788538</v>
      </c>
      <c r="G41" s="218">
        <v>4266409</v>
      </c>
      <c r="H41" s="218">
        <v>3574674</v>
      </c>
      <c r="I41" s="218">
        <v>4744052</v>
      </c>
      <c r="J41" s="218">
        <v>5517945</v>
      </c>
      <c r="K41" s="218">
        <v>3664220</v>
      </c>
      <c r="L41" s="218">
        <v>6086483</v>
      </c>
      <c r="M41" s="218">
        <v>2537949</v>
      </c>
      <c r="N41" s="218">
        <v>2634136</v>
      </c>
      <c r="O41" s="218">
        <v>2365993</v>
      </c>
      <c r="P41" s="218">
        <v>2250903</v>
      </c>
      <c r="Q41" s="146">
        <v>2503734</v>
      </c>
      <c r="R41" s="146">
        <v>5153779</v>
      </c>
      <c r="S41" s="146">
        <v>5299763</v>
      </c>
      <c r="T41" s="224">
        <v>4924631</v>
      </c>
      <c r="U41" s="222">
        <v>7008525</v>
      </c>
      <c r="V41" s="678">
        <v>8351710</v>
      </c>
      <c r="W41" s="678">
        <v>3969521</v>
      </c>
      <c r="X41" s="678">
        <v>3603619</v>
      </c>
      <c r="Y41" s="678">
        <v>4137296</v>
      </c>
      <c r="Z41" s="678">
        <v>3404310</v>
      </c>
      <c r="AA41" s="223">
        <v>8418111</v>
      </c>
      <c r="AB41" s="223">
        <v>3269006</v>
      </c>
      <c r="AC41" s="290">
        <v>3936030</v>
      </c>
      <c r="AD41" s="290">
        <v>4625134</v>
      </c>
      <c r="AE41" s="234">
        <v>4814722</v>
      </c>
      <c r="AF41" s="676">
        <v>7793795</v>
      </c>
      <c r="AG41" s="676">
        <v>4662336</v>
      </c>
      <c r="AH41" s="676">
        <v>4701398</v>
      </c>
      <c r="AI41" s="676"/>
    </row>
    <row r="42" spans="1:35">
      <c r="A42" s="18">
        <v>217</v>
      </c>
      <c r="B42" s="9" t="s">
        <v>70</v>
      </c>
      <c r="C42" s="218">
        <v>317891</v>
      </c>
      <c r="D42" s="218">
        <v>464570</v>
      </c>
      <c r="E42" s="218">
        <v>344113</v>
      </c>
      <c r="F42" s="218">
        <v>166173</v>
      </c>
      <c r="G42" s="218">
        <v>122460</v>
      </c>
      <c r="H42" s="218">
        <v>114667</v>
      </c>
      <c r="I42" s="218">
        <v>238421</v>
      </c>
      <c r="J42" s="218">
        <v>320999</v>
      </c>
      <c r="K42" s="218">
        <v>188591</v>
      </c>
      <c r="L42" s="218">
        <v>221864</v>
      </c>
      <c r="M42" s="218">
        <v>144322</v>
      </c>
      <c r="N42" s="218">
        <v>72322</v>
      </c>
      <c r="O42" s="218">
        <v>94749</v>
      </c>
      <c r="P42" s="218">
        <v>67108</v>
      </c>
      <c r="Q42" s="146">
        <v>112676</v>
      </c>
      <c r="R42" s="146">
        <v>64067</v>
      </c>
      <c r="S42" s="146">
        <v>149610</v>
      </c>
      <c r="T42" s="224">
        <v>208220</v>
      </c>
      <c r="U42" s="222">
        <v>140944</v>
      </c>
      <c r="V42" s="678">
        <v>141763</v>
      </c>
      <c r="W42" s="678">
        <v>34279</v>
      </c>
      <c r="X42" s="678">
        <v>48373</v>
      </c>
      <c r="Y42" s="678">
        <v>114640</v>
      </c>
      <c r="Z42" s="678">
        <v>104776</v>
      </c>
      <c r="AA42" s="223">
        <v>176001</v>
      </c>
      <c r="AB42" s="223">
        <v>125974</v>
      </c>
      <c r="AC42" s="290">
        <v>127877</v>
      </c>
      <c r="AD42" s="290">
        <v>240268</v>
      </c>
      <c r="AE42" s="234">
        <v>243252</v>
      </c>
      <c r="AF42" s="676">
        <v>164452</v>
      </c>
      <c r="AG42" s="676">
        <v>832539</v>
      </c>
      <c r="AH42" s="676">
        <v>141693</v>
      </c>
      <c r="AI42" s="676"/>
    </row>
    <row r="43" spans="1:35">
      <c r="A43" s="18">
        <v>218</v>
      </c>
      <c r="B43" s="9" t="s">
        <v>71</v>
      </c>
      <c r="C43" s="218">
        <v>821021</v>
      </c>
      <c r="D43" s="218">
        <v>1469291</v>
      </c>
      <c r="E43" s="218">
        <v>1005626</v>
      </c>
      <c r="F43" s="218">
        <v>1989399</v>
      </c>
      <c r="G43" s="218">
        <v>908633</v>
      </c>
      <c r="H43" s="218">
        <v>592373</v>
      </c>
      <c r="I43" s="218">
        <v>671892</v>
      </c>
      <c r="J43" s="218">
        <v>999065</v>
      </c>
      <c r="K43" s="218">
        <v>997899</v>
      </c>
      <c r="L43" s="218">
        <v>665034</v>
      </c>
      <c r="M43" s="218">
        <v>672443</v>
      </c>
      <c r="N43" s="218">
        <v>818495</v>
      </c>
      <c r="O43" s="218">
        <v>702820</v>
      </c>
      <c r="P43" s="218">
        <v>921752</v>
      </c>
      <c r="Q43" s="146">
        <v>1052131</v>
      </c>
      <c r="R43" s="146">
        <v>928550</v>
      </c>
      <c r="S43" s="146">
        <v>1468951</v>
      </c>
      <c r="T43" s="224">
        <v>995914</v>
      </c>
      <c r="U43" s="222">
        <v>1145480</v>
      </c>
      <c r="V43" s="678">
        <v>805696</v>
      </c>
      <c r="W43" s="678">
        <v>539517</v>
      </c>
      <c r="X43" s="678">
        <v>512974</v>
      </c>
      <c r="Y43" s="678">
        <v>1155961</v>
      </c>
      <c r="Z43" s="678">
        <v>2419825</v>
      </c>
      <c r="AA43" s="223">
        <v>831336</v>
      </c>
      <c r="AB43" s="223">
        <v>887628</v>
      </c>
      <c r="AC43" s="290">
        <v>2092873</v>
      </c>
      <c r="AD43" s="290">
        <v>909380</v>
      </c>
      <c r="AE43" s="234">
        <v>1110788</v>
      </c>
      <c r="AF43" s="676">
        <v>1230928</v>
      </c>
      <c r="AG43" s="676">
        <v>842131</v>
      </c>
      <c r="AH43" s="676">
        <v>1030586</v>
      </c>
      <c r="AI43" s="676"/>
    </row>
    <row r="44" spans="1:35">
      <c r="A44" s="18">
        <v>219</v>
      </c>
      <c r="B44" s="9" t="s">
        <v>72</v>
      </c>
      <c r="C44" s="218">
        <v>1701682</v>
      </c>
      <c r="D44" s="218">
        <v>1410542</v>
      </c>
      <c r="E44" s="218">
        <v>2144512</v>
      </c>
      <c r="F44" s="218">
        <v>2854479</v>
      </c>
      <c r="G44" s="218">
        <v>1061670</v>
      </c>
      <c r="H44" s="218">
        <v>1724101</v>
      </c>
      <c r="I44" s="218">
        <v>1452571</v>
      </c>
      <c r="J44" s="218">
        <v>1471545</v>
      </c>
      <c r="K44" s="218">
        <v>1270250</v>
      </c>
      <c r="L44" s="218">
        <v>915154</v>
      </c>
      <c r="M44" s="218">
        <v>704807</v>
      </c>
      <c r="N44" s="218">
        <v>885581</v>
      </c>
      <c r="O44" s="218">
        <v>744850</v>
      </c>
      <c r="P44" s="218">
        <v>1112624</v>
      </c>
      <c r="Q44" s="146">
        <v>1404023</v>
      </c>
      <c r="R44" s="146">
        <v>1135627</v>
      </c>
      <c r="S44" s="146">
        <v>1210659</v>
      </c>
      <c r="T44" s="224">
        <v>1215497</v>
      </c>
      <c r="U44" s="222">
        <v>1465838</v>
      </c>
      <c r="V44" s="678">
        <v>832259</v>
      </c>
      <c r="W44" s="678">
        <v>912542</v>
      </c>
      <c r="X44" s="678">
        <v>749347</v>
      </c>
      <c r="Y44" s="678">
        <v>1190542</v>
      </c>
      <c r="Z44" s="678">
        <v>784867</v>
      </c>
      <c r="AA44" s="223">
        <v>1272288</v>
      </c>
      <c r="AB44" s="223">
        <v>1089455</v>
      </c>
      <c r="AC44" s="290">
        <v>1874894</v>
      </c>
      <c r="AD44" s="290">
        <v>1577625</v>
      </c>
      <c r="AE44" s="234">
        <v>2191114</v>
      </c>
      <c r="AF44" s="676">
        <v>2048331</v>
      </c>
      <c r="AG44" s="676">
        <v>2524681</v>
      </c>
      <c r="AH44" s="676">
        <v>1020708</v>
      </c>
      <c r="AI44" s="676"/>
    </row>
    <row r="45" spans="1:35">
      <c r="A45" s="18">
        <v>220</v>
      </c>
      <c r="B45" s="9" t="s">
        <v>73</v>
      </c>
      <c r="C45" s="218">
        <v>693056</v>
      </c>
      <c r="D45" s="218">
        <v>932951</v>
      </c>
      <c r="E45" s="218">
        <v>502274</v>
      </c>
      <c r="F45" s="218">
        <v>620200</v>
      </c>
      <c r="G45" s="218">
        <v>445021</v>
      </c>
      <c r="H45" s="218">
        <v>438823</v>
      </c>
      <c r="I45" s="218">
        <v>666047</v>
      </c>
      <c r="J45" s="218">
        <v>598334</v>
      </c>
      <c r="K45" s="218">
        <v>521650</v>
      </c>
      <c r="L45" s="218">
        <v>389858</v>
      </c>
      <c r="M45" s="218">
        <v>494171</v>
      </c>
      <c r="N45" s="218">
        <v>708278</v>
      </c>
      <c r="O45" s="218">
        <v>581037</v>
      </c>
      <c r="P45" s="218">
        <v>466437</v>
      </c>
      <c r="Q45" s="146">
        <v>546201</v>
      </c>
      <c r="R45" s="146">
        <v>600280</v>
      </c>
      <c r="S45" s="146">
        <v>932813</v>
      </c>
      <c r="T45" s="224">
        <v>1109307</v>
      </c>
      <c r="U45" s="222">
        <v>1019426</v>
      </c>
      <c r="V45" s="678">
        <v>864269</v>
      </c>
      <c r="W45" s="678">
        <v>871124</v>
      </c>
      <c r="X45" s="678">
        <v>1958282</v>
      </c>
      <c r="Y45" s="678">
        <v>2487002</v>
      </c>
      <c r="Z45" s="678">
        <v>1079152</v>
      </c>
      <c r="AA45" s="223">
        <v>1039211</v>
      </c>
      <c r="AB45" s="223">
        <v>490182</v>
      </c>
      <c r="AC45" s="290">
        <v>1159923</v>
      </c>
      <c r="AD45" s="290">
        <v>1321674</v>
      </c>
      <c r="AE45" s="234">
        <v>1203067</v>
      </c>
      <c r="AF45" s="676">
        <v>1246299</v>
      </c>
      <c r="AG45" s="676">
        <v>638362</v>
      </c>
      <c r="AH45" s="676">
        <v>702746</v>
      </c>
      <c r="AI45" s="676"/>
    </row>
    <row r="46" spans="1:35">
      <c r="A46" s="18">
        <v>221</v>
      </c>
      <c r="B46" s="9" t="s">
        <v>74</v>
      </c>
      <c r="C46" s="218">
        <v>343395</v>
      </c>
      <c r="D46" s="218">
        <v>351346</v>
      </c>
      <c r="E46" s="218">
        <v>445165</v>
      </c>
      <c r="F46" s="218">
        <v>362212</v>
      </c>
      <c r="G46" s="218">
        <v>225047</v>
      </c>
      <c r="H46" s="218">
        <v>391812</v>
      </c>
      <c r="I46" s="218">
        <v>263146</v>
      </c>
      <c r="J46" s="218">
        <v>277819</v>
      </c>
      <c r="K46" s="218">
        <v>262623</v>
      </c>
      <c r="L46" s="218">
        <v>159294</v>
      </c>
      <c r="M46" s="218">
        <v>252568</v>
      </c>
      <c r="N46" s="218">
        <v>189313</v>
      </c>
      <c r="O46" s="218">
        <v>216876</v>
      </c>
      <c r="P46" s="218">
        <v>427272</v>
      </c>
      <c r="Q46" s="146">
        <v>345060</v>
      </c>
      <c r="R46" s="146">
        <v>288499</v>
      </c>
      <c r="S46" s="146">
        <v>461697</v>
      </c>
      <c r="T46" s="224">
        <v>233357</v>
      </c>
      <c r="U46" s="222">
        <v>225797</v>
      </c>
      <c r="V46" s="678">
        <v>202146</v>
      </c>
      <c r="W46" s="678">
        <v>316161</v>
      </c>
      <c r="X46" s="678">
        <v>266154</v>
      </c>
      <c r="Y46" s="678">
        <v>203362</v>
      </c>
      <c r="Z46" s="678">
        <v>268429</v>
      </c>
      <c r="AA46" s="223">
        <v>192585</v>
      </c>
      <c r="AB46" s="223">
        <v>229770</v>
      </c>
      <c r="AC46" s="290">
        <v>310864</v>
      </c>
      <c r="AD46" s="290">
        <v>316926</v>
      </c>
      <c r="AE46" s="234">
        <v>438137</v>
      </c>
      <c r="AF46" s="676">
        <v>328855</v>
      </c>
      <c r="AG46" s="676">
        <v>313208</v>
      </c>
      <c r="AH46" s="676">
        <v>512082</v>
      </c>
      <c r="AI46" s="676"/>
    </row>
    <row r="47" spans="1:35">
      <c r="A47" s="182">
        <v>222</v>
      </c>
      <c r="B47" s="192" t="s">
        <v>484</v>
      </c>
      <c r="C47" s="219">
        <v>330008</v>
      </c>
      <c r="D47" s="219">
        <v>290858</v>
      </c>
      <c r="E47" s="219">
        <v>378456</v>
      </c>
      <c r="F47" s="219">
        <v>279319</v>
      </c>
      <c r="G47" s="219">
        <v>148428</v>
      </c>
      <c r="H47" s="219">
        <v>140134</v>
      </c>
      <c r="I47" s="219">
        <v>317286</v>
      </c>
      <c r="J47" s="219">
        <v>581715</v>
      </c>
      <c r="K47" s="219">
        <v>345655</v>
      </c>
      <c r="L47" s="219">
        <v>154370</v>
      </c>
      <c r="M47" s="219">
        <v>175684</v>
      </c>
      <c r="N47" s="219">
        <v>148013</v>
      </c>
      <c r="O47" s="219">
        <v>98438</v>
      </c>
      <c r="P47" s="219">
        <v>113468</v>
      </c>
      <c r="Q47" s="146">
        <v>213818</v>
      </c>
      <c r="R47" s="146">
        <v>165095</v>
      </c>
      <c r="S47" s="146">
        <v>141018</v>
      </c>
      <c r="T47" s="224">
        <v>288731</v>
      </c>
      <c r="U47" s="222">
        <v>238889</v>
      </c>
      <c r="V47" s="678">
        <v>196225</v>
      </c>
      <c r="W47" s="678">
        <v>112665</v>
      </c>
      <c r="X47" s="678">
        <v>110817</v>
      </c>
      <c r="Y47" s="678">
        <v>155346</v>
      </c>
      <c r="Z47" s="678">
        <v>109988</v>
      </c>
      <c r="AA47" s="223">
        <v>287376</v>
      </c>
      <c r="AB47" s="223">
        <v>217447</v>
      </c>
      <c r="AC47" s="290">
        <v>246070</v>
      </c>
      <c r="AD47" s="290">
        <v>232954</v>
      </c>
      <c r="AE47" s="234">
        <v>291802</v>
      </c>
      <c r="AF47" s="676">
        <v>165587</v>
      </c>
      <c r="AG47" s="676">
        <v>53773</v>
      </c>
      <c r="AH47" s="676">
        <v>100484</v>
      </c>
      <c r="AI47" s="676"/>
    </row>
    <row r="48" spans="1:35">
      <c r="A48" s="182">
        <v>223</v>
      </c>
      <c r="B48" s="192" t="s">
        <v>391</v>
      </c>
      <c r="C48" s="219">
        <v>984817</v>
      </c>
      <c r="D48" s="219">
        <v>931534</v>
      </c>
      <c r="E48" s="219">
        <v>876924</v>
      </c>
      <c r="F48" s="219">
        <v>630951</v>
      </c>
      <c r="G48" s="219">
        <v>429989</v>
      </c>
      <c r="H48" s="219">
        <v>416869</v>
      </c>
      <c r="I48" s="219">
        <v>1400152</v>
      </c>
      <c r="J48" s="219">
        <v>835499</v>
      </c>
      <c r="K48" s="219">
        <v>661372</v>
      </c>
      <c r="L48" s="219">
        <v>534870</v>
      </c>
      <c r="M48" s="219">
        <v>430334</v>
      </c>
      <c r="N48" s="219">
        <v>375947</v>
      </c>
      <c r="O48" s="219">
        <v>463300</v>
      </c>
      <c r="P48" s="219">
        <v>520007</v>
      </c>
      <c r="Q48" s="146">
        <v>1086688</v>
      </c>
      <c r="R48" s="146">
        <v>511840</v>
      </c>
      <c r="S48" s="146">
        <v>530355</v>
      </c>
      <c r="T48" s="224">
        <v>794875</v>
      </c>
      <c r="U48" s="222">
        <v>872097</v>
      </c>
      <c r="V48" s="678">
        <v>285486</v>
      </c>
      <c r="W48" s="678">
        <v>447854</v>
      </c>
      <c r="X48" s="678">
        <v>384214</v>
      </c>
      <c r="Y48" s="678">
        <v>391611</v>
      </c>
      <c r="Z48" s="678">
        <v>394648</v>
      </c>
      <c r="AA48" s="223">
        <v>1242632</v>
      </c>
      <c r="AB48" s="223">
        <v>1585129</v>
      </c>
      <c r="AC48" s="290">
        <v>597372</v>
      </c>
      <c r="AD48" s="290">
        <v>592611</v>
      </c>
      <c r="AE48" s="234">
        <v>547328</v>
      </c>
      <c r="AF48" s="676">
        <v>745707</v>
      </c>
      <c r="AG48" s="676">
        <v>1261744</v>
      </c>
      <c r="AH48" s="676">
        <v>891320</v>
      </c>
      <c r="AI48" s="676"/>
    </row>
    <row r="49" spans="1:35">
      <c r="A49" s="188">
        <v>224</v>
      </c>
      <c r="B49" s="189" t="s">
        <v>392</v>
      </c>
      <c r="C49" s="225">
        <v>318508</v>
      </c>
      <c r="D49" s="225">
        <v>316872</v>
      </c>
      <c r="E49" s="225">
        <v>343393</v>
      </c>
      <c r="F49" s="225">
        <v>188908</v>
      </c>
      <c r="G49" s="225">
        <v>221866</v>
      </c>
      <c r="H49" s="225">
        <v>201684</v>
      </c>
      <c r="I49" s="225">
        <v>293050</v>
      </c>
      <c r="J49" s="225">
        <v>199751</v>
      </c>
      <c r="K49" s="225">
        <v>99940</v>
      </c>
      <c r="L49" s="225">
        <v>140356</v>
      </c>
      <c r="M49" s="225">
        <v>128840</v>
      </c>
      <c r="N49" s="225">
        <v>228026</v>
      </c>
      <c r="O49" s="225">
        <v>166058</v>
      </c>
      <c r="P49" s="225">
        <v>279303</v>
      </c>
      <c r="Q49" s="245">
        <v>292877</v>
      </c>
      <c r="R49" s="146">
        <v>177608</v>
      </c>
      <c r="S49" s="146">
        <v>172830</v>
      </c>
      <c r="T49" s="224">
        <v>203795</v>
      </c>
      <c r="U49" s="222">
        <v>212940</v>
      </c>
      <c r="V49" s="678">
        <v>33831</v>
      </c>
      <c r="W49" s="678">
        <v>139875</v>
      </c>
      <c r="X49" s="678">
        <v>48255</v>
      </c>
      <c r="Y49" s="678">
        <v>111477</v>
      </c>
      <c r="Z49" s="678">
        <v>90022</v>
      </c>
      <c r="AA49" s="223">
        <v>66651</v>
      </c>
      <c r="AB49" s="223">
        <v>151602</v>
      </c>
      <c r="AC49" s="290">
        <v>252874</v>
      </c>
      <c r="AD49" s="290">
        <v>172955</v>
      </c>
      <c r="AE49" s="234">
        <v>174050</v>
      </c>
      <c r="AF49" s="676">
        <v>80322</v>
      </c>
      <c r="AG49" s="676">
        <v>18392</v>
      </c>
      <c r="AH49" s="676">
        <v>22892</v>
      </c>
      <c r="AI49" s="676"/>
    </row>
    <row r="50" spans="1:35">
      <c r="A50" s="188">
        <v>225</v>
      </c>
      <c r="B50" s="189" t="s">
        <v>387</v>
      </c>
      <c r="C50" s="225">
        <v>863446</v>
      </c>
      <c r="D50" s="225">
        <v>414713</v>
      </c>
      <c r="E50" s="225">
        <v>719529</v>
      </c>
      <c r="F50" s="225">
        <v>789161</v>
      </c>
      <c r="G50" s="225">
        <v>395038</v>
      </c>
      <c r="H50" s="225">
        <v>356215</v>
      </c>
      <c r="I50" s="225">
        <v>435274</v>
      </c>
      <c r="J50" s="225">
        <v>1402334</v>
      </c>
      <c r="K50" s="225">
        <v>582232</v>
      </c>
      <c r="L50" s="225">
        <v>416647</v>
      </c>
      <c r="M50" s="225">
        <v>643482</v>
      </c>
      <c r="N50" s="225">
        <v>620428</v>
      </c>
      <c r="O50" s="225">
        <v>336640</v>
      </c>
      <c r="P50" s="225">
        <v>179680</v>
      </c>
      <c r="Q50" s="245">
        <v>275880</v>
      </c>
      <c r="R50" s="146">
        <v>496010</v>
      </c>
      <c r="S50" s="146">
        <v>613161</v>
      </c>
      <c r="T50" s="224">
        <v>396080</v>
      </c>
      <c r="U50" s="222">
        <v>317504</v>
      </c>
      <c r="V50" s="678">
        <v>212525</v>
      </c>
      <c r="W50" s="678">
        <v>390659</v>
      </c>
      <c r="X50" s="678">
        <v>248108</v>
      </c>
      <c r="Y50" s="678">
        <v>221290</v>
      </c>
      <c r="Z50" s="678">
        <v>244429</v>
      </c>
      <c r="AA50" s="223">
        <v>419544</v>
      </c>
      <c r="AB50" s="223">
        <v>107862</v>
      </c>
      <c r="AC50" s="290">
        <v>423264</v>
      </c>
      <c r="AD50" s="290">
        <v>3274859</v>
      </c>
      <c r="AE50" s="234">
        <v>427635</v>
      </c>
      <c r="AF50" s="676">
        <v>500191</v>
      </c>
      <c r="AG50" s="676">
        <v>173580</v>
      </c>
      <c r="AH50" s="676">
        <v>321430</v>
      </c>
      <c r="AI50" s="676"/>
    </row>
    <row r="51" spans="1:35">
      <c r="A51" s="188">
        <v>226</v>
      </c>
      <c r="B51" s="189" t="s">
        <v>393</v>
      </c>
      <c r="C51" s="225">
        <v>82298</v>
      </c>
      <c r="D51" s="225">
        <v>104049</v>
      </c>
      <c r="E51" s="225">
        <v>227851</v>
      </c>
      <c r="F51" s="225">
        <v>264459</v>
      </c>
      <c r="G51" s="225">
        <v>36332</v>
      </c>
      <c r="H51" s="225">
        <v>66725</v>
      </c>
      <c r="I51" s="225">
        <v>58496</v>
      </c>
      <c r="J51" s="225">
        <v>64551</v>
      </c>
      <c r="K51" s="225">
        <v>87709</v>
      </c>
      <c r="L51" s="225">
        <v>87508</v>
      </c>
      <c r="M51" s="225">
        <v>64088</v>
      </c>
      <c r="N51" s="225">
        <v>75253</v>
      </c>
      <c r="O51" s="225">
        <v>36380</v>
      </c>
      <c r="P51" s="225">
        <v>55022</v>
      </c>
      <c r="Q51" s="245">
        <v>34213</v>
      </c>
      <c r="R51" s="146">
        <v>58845</v>
      </c>
      <c r="S51" s="146">
        <v>74025</v>
      </c>
      <c r="T51" s="224">
        <v>139593</v>
      </c>
      <c r="U51" s="222">
        <v>157483</v>
      </c>
      <c r="V51" s="678">
        <v>76315</v>
      </c>
      <c r="W51" s="678">
        <v>75016</v>
      </c>
      <c r="X51" s="678">
        <v>169849</v>
      </c>
      <c r="Y51" s="678">
        <v>116984</v>
      </c>
      <c r="Z51" s="678">
        <v>152267</v>
      </c>
      <c r="AA51" s="223">
        <v>124047</v>
      </c>
      <c r="AB51" s="223">
        <v>173993</v>
      </c>
      <c r="AC51" s="290">
        <v>94271</v>
      </c>
      <c r="AD51" s="290">
        <v>114624</v>
      </c>
      <c r="AE51" s="234">
        <v>142021</v>
      </c>
      <c r="AF51" s="676">
        <v>150141</v>
      </c>
      <c r="AG51" s="676">
        <v>157404</v>
      </c>
      <c r="AH51" s="676">
        <v>262039</v>
      </c>
      <c r="AI51" s="676"/>
    </row>
    <row r="52" spans="1:35">
      <c r="A52" s="188">
        <v>227</v>
      </c>
      <c r="B52" s="189" t="s">
        <v>384</v>
      </c>
      <c r="C52" s="225">
        <v>112513</v>
      </c>
      <c r="D52" s="225">
        <v>194668</v>
      </c>
      <c r="E52" s="225">
        <v>168885</v>
      </c>
      <c r="F52" s="225">
        <v>140231</v>
      </c>
      <c r="G52" s="225">
        <v>88586</v>
      </c>
      <c r="H52" s="225">
        <v>252576</v>
      </c>
      <c r="I52" s="225">
        <v>352492</v>
      </c>
      <c r="J52" s="225">
        <v>201579</v>
      </c>
      <c r="K52" s="225">
        <v>134074</v>
      </c>
      <c r="L52" s="225">
        <v>95804</v>
      </c>
      <c r="M52" s="225">
        <v>110135</v>
      </c>
      <c r="N52" s="225">
        <v>117631</v>
      </c>
      <c r="O52" s="225">
        <v>77550</v>
      </c>
      <c r="P52" s="225">
        <v>47375</v>
      </c>
      <c r="Q52" s="245">
        <v>110639</v>
      </c>
      <c r="R52" s="146">
        <v>136714</v>
      </c>
      <c r="S52" s="146">
        <v>111438</v>
      </c>
      <c r="T52" s="224">
        <v>128296</v>
      </c>
      <c r="U52" s="222">
        <v>99048</v>
      </c>
      <c r="V52" s="678">
        <v>98935</v>
      </c>
      <c r="W52" s="678">
        <v>67632</v>
      </c>
      <c r="X52" s="678">
        <v>71333</v>
      </c>
      <c r="Y52" s="678">
        <v>99756</v>
      </c>
      <c r="Z52" s="678">
        <v>68303</v>
      </c>
      <c r="AA52" s="223">
        <v>156072</v>
      </c>
      <c r="AB52" s="223">
        <v>52383</v>
      </c>
      <c r="AC52" s="290">
        <v>197270</v>
      </c>
      <c r="AD52" s="290">
        <v>99956</v>
      </c>
      <c r="AE52" s="234">
        <v>270909</v>
      </c>
      <c r="AF52" s="676">
        <v>222741</v>
      </c>
      <c r="AG52" s="676">
        <v>119858</v>
      </c>
      <c r="AH52" s="676">
        <v>108124</v>
      </c>
      <c r="AI52" s="676"/>
    </row>
    <row r="53" spans="1:35">
      <c r="A53" s="188">
        <v>228</v>
      </c>
      <c r="B53" s="189" t="s">
        <v>379</v>
      </c>
      <c r="C53" s="225">
        <v>1898903</v>
      </c>
      <c r="D53" s="225">
        <v>3016676</v>
      </c>
      <c r="E53" s="225">
        <v>2001561</v>
      </c>
      <c r="F53" s="225">
        <v>1305159</v>
      </c>
      <c r="G53" s="225">
        <v>712062</v>
      </c>
      <c r="H53" s="225">
        <v>1120438</v>
      </c>
      <c r="I53" s="225">
        <v>1474807</v>
      </c>
      <c r="J53" s="225">
        <v>1606516</v>
      </c>
      <c r="K53" s="225">
        <v>1129963</v>
      </c>
      <c r="L53" s="225">
        <v>871476</v>
      </c>
      <c r="M53" s="225">
        <v>940458</v>
      </c>
      <c r="N53" s="225">
        <v>799594</v>
      </c>
      <c r="O53" s="225">
        <v>673697</v>
      </c>
      <c r="P53" s="225">
        <v>840489</v>
      </c>
      <c r="Q53" s="146">
        <v>616016</v>
      </c>
      <c r="R53" s="146">
        <v>787062</v>
      </c>
      <c r="S53" s="146">
        <v>830839</v>
      </c>
      <c r="T53" s="224">
        <v>2023643</v>
      </c>
      <c r="U53" s="222">
        <v>851985</v>
      </c>
      <c r="V53" s="678">
        <v>496164</v>
      </c>
      <c r="W53" s="678">
        <v>621776</v>
      </c>
      <c r="X53" s="678">
        <v>1437218</v>
      </c>
      <c r="Y53" s="678">
        <v>562489</v>
      </c>
      <c r="Z53" s="678">
        <v>582619</v>
      </c>
      <c r="AA53" s="223">
        <v>601271</v>
      </c>
      <c r="AB53" s="223">
        <v>541633</v>
      </c>
      <c r="AC53" s="290">
        <v>745847</v>
      </c>
      <c r="AD53" s="290">
        <v>1311510</v>
      </c>
      <c r="AE53" s="234">
        <v>869701</v>
      </c>
      <c r="AF53" s="676">
        <v>1552595</v>
      </c>
      <c r="AG53" s="676">
        <v>1225000</v>
      </c>
      <c r="AH53" s="676">
        <v>959767</v>
      </c>
      <c r="AI53" s="676"/>
    </row>
    <row r="54" spans="1:35">
      <c r="A54" s="188">
        <v>229</v>
      </c>
      <c r="B54" s="189" t="s">
        <v>485</v>
      </c>
      <c r="C54" s="225">
        <v>1508319</v>
      </c>
      <c r="D54" s="225">
        <v>1620737</v>
      </c>
      <c r="E54" s="225">
        <v>1858564</v>
      </c>
      <c r="F54" s="225">
        <v>1227175</v>
      </c>
      <c r="G54" s="225">
        <v>831298</v>
      </c>
      <c r="H54" s="225">
        <v>872223</v>
      </c>
      <c r="I54" s="225">
        <v>1136731</v>
      </c>
      <c r="J54" s="225">
        <v>1535474</v>
      </c>
      <c r="K54" s="225">
        <v>1238954</v>
      </c>
      <c r="L54" s="225">
        <v>1099646</v>
      </c>
      <c r="M54" s="225">
        <v>1834236</v>
      </c>
      <c r="N54" s="225">
        <v>1147547</v>
      </c>
      <c r="O54" s="225">
        <v>1020792</v>
      </c>
      <c r="P54" s="225">
        <v>776142</v>
      </c>
      <c r="Q54" s="146">
        <v>806209</v>
      </c>
      <c r="R54" s="146">
        <v>2140460</v>
      </c>
      <c r="S54" s="146">
        <v>1248364</v>
      </c>
      <c r="T54" s="224">
        <v>1765845</v>
      </c>
      <c r="U54" s="222">
        <v>1490285</v>
      </c>
      <c r="V54" s="678">
        <v>1189662</v>
      </c>
      <c r="W54" s="678">
        <v>1043571</v>
      </c>
      <c r="X54" s="678">
        <v>1189899</v>
      </c>
      <c r="Y54" s="678">
        <v>1242868</v>
      </c>
      <c r="Z54" s="678">
        <v>825014</v>
      </c>
      <c r="AA54" s="223">
        <v>790851</v>
      </c>
      <c r="AB54" s="223">
        <v>1452886</v>
      </c>
      <c r="AC54" s="290">
        <v>1765257</v>
      </c>
      <c r="AD54" s="290">
        <v>1098406</v>
      </c>
      <c r="AE54" s="234">
        <v>1585525</v>
      </c>
      <c r="AF54" s="676">
        <v>1643211</v>
      </c>
      <c r="AG54" s="676">
        <v>1494813</v>
      </c>
      <c r="AH54" s="676">
        <v>1205709</v>
      </c>
      <c r="AI54" s="676"/>
    </row>
    <row r="55" spans="1:35">
      <c r="A55" s="18">
        <v>301</v>
      </c>
      <c r="B55" s="9" t="s">
        <v>83</v>
      </c>
      <c r="C55" s="218">
        <v>71633</v>
      </c>
      <c r="D55" s="218">
        <v>18423</v>
      </c>
      <c r="E55" s="218">
        <v>27417</v>
      </c>
      <c r="F55" s="218">
        <v>6124</v>
      </c>
      <c r="G55" s="218">
        <v>18371</v>
      </c>
      <c r="H55" s="218">
        <v>36131</v>
      </c>
      <c r="I55" s="218">
        <v>21703</v>
      </c>
      <c r="J55" s="218">
        <v>56772</v>
      </c>
      <c r="K55" s="218">
        <v>35196</v>
      </c>
      <c r="L55" s="218">
        <v>13228</v>
      </c>
      <c r="M55" s="218">
        <v>21800</v>
      </c>
      <c r="N55" s="218">
        <v>31558</v>
      </c>
      <c r="O55" s="218">
        <v>8229</v>
      </c>
      <c r="P55" s="218">
        <v>41579</v>
      </c>
      <c r="Q55" s="146">
        <v>56390</v>
      </c>
      <c r="R55" s="146">
        <v>38584</v>
      </c>
      <c r="S55" s="146">
        <v>91250</v>
      </c>
      <c r="T55" s="224">
        <v>36145</v>
      </c>
      <c r="U55" s="222">
        <v>14800</v>
      </c>
      <c r="V55" s="678">
        <v>7665</v>
      </c>
      <c r="W55" s="678">
        <v>33480</v>
      </c>
      <c r="X55" s="678">
        <v>26071</v>
      </c>
      <c r="Y55" s="678">
        <v>5135</v>
      </c>
      <c r="Z55" s="678">
        <v>7618</v>
      </c>
      <c r="AA55" s="223">
        <v>24220</v>
      </c>
      <c r="AB55" s="223">
        <v>27688</v>
      </c>
      <c r="AC55" s="290">
        <v>8970</v>
      </c>
      <c r="AD55" s="290">
        <v>96910</v>
      </c>
      <c r="AE55" s="234">
        <v>37193</v>
      </c>
      <c r="AF55" s="676">
        <v>9842</v>
      </c>
      <c r="AG55" s="676">
        <v>52388</v>
      </c>
      <c r="AH55" s="676">
        <v>35528</v>
      </c>
      <c r="AI55" s="676"/>
    </row>
    <row r="56" spans="1:35">
      <c r="A56" s="188">
        <v>365</v>
      </c>
      <c r="B56" s="189" t="s">
        <v>380</v>
      </c>
      <c r="C56" s="225">
        <v>164667</v>
      </c>
      <c r="D56" s="225">
        <v>90452</v>
      </c>
      <c r="E56" s="225">
        <v>120206</v>
      </c>
      <c r="F56" s="225">
        <v>74430</v>
      </c>
      <c r="G56" s="225">
        <v>146149</v>
      </c>
      <c r="H56" s="225">
        <v>37734</v>
      </c>
      <c r="I56" s="225">
        <v>69856</v>
      </c>
      <c r="J56" s="225">
        <v>146961</v>
      </c>
      <c r="K56" s="225">
        <v>125702</v>
      </c>
      <c r="L56" s="225">
        <v>77919</v>
      </c>
      <c r="M56" s="225">
        <v>94266</v>
      </c>
      <c r="N56" s="225">
        <v>78454</v>
      </c>
      <c r="O56" s="225">
        <v>35779</v>
      </c>
      <c r="P56" s="225">
        <v>53263</v>
      </c>
      <c r="Q56" s="146">
        <v>45911</v>
      </c>
      <c r="R56" s="146">
        <v>82811</v>
      </c>
      <c r="S56" s="146">
        <v>91852</v>
      </c>
      <c r="T56" s="224">
        <v>69903</v>
      </c>
      <c r="U56" s="222">
        <v>100536</v>
      </c>
      <c r="V56" s="678">
        <v>74291</v>
      </c>
      <c r="W56" s="678">
        <v>63265</v>
      </c>
      <c r="X56" s="678">
        <v>111607</v>
      </c>
      <c r="Y56" s="678">
        <v>61048</v>
      </c>
      <c r="Z56" s="678">
        <v>48255</v>
      </c>
      <c r="AA56" s="223">
        <v>52328</v>
      </c>
      <c r="AB56" s="223">
        <v>82125</v>
      </c>
      <c r="AC56" s="290">
        <v>135550</v>
      </c>
      <c r="AD56" s="290">
        <v>129514</v>
      </c>
      <c r="AE56" s="234">
        <v>242523</v>
      </c>
      <c r="AF56" s="676">
        <v>192890</v>
      </c>
      <c r="AG56" s="676">
        <v>139877</v>
      </c>
      <c r="AH56" s="676">
        <v>187787</v>
      </c>
      <c r="AI56" s="676"/>
    </row>
    <row r="57" spans="1:35">
      <c r="A57" s="18">
        <v>381</v>
      </c>
      <c r="B57" s="9" t="s">
        <v>85</v>
      </c>
      <c r="C57" s="218">
        <v>324069</v>
      </c>
      <c r="D57" s="218">
        <v>605201</v>
      </c>
      <c r="E57" s="218">
        <v>634894</v>
      </c>
      <c r="F57" s="218">
        <v>404318</v>
      </c>
      <c r="G57" s="218">
        <v>406126</v>
      </c>
      <c r="H57" s="218">
        <v>623065</v>
      </c>
      <c r="I57" s="218">
        <v>634364</v>
      </c>
      <c r="J57" s="218">
        <v>869239</v>
      </c>
      <c r="K57" s="218">
        <v>492110</v>
      </c>
      <c r="L57" s="218">
        <v>603463</v>
      </c>
      <c r="M57" s="218">
        <v>375123</v>
      </c>
      <c r="N57" s="218">
        <v>326299</v>
      </c>
      <c r="O57" s="218">
        <v>361694</v>
      </c>
      <c r="P57" s="218">
        <v>455179</v>
      </c>
      <c r="Q57" s="146">
        <v>435112</v>
      </c>
      <c r="R57" s="146">
        <v>531928</v>
      </c>
      <c r="S57" s="146">
        <v>394069</v>
      </c>
      <c r="T57" s="224">
        <v>675705</v>
      </c>
      <c r="U57" s="222">
        <v>539609</v>
      </c>
      <c r="V57" s="678">
        <v>371344</v>
      </c>
      <c r="W57" s="678">
        <v>274022</v>
      </c>
      <c r="X57" s="678">
        <v>271248</v>
      </c>
      <c r="Y57" s="678">
        <v>370545</v>
      </c>
      <c r="Z57" s="678">
        <v>207717</v>
      </c>
      <c r="AA57" s="223">
        <v>290352</v>
      </c>
      <c r="AB57" s="223">
        <v>448156</v>
      </c>
      <c r="AC57" s="290">
        <v>256541</v>
      </c>
      <c r="AD57" s="290">
        <v>363788</v>
      </c>
      <c r="AE57" s="234">
        <v>731286</v>
      </c>
      <c r="AF57" s="676">
        <v>620059</v>
      </c>
      <c r="AG57" s="676">
        <v>298300</v>
      </c>
      <c r="AH57" s="676">
        <v>2327936</v>
      </c>
      <c r="AI57" s="676"/>
    </row>
    <row r="58" spans="1:35">
      <c r="A58" s="18">
        <v>382</v>
      </c>
      <c r="B58" s="9" t="s">
        <v>86</v>
      </c>
      <c r="C58" s="218">
        <v>1007779</v>
      </c>
      <c r="D58" s="218">
        <v>1294133</v>
      </c>
      <c r="E58" s="218">
        <v>1366741</v>
      </c>
      <c r="F58" s="218">
        <v>1252344</v>
      </c>
      <c r="G58" s="218">
        <v>941445</v>
      </c>
      <c r="H58" s="218">
        <v>1152862</v>
      </c>
      <c r="I58" s="218">
        <v>988510</v>
      </c>
      <c r="J58" s="218">
        <v>1023184</v>
      </c>
      <c r="K58" s="218">
        <v>1281893</v>
      </c>
      <c r="L58" s="218">
        <v>1346444</v>
      </c>
      <c r="M58" s="218">
        <v>725590</v>
      </c>
      <c r="N58" s="218">
        <v>563000</v>
      </c>
      <c r="O58" s="218">
        <v>492802</v>
      </c>
      <c r="P58" s="218">
        <v>600660</v>
      </c>
      <c r="Q58" s="146">
        <v>1023403</v>
      </c>
      <c r="R58" s="146">
        <v>697523</v>
      </c>
      <c r="S58" s="146">
        <v>838585</v>
      </c>
      <c r="T58" s="224">
        <v>1098740</v>
      </c>
      <c r="U58" s="222">
        <v>1358597</v>
      </c>
      <c r="V58" s="678">
        <v>1225282</v>
      </c>
      <c r="W58" s="678">
        <v>674536</v>
      </c>
      <c r="X58" s="678">
        <v>592371</v>
      </c>
      <c r="Y58" s="678">
        <v>670265</v>
      </c>
      <c r="Z58" s="678">
        <v>1125446</v>
      </c>
      <c r="AA58" s="223">
        <v>826690</v>
      </c>
      <c r="AB58" s="223">
        <v>625294</v>
      </c>
      <c r="AC58" s="290">
        <v>1015169</v>
      </c>
      <c r="AD58" s="290">
        <v>1848532</v>
      </c>
      <c r="AE58" s="234">
        <v>1427676</v>
      </c>
      <c r="AF58" s="676">
        <v>1053721</v>
      </c>
      <c r="AG58" s="676">
        <v>625841</v>
      </c>
      <c r="AH58" s="676">
        <v>897701</v>
      </c>
      <c r="AI58" s="676"/>
    </row>
    <row r="59" spans="1:35">
      <c r="A59" s="18">
        <v>442</v>
      </c>
      <c r="B59" s="9" t="s">
        <v>87</v>
      </c>
      <c r="C59" s="218">
        <v>69244</v>
      </c>
      <c r="D59" s="218">
        <v>43575</v>
      </c>
      <c r="E59" s="218">
        <v>49977</v>
      </c>
      <c r="F59" s="218">
        <v>73664</v>
      </c>
      <c r="G59" s="218">
        <v>43746</v>
      </c>
      <c r="H59" s="218">
        <v>36299</v>
      </c>
      <c r="I59" s="218">
        <v>28459</v>
      </c>
      <c r="J59" s="218">
        <v>36821</v>
      </c>
      <c r="K59" s="218">
        <v>73170</v>
      </c>
      <c r="L59" s="218">
        <v>36147</v>
      </c>
      <c r="M59" s="218">
        <v>46190</v>
      </c>
      <c r="N59" s="218">
        <v>41228</v>
      </c>
      <c r="O59" s="218">
        <v>81833</v>
      </c>
      <c r="P59" s="218">
        <v>14430</v>
      </c>
      <c r="Q59" s="146">
        <v>344055</v>
      </c>
      <c r="R59" s="146">
        <v>266860</v>
      </c>
      <c r="S59" s="146">
        <v>73463</v>
      </c>
      <c r="T59" s="224">
        <v>88148</v>
      </c>
      <c r="U59" s="222">
        <v>220564</v>
      </c>
      <c r="V59" s="678">
        <v>68824</v>
      </c>
      <c r="W59" s="678">
        <v>49909</v>
      </c>
      <c r="X59" s="678">
        <v>69376</v>
      </c>
      <c r="Y59" s="678">
        <v>24750</v>
      </c>
      <c r="Z59" s="678">
        <v>44631</v>
      </c>
      <c r="AA59" s="223">
        <v>67211</v>
      </c>
      <c r="AB59" s="223">
        <v>38672</v>
      </c>
      <c r="AC59" s="290">
        <v>55896</v>
      </c>
      <c r="AD59" s="290">
        <v>104159</v>
      </c>
      <c r="AE59" s="234">
        <v>164516</v>
      </c>
      <c r="AF59" s="676">
        <v>216925</v>
      </c>
      <c r="AG59" s="676">
        <v>96992</v>
      </c>
      <c r="AH59" s="676">
        <v>90001</v>
      </c>
      <c r="AI59" s="676"/>
    </row>
    <row r="60" spans="1:35">
      <c r="A60" s="18">
        <v>443</v>
      </c>
      <c r="B60" s="9" t="s">
        <v>88</v>
      </c>
      <c r="C60" s="218">
        <v>740302</v>
      </c>
      <c r="D60" s="218">
        <v>781328</v>
      </c>
      <c r="E60" s="218">
        <v>972948</v>
      </c>
      <c r="F60" s="218">
        <v>344150</v>
      </c>
      <c r="G60" s="218">
        <v>138970</v>
      </c>
      <c r="H60" s="218">
        <v>475885</v>
      </c>
      <c r="I60" s="218">
        <v>369284</v>
      </c>
      <c r="J60" s="218">
        <v>908972</v>
      </c>
      <c r="K60" s="218">
        <v>446585</v>
      </c>
      <c r="L60" s="218">
        <v>546083</v>
      </c>
      <c r="M60" s="218">
        <v>265632</v>
      </c>
      <c r="N60" s="218">
        <v>452021</v>
      </c>
      <c r="O60" s="218">
        <v>179185</v>
      </c>
      <c r="P60" s="218">
        <v>537127</v>
      </c>
      <c r="Q60" s="146">
        <v>382202</v>
      </c>
      <c r="R60" s="146">
        <v>444528</v>
      </c>
      <c r="S60" s="146">
        <v>424438</v>
      </c>
      <c r="T60" s="224">
        <v>434056</v>
      </c>
      <c r="U60" s="222">
        <v>460859</v>
      </c>
      <c r="V60" s="678">
        <v>208260</v>
      </c>
      <c r="W60" s="678">
        <v>293986</v>
      </c>
      <c r="X60" s="678">
        <v>498869</v>
      </c>
      <c r="Y60" s="678">
        <v>259642</v>
      </c>
      <c r="Z60" s="678">
        <v>452752</v>
      </c>
      <c r="AA60" s="223">
        <v>588018</v>
      </c>
      <c r="AB60" s="223">
        <v>325857</v>
      </c>
      <c r="AC60" s="290">
        <v>554455</v>
      </c>
      <c r="AD60" s="290">
        <v>588399</v>
      </c>
      <c r="AE60" s="234">
        <v>750808</v>
      </c>
      <c r="AF60" s="676">
        <v>862296</v>
      </c>
      <c r="AG60" s="676">
        <v>2083997</v>
      </c>
      <c r="AH60" s="676">
        <v>501688</v>
      </c>
      <c r="AI60" s="676"/>
    </row>
    <row r="61" spans="1:35">
      <c r="A61" s="188">
        <v>446</v>
      </c>
      <c r="B61" s="189" t="s">
        <v>383</v>
      </c>
      <c r="C61" s="225">
        <v>5400</v>
      </c>
      <c r="D61" s="225">
        <v>10959</v>
      </c>
      <c r="E61" s="225">
        <v>6663</v>
      </c>
      <c r="F61" s="225">
        <v>4113</v>
      </c>
      <c r="G61" s="225">
        <v>20487</v>
      </c>
      <c r="H61" s="225">
        <v>13265</v>
      </c>
      <c r="I61" s="225">
        <v>25672</v>
      </c>
      <c r="J61" s="225">
        <v>3662</v>
      </c>
      <c r="K61" s="225">
        <v>218050</v>
      </c>
      <c r="L61" s="225">
        <v>61000</v>
      </c>
      <c r="M61" s="225">
        <v>45940</v>
      </c>
      <c r="N61" s="225">
        <v>22191</v>
      </c>
      <c r="O61" s="225">
        <v>4596</v>
      </c>
      <c r="P61" s="225">
        <v>281536</v>
      </c>
      <c r="Q61" s="146">
        <v>40438</v>
      </c>
      <c r="R61" s="146">
        <v>19097</v>
      </c>
      <c r="S61" s="146">
        <v>13310</v>
      </c>
      <c r="T61" s="224">
        <v>405493</v>
      </c>
      <c r="U61" s="222">
        <v>45953</v>
      </c>
      <c r="V61" s="678">
        <v>22621</v>
      </c>
      <c r="W61" s="678">
        <v>39053</v>
      </c>
      <c r="X61" s="678">
        <v>25553</v>
      </c>
      <c r="Y61" s="678">
        <v>31352</v>
      </c>
      <c r="Z61" s="678">
        <v>19175</v>
      </c>
      <c r="AA61" s="223">
        <v>14021</v>
      </c>
      <c r="AB61" s="223">
        <v>20621</v>
      </c>
      <c r="AC61" s="290">
        <v>26081</v>
      </c>
      <c r="AD61" s="290">
        <v>53889</v>
      </c>
      <c r="AE61" s="234">
        <v>332191</v>
      </c>
      <c r="AF61" s="676">
        <v>461756</v>
      </c>
      <c r="AG61" s="676">
        <v>258637</v>
      </c>
      <c r="AH61" s="676">
        <v>145926</v>
      </c>
      <c r="AI61" s="676"/>
    </row>
    <row r="62" spans="1:35">
      <c r="A62" s="18">
        <v>464</v>
      </c>
      <c r="B62" s="9" t="s">
        <v>90</v>
      </c>
      <c r="C62" s="218">
        <v>1195940</v>
      </c>
      <c r="D62" s="218">
        <v>1459110</v>
      </c>
      <c r="E62" s="218">
        <v>1277570</v>
      </c>
      <c r="F62" s="218">
        <v>723354</v>
      </c>
      <c r="G62" s="218">
        <v>899235</v>
      </c>
      <c r="H62" s="218">
        <v>1193516</v>
      </c>
      <c r="I62" s="218">
        <v>688554</v>
      </c>
      <c r="J62" s="218">
        <v>1019936</v>
      </c>
      <c r="K62" s="218">
        <v>1143429</v>
      </c>
      <c r="L62" s="218">
        <v>1420073</v>
      </c>
      <c r="M62" s="218">
        <v>859486</v>
      </c>
      <c r="N62" s="218">
        <v>917143</v>
      </c>
      <c r="O62" s="218">
        <v>410405</v>
      </c>
      <c r="P62" s="218">
        <v>307561</v>
      </c>
      <c r="Q62" s="146">
        <v>377070</v>
      </c>
      <c r="R62" s="146">
        <v>1147383</v>
      </c>
      <c r="S62" s="146">
        <v>2665781</v>
      </c>
      <c r="T62" s="224">
        <v>772126</v>
      </c>
      <c r="U62" s="222">
        <v>726594</v>
      </c>
      <c r="V62" s="678">
        <v>232314</v>
      </c>
      <c r="W62" s="678">
        <v>298849</v>
      </c>
      <c r="X62" s="678">
        <v>310481</v>
      </c>
      <c r="Y62" s="678">
        <v>506764</v>
      </c>
      <c r="Z62" s="678">
        <v>287587</v>
      </c>
      <c r="AA62" s="223">
        <v>176627</v>
      </c>
      <c r="AB62" s="223">
        <v>241491</v>
      </c>
      <c r="AC62" s="290">
        <v>208712</v>
      </c>
      <c r="AD62" s="290">
        <v>436614</v>
      </c>
      <c r="AE62" s="234">
        <v>521907</v>
      </c>
      <c r="AF62" s="676">
        <v>567207</v>
      </c>
      <c r="AG62" s="676">
        <v>37360</v>
      </c>
      <c r="AH62" s="676">
        <v>32706</v>
      </c>
      <c r="AI62" s="676"/>
    </row>
    <row r="63" spans="1:35">
      <c r="A63" s="193">
        <v>481</v>
      </c>
      <c r="B63" s="194" t="s">
        <v>91</v>
      </c>
      <c r="C63" s="218">
        <v>76000</v>
      </c>
      <c r="D63" s="218">
        <v>105875</v>
      </c>
      <c r="E63" s="218">
        <v>56098</v>
      </c>
      <c r="F63" s="218">
        <v>59101</v>
      </c>
      <c r="G63" s="218">
        <v>48317</v>
      </c>
      <c r="H63" s="218">
        <v>39148</v>
      </c>
      <c r="I63" s="218">
        <v>88958</v>
      </c>
      <c r="J63" s="218">
        <v>150772</v>
      </c>
      <c r="K63" s="218">
        <v>38260</v>
      </c>
      <c r="L63" s="218">
        <v>58784</v>
      </c>
      <c r="M63" s="218">
        <v>46375</v>
      </c>
      <c r="N63" s="218">
        <v>93351</v>
      </c>
      <c r="O63" s="218">
        <v>38356</v>
      </c>
      <c r="P63" s="218">
        <v>97521</v>
      </c>
      <c r="Q63" s="146">
        <v>111047</v>
      </c>
      <c r="R63" s="146">
        <v>90500</v>
      </c>
      <c r="S63" s="146">
        <v>44000</v>
      </c>
      <c r="T63" s="224">
        <v>69161</v>
      </c>
      <c r="U63" s="222">
        <v>139529</v>
      </c>
      <c r="V63" s="678">
        <v>82203</v>
      </c>
      <c r="W63" s="678">
        <v>54091</v>
      </c>
      <c r="X63" s="678">
        <v>49442</v>
      </c>
      <c r="Y63" s="678">
        <v>169687</v>
      </c>
      <c r="Z63" s="678">
        <v>88339</v>
      </c>
      <c r="AA63" s="223">
        <v>117719</v>
      </c>
      <c r="AB63" s="223">
        <v>108260</v>
      </c>
      <c r="AC63" s="290">
        <v>98461</v>
      </c>
      <c r="AD63" s="290">
        <v>212981</v>
      </c>
      <c r="AE63" s="234">
        <v>162632</v>
      </c>
      <c r="AF63" s="676">
        <v>217215</v>
      </c>
      <c r="AG63" s="676">
        <v>105652</v>
      </c>
      <c r="AH63" s="676">
        <v>87303</v>
      </c>
      <c r="AI63" s="676"/>
    </row>
    <row r="64" spans="1:35">
      <c r="A64" s="195">
        <v>501</v>
      </c>
      <c r="B64" s="196" t="s">
        <v>92</v>
      </c>
      <c r="C64" s="225">
        <v>55898</v>
      </c>
      <c r="D64" s="225">
        <v>293930</v>
      </c>
      <c r="E64" s="225">
        <v>153212</v>
      </c>
      <c r="F64" s="225">
        <v>52955</v>
      </c>
      <c r="G64" s="225">
        <v>48768</v>
      </c>
      <c r="H64" s="225">
        <v>57344</v>
      </c>
      <c r="I64" s="225">
        <v>38499</v>
      </c>
      <c r="J64" s="225">
        <v>72602</v>
      </c>
      <c r="K64" s="225">
        <v>85591</v>
      </c>
      <c r="L64" s="225">
        <v>56392</v>
      </c>
      <c r="M64" s="225">
        <v>51664</v>
      </c>
      <c r="N64" s="225">
        <v>76367</v>
      </c>
      <c r="O64" s="225">
        <v>34021</v>
      </c>
      <c r="P64" s="225">
        <v>26905</v>
      </c>
      <c r="Q64" s="146">
        <v>39293</v>
      </c>
      <c r="R64" s="146">
        <v>48188</v>
      </c>
      <c r="S64" s="146">
        <v>103588</v>
      </c>
      <c r="T64" s="224">
        <v>40049</v>
      </c>
      <c r="U64" s="222">
        <v>44024</v>
      </c>
      <c r="V64" s="678">
        <v>21037</v>
      </c>
      <c r="W64" s="678">
        <v>20272</v>
      </c>
      <c r="X64" s="678">
        <v>27950</v>
      </c>
      <c r="Y64" s="678">
        <v>45057</v>
      </c>
      <c r="Z64" s="678">
        <v>34451</v>
      </c>
      <c r="AA64" s="223">
        <v>48677</v>
      </c>
      <c r="AB64" s="223">
        <v>71389</v>
      </c>
      <c r="AC64" s="290">
        <v>75186</v>
      </c>
      <c r="AD64" s="290">
        <v>62304</v>
      </c>
      <c r="AE64" s="234">
        <v>66076</v>
      </c>
      <c r="AF64" s="676">
        <v>61401</v>
      </c>
      <c r="AG64" s="676">
        <v>38670</v>
      </c>
      <c r="AH64" s="676">
        <v>33783</v>
      </c>
      <c r="AI64" s="676"/>
    </row>
    <row r="65" spans="1:35">
      <c r="A65" s="195">
        <v>585</v>
      </c>
      <c r="B65" s="196" t="s">
        <v>388</v>
      </c>
      <c r="C65" s="225">
        <v>53248</v>
      </c>
      <c r="D65" s="225">
        <v>76737</v>
      </c>
      <c r="E65" s="225">
        <v>73030</v>
      </c>
      <c r="F65" s="225">
        <v>77551</v>
      </c>
      <c r="G65" s="225">
        <v>70699</v>
      </c>
      <c r="H65" s="225">
        <v>73151</v>
      </c>
      <c r="I65" s="225">
        <v>83894</v>
      </c>
      <c r="J65" s="225">
        <v>76272</v>
      </c>
      <c r="K65" s="225">
        <v>42061</v>
      </c>
      <c r="L65" s="225">
        <v>45443</v>
      </c>
      <c r="M65" s="225">
        <v>49724</v>
      </c>
      <c r="N65" s="225">
        <v>31924</v>
      </c>
      <c r="O65" s="225">
        <v>35104</v>
      </c>
      <c r="P65" s="225">
        <v>28276</v>
      </c>
      <c r="Q65" s="245">
        <v>28675</v>
      </c>
      <c r="R65" s="146">
        <v>46536</v>
      </c>
      <c r="S65" s="146">
        <v>15043</v>
      </c>
      <c r="T65" s="224">
        <v>26113</v>
      </c>
      <c r="U65" s="222">
        <v>43883</v>
      </c>
      <c r="V65" s="678">
        <v>13235</v>
      </c>
      <c r="W65" s="678">
        <v>17333</v>
      </c>
      <c r="X65" s="678">
        <v>7796</v>
      </c>
      <c r="Y65" s="678">
        <v>21473</v>
      </c>
      <c r="Z65" s="678">
        <v>19430</v>
      </c>
      <c r="AA65" s="223">
        <v>21393</v>
      </c>
      <c r="AB65" s="223">
        <v>21280</v>
      </c>
      <c r="AC65" s="290">
        <v>17360</v>
      </c>
      <c r="AD65" s="290">
        <v>25233</v>
      </c>
      <c r="AE65" s="234">
        <v>102798</v>
      </c>
      <c r="AF65" s="676">
        <v>38429</v>
      </c>
      <c r="AG65" s="676">
        <v>17098</v>
      </c>
      <c r="AH65" s="676">
        <v>71652</v>
      </c>
      <c r="AI65" s="676"/>
    </row>
    <row r="66" spans="1:35">
      <c r="A66" s="197">
        <v>586</v>
      </c>
      <c r="B66" s="198" t="s">
        <v>486</v>
      </c>
      <c r="C66" s="230">
        <v>17900</v>
      </c>
      <c r="D66" s="230">
        <v>21609</v>
      </c>
      <c r="E66" s="230">
        <v>32275</v>
      </c>
      <c r="F66" s="230">
        <v>58918</v>
      </c>
      <c r="G66" s="230">
        <v>26099</v>
      </c>
      <c r="H66" s="230">
        <v>39518</v>
      </c>
      <c r="I66" s="230">
        <v>53594</v>
      </c>
      <c r="J66" s="230">
        <v>41677</v>
      </c>
      <c r="K66" s="230">
        <v>32770</v>
      </c>
      <c r="L66" s="230">
        <v>19227</v>
      </c>
      <c r="M66" s="230">
        <v>17446</v>
      </c>
      <c r="N66" s="230">
        <v>20268</v>
      </c>
      <c r="O66" s="230">
        <v>15130</v>
      </c>
      <c r="P66" s="230">
        <v>44345</v>
      </c>
      <c r="Q66" s="246">
        <v>30904</v>
      </c>
      <c r="R66" s="148">
        <v>47765</v>
      </c>
      <c r="S66" s="148">
        <v>21307</v>
      </c>
      <c r="T66" s="231">
        <v>38389</v>
      </c>
      <c r="U66" s="232">
        <v>31383</v>
      </c>
      <c r="V66" s="677">
        <v>29485</v>
      </c>
      <c r="W66" s="677">
        <v>14389</v>
      </c>
      <c r="X66" s="677">
        <v>24995</v>
      </c>
      <c r="Y66" s="677">
        <v>16537</v>
      </c>
      <c r="Z66" s="677">
        <v>20341</v>
      </c>
      <c r="AA66" s="233">
        <v>14691</v>
      </c>
      <c r="AB66" s="233">
        <v>21455</v>
      </c>
      <c r="AC66" s="291">
        <v>15373</v>
      </c>
      <c r="AD66" s="291">
        <v>33004</v>
      </c>
      <c r="AE66" s="232">
        <v>34528</v>
      </c>
      <c r="AF66" s="677">
        <v>23364</v>
      </c>
      <c r="AG66" s="677">
        <v>28256</v>
      </c>
      <c r="AH66" s="677">
        <v>8074</v>
      </c>
      <c r="AI66" s="677"/>
    </row>
    <row r="67" spans="1:35">
      <c r="C67" s="234" t="s">
        <v>487</v>
      </c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 t="s">
        <v>487</v>
      </c>
      <c r="R67" s="234" t="s">
        <v>487</v>
      </c>
      <c r="S67" s="234" t="s">
        <v>487</v>
      </c>
      <c r="T67" s="234" t="s">
        <v>487</v>
      </c>
      <c r="U67" s="234"/>
      <c r="V67" s="234"/>
      <c r="W67" s="234"/>
      <c r="X67" s="234"/>
      <c r="Y67" s="234"/>
      <c r="Z67" s="234"/>
      <c r="AA67" s="234"/>
      <c r="AB67" s="234"/>
    </row>
    <row r="68" spans="1:35">
      <c r="A68" s="200"/>
      <c r="B68" s="201"/>
      <c r="C68" s="235" t="s">
        <v>457</v>
      </c>
      <c r="D68" s="235" t="s">
        <v>458</v>
      </c>
      <c r="E68" s="235" t="s">
        <v>459</v>
      </c>
      <c r="F68" s="235" t="s">
        <v>460</v>
      </c>
      <c r="G68" s="235" t="s">
        <v>461</v>
      </c>
      <c r="H68" s="235" t="s">
        <v>462</v>
      </c>
      <c r="I68" s="235" t="s">
        <v>463</v>
      </c>
      <c r="J68" s="235" t="s">
        <v>464</v>
      </c>
      <c r="K68" s="235" t="s">
        <v>465</v>
      </c>
      <c r="L68" s="235" t="s">
        <v>466</v>
      </c>
      <c r="M68" s="235" t="s">
        <v>467</v>
      </c>
      <c r="N68" s="235" t="s">
        <v>468</v>
      </c>
      <c r="O68" s="235" t="s">
        <v>469</v>
      </c>
      <c r="P68" s="235" t="s">
        <v>470</v>
      </c>
      <c r="Q68" s="236" t="s">
        <v>471</v>
      </c>
      <c r="R68" s="236" t="s">
        <v>472</v>
      </c>
      <c r="S68" s="236" t="s">
        <v>473</v>
      </c>
      <c r="T68" s="235" t="s">
        <v>474</v>
      </c>
      <c r="U68" s="234"/>
      <c r="V68" s="234"/>
      <c r="W68" s="234"/>
      <c r="X68" s="234"/>
      <c r="Y68" s="234"/>
      <c r="Z68" s="234"/>
      <c r="AA68" s="234"/>
      <c r="AB68" s="234"/>
    </row>
    <row r="69" spans="1:35">
      <c r="A69" s="202"/>
      <c r="B69" s="203" t="s">
        <v>488</v>
      </c>
      <c r="C69" s="237">
        <v>0</v>
      </c>
      <c r="D69" s="237">
        <v>0</v>
      </c>
      <c r="E69" s="237">
        <v>0</v>
      </c>
      <c r="F69" s="237">
        <v>0</v>
      </c>
      <c r="G69" s="237">
        <v>0</v>
      </c>
      <c r="H69" s="237">
        <v>0</v>
      </c>
      <c r="I69" s="237">
        <v>0</v>
      </c>
      <c r="J69" s="237">
        <v>0</v>
      </c>
      <c r="K69" s="237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38" t="s">
        <v>489</v>
      </c>
      <c r="S69" s="238" t="s">
        <v>490</v>
      </c>
      <c r="T69" s="239" t="s">
        <v>491</v>
      </c>
      <c r="U69" s="234"/>
      <c r="V69" s="234"/>
      <c r="W69" s="234"/>
      <c r="X69" s="234"/>
      <c r="Y69" s="234"/>
      <c r="Z69" s="234"/>
      <c r="AA69" s="234"/>
      <c r="AB69" s="234"/>
    </row>
    <row r="70" spans="1:35">
      <c r="C70" s="234">
        <v>77588121</v>
      </c>
      <c r="D70" s="234">
        <v>89209659</v>
      </c>
      <c r="E70" s="234">
        <v>90445563</v>
      </c>
      <c r="F70" s="234">
        <v>76357551</v>
      </c>
      <c r="G70" s="234">
        <v>58921056</v>
      </c>
      <c r="H70" s="234">
        <v>58946128</v>
      </c>
      <c r="I70" s="234">
        <v>76229935</v>
      </c>
      <c r="J70" s="234">
        <v>78438997</v>
      </c>
      <c r="K70" s="234">
        <v>64727285</v>
      </c>
      <c r="L70" s="234">
        <v>61064883</v>
      </c>
      <c r="M70" s="234">
        <v>48713518</v>
      </c>
      <c r="N70" s="234">
        <v>55967302</v>
      </c>
      <c r="O70" s="234">
        <v>38044490</v>
      </c>
      <c r="P70" s="234">
        <v>39671293</v>
      </c>
      <c r="Q70" s="234">
        <v>43146663</v>
      </c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</row>
    <row r="71" spans="1:35">
      <c r="B71" s="179" t="s">
        <v>492</v>
      </c>
      <c r="C71" s="234">
        <v>12823071</v>
      </c>
      <c r="D71" s="234">
        <v>15596314</v>
      </c>
      <c r="E71" s="234">
        <v>14861928</v>
      </c>
      <c r="F71" s="234">
        <v>12860232</v>
      </c>
      <c r="G71" s="234">
        <v>11142205</v>
      </c>
      <c r="H71" s="234">
        <v>8957066</v>
      </c>
      <c r="I71" s="234">
        <v>13394998</v>
      </c>
      <c r="J71" s="234">
        <v>13692726</v>
      </c>
      <c r="K71" s="234">
        <v>11845913</v>
      </c>
      <c r="L71" s="234">
        <v>9670434</v>
      </c>
      <c r="M71" s="234">
        <v>6693014</v>
      </c>
      <c r="N71" s="234">
        <v>10938714</v>
      </c>
      <c r="O71" s="234">
        <v>6937874</v>
      </c>
      <c r="P71" s="234">
        <v>5531824</v>
      </c>
      <c r="Q71" s="234">
        <v>5846111</v>
      </c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</row>
    <row r="72" spans="1:35">
      <c r="B72" s="179" t="s">
        <v>493</v>
      </c>
      <c r="C72" s="234">
        <v>20785989</v>
      </c>
      <c r="D72" s="234">
        <v>19522003</v>
      </c>
      <c r="E72" s="234">
        <v>21374168</v>
      </c>
      <c r="F72" s="234">
        <v>17479813</v>
      </c>
      <c r="G72" s="234">
        <v>13189443</v>
      </c>
      <c r="H72" s="234">
        <v>13368982</v>
      </c>
      <c r="I72" s="234">
        <v>19070217</v>
      </c>
      <c r="J72" s="234">
        <v>17718605</v>
      </c>
      <c r="K72" s="234">
        <v>13608797</v>
      </c>
      <c r="L72" s="234">
        <v>12878481</v>
      </c>
      <c r="M72" s="234">
        <v>13457660</v>
      </c>
      <c r="N72" s="234">
        <v>19133844</v>
      </c>
      <c r="O72" s="234">
        <v>10210128</v>
      </c>
      <c r="P72" s="234">
        <v>10002938</v>
      </c>
      <c r="Q72" s="234">
        <v>10391884</v>
      </c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</row>
    <row r="73" spans="1:35">
      <c r="B73" s="179" t="s">
        <v>494</v>
      </c>
      <c r="C73" s="234">
        <v>21810333</v>
      </c>
      <c r="D73" s="234">
        <v>25263432</v>
      </c>
      <c r="E73" s="234">
        <v>29503311</v>
      </c>
      <c r="F73" s="234">
        <v>24984498</v>
      </c>
      <c r="G73" s="234">
        <v>14901480</v>
      </c>
      <c r="H73" s="234">
        <v>16667153</v>
      </c>
      <c r="I73" s="234">
        <v>23077960</v>
      </c>
      <c r="J73" s="234">
        <v>20595068</v>
      </c>
      <c r="K73" s="234">
        <v>18874883</v>
      </c>
      <c r="L73" s="234">
        <v>19488969</v>
      </c>
      <c r="M73" s="234">
        <v>11459510</v>
      </c>
      <c r="N73" s="234">
        <v>11180583</v>
      </c>
      <c r="O73" s="234">
        <v>10902763</v>
      </c>
      <c r="P73" s="234">
        <v>11819228</v>
      </c>
      <c r="Q73" s="234">
        <v>13913252</v>
      </c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</row>
    <row r="74" spans="1:35">
      <c r="B74" s="179" t="s">
        <v>495</v>
      </c>
      <c r="C74" s="234">
        <v>17572230</v>
      </c>
      <c r="D74" s="234">
        <v>22898301</v>
      </c>
      <c r="E74" s="234">
        <v>19307847</v>
      </c>
      <c r="F74" s="234">
        <v>16743284</v>
      </c>
      <c r="G74" s="234">
        <v>16237132</v>
      </c>
      <c r="H74" s="234">
        <v>15983526</v>
      </c>
      <c r="I74" s="234">
        <v>14496399</v>
      </c>
      <c r="J74" s="234">
        <v>20435316</v>
      </c>
      <c r="K74" s="234">
        <v>15522284</v>
      </c>
      <c r="L74" s="234">
        <v>15576152</v>
      </c>
      <c r="M74" s="234">
        <v>13641068</v>
      </c>
      <c r="N74" s="234">
        <v>11740773</v>
      </c>
      <c r="O74" s="234">
        <v>7740004</v>
      </c>
      <c r="P74" s="234">
        <v>9646606</v>
      </c>
      <c r="Q74" s="234">
        <v>10084586</v>
      </c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</row>
    <row r="75" spans="1:35">
      <c r="B75" s="179" t="s">
        <v>496</v>
      </c>
      <c r="C75" s="234">
        <v>2173426</v>
      </c>
      <c r="D75" s="234">
        <v>2455044</v>
      </c>
      <c r="E75" s="234">
        <v>1757771</v>
      </c>
      <c r="F75" s="234">
        <v>1609952</v>
      </c>
      <c r="G75" s="234">
        <v>1106220</v>
      </c>
      <c r="H75" s="234">
        <v>859040</v>
      </c>
      <c r="I75" s="234">
        <v>1726407</v>
      </c>
      <c r="J75" s="234">
        <v>2908474</v>
      </c>
      <c r="K75" s="234">
        <v>1984971</v>
      </c>
      <c r="L75" s="234">
        <v>1549299</v>
      </c>
      <c r="M75" s="234">
        <v>1445827</v>
      </c>
      <c r="N75" s="234">
        <v>1245362</v>
      </c>
      <c r="O75" s="234">
        <v>778761</v>
      </c>
      <c r="P75" s="234">
        <v>583020</v>
      </c>
      <c r="Q75" s="234">
        <v>777567</v>
      </c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</row>
    <row r="76" spans="1:35">
      <c r="B76" s="179" t="s">
        <v>497</v>
      </c>
      <c r="C76" s="234">
        <v>1328212</v>
      </c>
      <c r="D76" s="234">
        <v>1282880</v>
      </c>
      <c r="E76" s="234">
        <v>1322089</v>
      </c>
      <c r="F76" s="234">
        <v>993163</v>
      </c>
      <c r="G76" s="234">
        <v>655036</v>
      </c>
      <c r="H76" s="234">
        <v>808681</v>
      </c>
      <c r="I76" s="234">
        <v>1663298</v>
      </c>
      <c r="J76" s="234">
        <v>1113318</v>
      </c>
      <c r="K76" s="234">
        <v>923995</v>
      </c>
      <c r="L76" s="234">
        <v>694164</v>
      </c>
      <c r="M76" s="234">
        <v>682902</v>
      </c>
      <c r="N76" s="234">
        <v>565260</v>
      </c>
      <c r="O76" s="234">
        <v>680176</v>
      </c>
      <c r="P76" s="234">
        <v>947279</v>
      </c>
      <c r="Q76" s="234">
        <v>1431748</v>
      </c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</row>
    <row r="77" spans="1:35">
      <c r="B77" s="179" t="s">
        <v>498</v>
      </c>
      <c r="C77" s="234">
        <v>1094860</v>
      </c>
      <c r="D77" s="234">
        <v>2191685</v>
      </c>
      <c r="E77" s="234">
        <v>2318449</v>
      </c>
      <c r="F77" s="234">
        <v>1686609</v>
      </c>
      <c r="G77" s="234">
        <v>1689540</v>
      </c>
      <c r="H77" s="234">
        <v>2301680</v>
      </c>
      <c r="I77" s="234">
        <v>2800656</v>
      </c>
      <c r="J77" s="234">
        <v>1975490</v>
      </c>
      <c r="K77" s="234">
        <v>1966442</v>
      </c>
      <c r="L77" s="234">
        <v>1207384</v>
      </c>
      <c r="M77" s="234">
        <v>1333537</v>
      </c>
      <c r="N77" s="234">
        <v>1162766</v>
      </c>
      <c r="O77" s="234">
        <v>794784</v>
      </c>
      <c r="P77" s="234">
        <v>1140398</v>
      </c>
      <c r="Q77" s="234">
        <v>701515</v>
      </c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</row>
    <row r="78" spans="1:35">
      <c r="B78" s="204" t="s">
        <v>499</v>
      </c>
      <c r="C78" s="240">
        <v>77588121</v>
      </c>
      <c r="D78" s="240">
        <v>89209659</v>
      </c>
      <c r="E78" s="240">
        <v>90445563</v>
      </c>
      <c r="F78" s="240">
        <v>76357551</v>
      </c>
      <c r="G78" s="240">
        <v>58921056</v>
      </c>
      <c r="H78" s="240">
        <v>58946128</v>
      </c>
      <c r="I78" s="240">
        <v>76229935</v>
      </c>
      <c r="J78" s="240">
        <v>78438997</v>
      </c>
      <c r="K78" s="240">
        <v>64727285</v>
      </c>
      <c r="L78" s="240">
        <v>61064883</v>
      </c>
      <c r="M78" s="240">
        <v>48713518</v>
      </c>
      <c r="N78" s="240">
        <v>55967302</v>
      </c>
      <c r="O78" s="240">
        <v>38044490</v>
      </c>
      <c r="P78" s="240">
        <v>39671293</v>
      </c>
      <c r="Q78" s="240">
        <v>43146663</v>
      </c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</row>
    <row r="79" spans="1:35">
      <c r="A79" s="205">
        <v>100</v>
      </c>
      <c r="B79" s="206" t="s">
        <v>45</v>
      </c>
      <c r="C79" s="234">
        <v>12823071</v>
      </c>
      <c r="D79" s="234">
        <v>15596314</v>
      </c>
      <c r="E79" s="234">
        <v>14861928</v>
      </c>
      <c r="F79" s="234">
        <v>12860232</v>
      </c>
      <c r="G79" s="234">
        <v>11142205</v>
      </c>
      <c r="H79" s="234">
        <v>8957066</v>
      </c>
      <c r="I79" s="234">
        <v>13394998</v>
      </c>
      <c r="J79" s="234">
        <v>13692726</v>
      </c>
      <c r="K79" s="234">
        <v>11845913</v>
      </c>
      <c r="L79" s="234">
        <v>9670434</v>
      </c>
      <c r="M79" s="234">
        <v>6693014</v>
      </c>
      <c r="N79" s="234">
        <v>10938714</v>
      </c>
      <c r="O79" s="234">
        <v>6937874</v>
      </c>
      <c r="P79" s="234">
        <v>5531824</v>
      </c>
      <c r="Q79" s="234">
        <v>5846111</v>
      </c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</row>
    <row r="80" spans="1:35">
      <c r="A80" s="207">
        <v>201</v>
      </c>
      <c r="B80" s="208" t="s">
        <v>55</v>
      </c>
      <c r="C80" s="234">
        <v>11192280</v>
      </c>
      <c r="D80" s="234">
        <v>16365423</v>
      </c>
      <c r="E80" s="234">
        <v>12523461</v>
      </c>
      <c r="F80" s="234">
        <v>12366800</v>
      </c>
      <c r="G80" s="234">
        <v>12975012</v>
      </c>
      <c r="H80" s="234">
        <v>10916485</v>
      </c>
      <c r="I80" s="234">
        <v>9953404</v>
      </c>
      <c r="J80" s="234">
        <v>11734959</v>
      </c>
      <c r="K80" s="234">
        <v>10218969</v>
      </c>
      <c r="L80" s="234">
        <v>10541070</v>
      </c>
      <c r="M80" s="234">
        <v>8592152</v>
      </c>
      <c r="N80" s="234">
        <v>7080872</v>
      </c>
      <c r="O80" s="234">
        <v>4538718</v>
      </c>
      <c r="P80" s="234">
        <v>6186758</v>
      </c>
      <c r="Q80" s="234">
        <v>6540560</v>
      </c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</row>
    <row r="81" spans="1:28">
      <c r="A81" s="207">
        <v>202</v>
      </c>
      <c r="B81" s="208" t="s">
        <v>56</v>
      </c>
      <c r="C81" s="234">
        <v>7749102</v>
      </c>
      <c r="D81" s="234">
        <v>8883296</v>
      </c>
      <c r="E81" s="234">
        <v>12221395</v>
      </c>
      <c r="F81" s="234">
        <v>8134901</v>
      </c>
      <c r="G81" s="234">
        <v>6829371</v>
      </c>
      <c r="H81" s="234">
        <v>7062062</v>
      </c>
      <c r="I81" s="234">
        <v>11437412</v>
      </c>
      <c r="J81" s="234">
        <v>10343507</v>
      </c>
      <c r="K81" s="234">
        <v>5866735</v>
      </c>
      <c r="L81" s="234">
        <v>6960300</v>
      </c>
      <c r="M81" s="234">
        <v>7811011</v>
      </c>
      <c r="N81" s="234">
        <v>7605606</v>
      </c>
      <c r="O81" s="234">
        <v>4225086</v>
      </c>
      <c r="P81" s="234">
        <v>5264926</v>
      </c>
      <c r="Q81" s="234">
        <v>4920854</v>
      </c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</row>
    <row r="82" spans="1:28">
      <c r="A82" s="207">
        <v>203</v>
      </c>
      <c r="B82" s="208" t="s">
        <v>57</v>
      </c>
      <c r="C82" s="234">
        <v>5710596</v>
      </c>
      <c r="D82" s="234">
        <v>4334736</v>
      </c>
      <c r="E82" s="234">
        <v>3808269</v>
      </c>
      <c r="F82" s="234">
        <v>3612686</v>
      </c>
      <c r="G82" s="234">
        <v>2863399</v>
      </c>
      <c r="H82" s="234">
        <v>2647846</v>
      </c>
      <c r="I82" s="234">
        <v>4373631</v>
      </c>
      <c r="J82" s="234">
        <v>4484129</v>
      </c>
      <c r="K82" s="234">
        <v>3981108</v>
      </c>
      <c r="L82" s="234">
        <v>3012058</v>
      </c>
      <c r="M82" s="234">
        <v>2986527</v>
      </c>
      <c r="N82" s="234">
        <v>2354527</v>
      </c>
      <c r="O82" s="234">
        <v>1672062</v>
      </c>
      <c r="P82" s="234">
        <v>1800817</v>
      </c>
      <c r="Q82" s="234">
        <v>3258983</v>
      </c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</row>
    <row r="83" spans="1:28">
      <c r="A83" s="207">
        <v>204</v>
      </c>
      <c r="B83" s="208" t="s">
        <v>58</v>
      </c>
      <c r="C83" s="234">
        <v>6143647</v>
      </c>
      <c r="D83" s="234">
        <v>3005568</v>
      </c>
      <c r="E83" s="234">
        <v>1609446</v>
      </c>
      <c r="F83" s="234">
        <v>3141798</v>
      </c>
      <c r="G83" s="234">
        <v>1077171</v>
      </c>
      <c r="H83" s="234">
        <v>1204063</v>
      </c>
      <c r="I83" s="234">
        <v>1810545</v>
      </c>
      <c r="J83" s="234">
        <v>1744901</v>
      </c>
      <c r="K83" s="234">
        <v>1976899</v>
      </c>
      <c r="L83" s="234">
        <v>2208756</v>
      </c>
      <c r="M83" s="234">
        <v>1460664</v>
      </c>
      <c r="N83" s="234">
        <v>1043641</v>
      </c>
      <c r="O83" s="285">
        <v>1367187</v>
      </c>
      <c r="P83" s="285">
        <v>1304216</v>
      </c>
      <c r="Q83" s="285">
        <v>1371638</v>
      </c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</row>
    <row r="84" spans="1:28">
      <c r="A84" s="207">
        <v>205</v>
      </c>
      <c r="B84" s="208" t="s">
        <v>59</v>
      </c>
      <c r="C84" s="285">
        <v>600138</v>
      </c>
      <c r="D84" s="285">
        <v>1563694</v>
      </c>
      <c r="E84" s="285">
        <v>1661693</v>
      </c>
      <c r="F84" s="234">
        <v>1096655</v>
      </c>
      <c r="G84" s="234">
        <v>1402619</v>
      </c>
      <c r="H84" s="234">
        <v>1982366</v>
      </c>
      <c r="I84" s="234">
        <v>2393297</v>
      </c>
      <c r="J84" s="234">
        <v>1577714</v>
      </c>
      <c r="K84" s="234">
        <v>1681578</v>
      </c>
      <c r="L84" s="234">
        <v>917533</v>
      </c>
      <c r="M84" s="234">
        <v>1029202</v>
      </c>
      <c r="N84" s="234">
        <v>793134</v>
      </c>
      <c r="O84" s="234">
        <v>546459</v>
      </c>
      <c r="P84" s="285">
        <v>703641</v>
      </c>
      <c r="Q84" s="234">
        <v>242208</v>
      </c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</row>
    <row r="85" spans="1:28">
      <c r="A85" s="207">
        <v>206</v>
      </c>
      <c r="B85" s="208" t="s">
        <v>60</v>
      </c>
      <c r="C85" s="285">
        <v>1000</v>
      </c>
      <c r="D85" s="285">
        <v>1000</v>
      </c>
      <c r="E85" s="285">
        <v>1000</v>
      </c>
      <c r="F85" s="285">
        <v>176</v>
      </c>
      <c r="G85" s="285">
        <v>176</v>
      </c>
      <c r="H85" s="285">
        <v>227</v>
      </c>
      <c r="I85" s="285">
        <v>80</v>
      </c>
      <c r="J85" s="285">
        <v>1000</v>
      </c>
      <c r="K85" s="285">
        <v>0</v>
      </c>
      <c r="L85" s="285">
        <v>0</v>
      </c>
      <c r="M85" s="285">
        <v>0</v>
      </c>
      <c r="N85" s="285">
        <v>1000</v>
      </c>
      <c r="O85" s="285">
        <v>30132</v>
      </c>
      <c r="P85" s="285">
        <v>618</v>
      </c>
      <c r="Q85" s="285">
        <v>342</v>
      </c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</row>
    <row r="86" spans="1:28">
      <c r="A86" s="207">
        <v>207</v>
      </c>
      <c r="B86" s="208" t="s">
        <v>61</v>
      </c>
      <c r="C86" s="234">
        <v>3895129</v>
      </c>
      <c r="D86" s="234">
        <v>4861209</v>
      </c>
      <c r="E86" s="234">
        <v>4065352</v>
      </c>
      <c r="F86" s="234">
        <v>2453912</v>
      </c>
      <c r="G86" s="234">
        <v>3473424</v>
      </c>
      <c r="H86" s="234">
        <v>2868924</v>
      </c>
      <c r="I86" s="234">
        <v>3879701</v>
      </c>
      <c r="J86" s="234">
        <v>3515949</v>
      </c>
      <c r="K86" s="234">
        <v>3919201</v>
      </c>
      <c r="L86" s="234">
        <v>2329286</v>
      </c>
      <c r="M86" s="234">
        <v>2979305</v>
      </c>
      <c r="N86" s="234">
        <v>9347687</v>
      </c>
      <c r="O86" s="234">
        <v>3669410</v>
      </c>
      <c r="P86" s="234">
        <v>1974078</v>
      </c>
      <c r="Q86" s="234">
        <v>2376557</v>
      </c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</row>
    <row r="87" spans="1:28">
      <c r="A87" s="207">
        <v>208</v>
      </c>
      <c r="B87" s="208" t="s">
        <v>62</v>
      </c>
      <c r="C87" s="234">
        <v>353664</v>
      </c>
      <c r="D87" s="234">
        <v>342482</v>
      </c>
      <c r="E87" s="234">
        <v>401887</v>
      </c>
      <c r="F87" s="234">
        <v>258635</v>
      </c>
      <c r="G87" s="234">
        <v>123651</v>
      </c>
      <c r="H87" s="234">
        <v>150258</v>
      </c>
      <c r="I87" s="234">
        <v>288381</v>
      </c>
      <c r="J87" s="285">
        <v>316169</v>
      </c>
      <c r="K87" s="234">
        <v>249928</v>
      </c>
      <c r="L87" s="234">
        <v>240397</v>
      </c>
      <c r="M87" s="234">
        <v>158654</v>
      </c>
      <c r="N87" s="234">
        <v>477675</v>
      </c>
      <c r="O87" s="285">
        <v>93057</v>
      </c>
      <c r="P87" s="234">
        <v>145241</v>
      </c>
      <c r="Q87" s="234">
        <v>116647</v>
      </c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</row>
    <row r="88" spans="1:28">
      <c r="A88" s="207">
        <v>209</v>
      </c>
      <c r="B88" s="208" t="s">
        <v>63</v>
      </c>
      <c r="C88" s="234">
        <v>647033</v>
      </c>
      <c r="D88" s="234">
        <v>490300</v>
      </c>
      <c r="E88" s="234">
        <v>268160</v>
      </c>
      <c r="F88" s="234">
        <v>203360</v>
      </c>
      <c r="G88" s="234">
        <v>278141</v>
      </c>
      <c r="H88" s="234">
        <v>163146</v>
      </c>
      <c r="I88" s="234">
        <v>315867</v>
      </c>
      <c r="J88" s="234">
        <v>528223</v>
      </c>
      <c r="K88" s="234">
        <v>646085</v>
      </c>
      <c r="L88" s="234">
        <v>549217</v>
      </c>
      <c r="M88" s="234">
        <v>183309</v>
      </c>
      <c r="N88" s="234">
        <v>191911</v>
      </c>
      <c r="O88" s="234">
        <v>151436</v>
      </c>
      <c r="P88" s="234">
        <v>109776</v>
      </c>
      <c r="Q88" s="234">
        <v>112032</v>
      </c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</row>
    <row r="89" spans="1:28">
      <c r="A89" s="207">
        <v>210</v>
      </c>
      <c r="B89" s="208" t="s">
        <v>64</v>
      </c>
      <c r="C89" s="234">
        <v>6327730</v>
      </c>
      <c r="D89" s="234">
        <v>7814044</v>
      </c>
      <c r="E89" s="234">
        <v>9985251</v>
      </c>
      <c r="F89" s="234">
        <v>5488486</v>
      </c>
      <c r="G89" s="234">
        <v>2862416</v>
      </c>
      <c r="H89" s="234">
        <v>3922172</v>
      </c>
      <c r="I89" s="234">
        <v>5777404</v>
      </c>
      <c r="J89" s="234">
        <v>3401607</v>
      </c>
      <c r="K89" s="234">
        <v>4428633</v>
      </c>
      <c r="L89" s="234">
        <v>4670400</v>
      </c>
      <c r="M89" s="234">
        <v>1732280</v>
      </c>
      <c r="N89" s="234">
        <v>1719769</v>
      </c>
      <c r="O89" s="234">
        <v>1755601</v>
      </c>
      <c r="P89" s="234">
        <v>1613974</v>
      </c>
      <c r="Q89" s="234">
        <v>2233170</v>
      </c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</row>
    <row r="90" spans="1:28">
      <c r="A90" s="207">
        <v>211</v>
      </c>
      <c r="B90" s="208" t="s">
        <v>122</v>
      </c>
      <c r="C90" s="234">
        <v>860106</v>
      </c>
      <c r="D90" s="234">
        <v>875004</v>
      </c>
      <c r="E90" s="234">
        <v>1066717</v>
      </c>
      <c r="F90" s="234">
        <v>677240</v>
      </c>
      <c r="G90" s="234">
        <v>615257</v>
      </c>
      <c r="H90" s="234">
        <v>577274</v>
      </c>
      <c r="I90" s="234">
        <v>609201</v>
      </c>
      <c r="J90" s="234">
        <v>922573</v>
      </c>
      <c r="K90" s="234">
        <v>523896</v>
      </c>
      <c r="L90" s="234">
        <v>495432</v>
      </c>
      <c r="M90" s="234">
        <v>430678</v>
      </c>
      <c r="N90" s="234">
        <v>394557</v>
      </c>
      <c r="O90" s="234">
        <v>504750</v>
      </c>
      <c r="P90" s="234">
        <v>466318</v>
      </c>
      <c r="Q90" s="234">
        <v>426090</v>
      </c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</row>
    <row r="91" spans="1:28">
      <c r="A91" s="207">
        <v>212</v>
      </c>
      <c r="B91" s="208" t="s">
        <v>65</v>
      </c>
      <c r="C91" s="234">
        <v>1704314</v>
      </c>
      <c r="D91" s="234">
        <v>1250387</v>
      </c>
      <c r="E91" s="234">
        <v>1409615</v>
      </c>
      <c r="F91" s="234">
        <v>927100</v>
      </c>
      <c r="G91" s="234">
        <v>785844</v>
      </c>
      <c r="H91" s="234">
        <v>1730177</v>
      </c>
      <c r="I91" s="234">
        <v>1285479</v>
      </c>
      <c r="J91" s="234">
        <v>3802630</v>
      </c>
      <c r="K91" s="234">
        <v>1468787</v>
      </c>
      <c r="L91" s="234">
        <v>1093780</v>
      </c>
      <c r="M91" s="234">
        <v>1229583</v>
      </c>
      <c r="N91" s="234">
        <v>978204</v>
      </c>
      <c r="O91" s="234">
        <v>917220</v>
      </c>
      <c r="P91" s="234">
        <v>971919</v>
      </c>
      <c r="Q91" s="234">
        <v>768488</v>
      </c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</row>
    <row r="92" spans="1:28">
      <c r="A92" s="209">
        <v>213</v>
      </c>
      <c r="B92" s="210" t="s">
        <v>66</v>
      </c>
      <c r="C92" s="234">
        <v>200815</v>
      </c>
      <c r="D92" s="234">
        <v>244732</v>
      </c>
      <c r="E92" s="234">
        <v>242873</v>
      </c>
      <c r="F92" s="234">
        <v>761607</v>
      </c>
      <c r="G92" s="234">
        <v>716963</v>
      </c>
      <c r="H92" s="234">
        <v>1763222</v>
      </c>
      <c r="I92" s="234">
        <v>3085955</v>
      </c>
      <c r="J92" s="234">
        <v>1529369</v>
      </c>
      <c r="K92" s="234">
        <v>1922033</v>
      </c>
      <c r="L92" s="234">
        <v>1480749</v>
      </c>
      <c r="M92" s="234">
        <v>497666</v>
      </c>
      <c r="N92" s="234">
        <v>950447</v>
      </c>
      <c r="O92" s="234">
        <v>1899605</v>
      </c>
      <c r="P92" s="234">
        <v>2596683</v>
      </c>
      <c r="Q92" s="234">
        <v>1925829</v>
      </c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</row>
    <row r="93" spans="1:28">
      <c r="A93" s="207">
        <v>214</v>
      </c>
      <c r="B93" s="208" t="s">
        <v>67</v>
      </c>
      <c r="C93" s="234">
        <v>905905</v>
      </c>
      <c r="D93" s="234">
        <v>877395</v>
      </c>
      <c r="E93" s="234">
        <v>960933</v>
      </c>
      <c r="F93" s="234">
        <v>722250</v>
      </c>
      <c r="G93" s="234">
        <v>606800</v>
      </c>
      <c r="H93" s="234">
        <v>358807</v>
      </c>
      <c r="I93" s="234">
        <v>229784</v>
      </c>
      <c r="J93" s="234">
        <v>263932</v>
      </c>
      <c r="K93" s="234">
        <v>351925</v>
      </c>
      <c r="L93" s="234">
        <v>229893</v>
      </c>
      <c r="M93" s="234">
        <v>335751</v>
      </c>
      <c r="N93" s="234">
        <v>146449</v>
      </c>
      <c r="O93" s="234">
        <v>70485</v>
      </c>
      <c r="P93" s="234">
        <v>237789</v>
      </c>
      <c r="Q93" s="234">
        <v>149404</v>
      </c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</row>
    <row r="94" spans="1:28">
      <c r="A94" s="207">
        <v>215</v>
      </c>
      <c r="B94" s="208" t="s">
        <v>68</v>
      </c>
      <c r="C94" s="234">
        <v>675984</v>
      </c>
      <c r="D94" s="234">
        <v>992462</v>
      </c>
      <c r="E94" s="234">
        <v>828461</v>
      </c>
      <c r="F94" s="234">
        <v>666967</v>
      </c>
      <c r="G94" s="234">
        <v>620542</v>
      </c>
      <c r="H94" s="234">
        <v>754757</v>
      </c>
      <c r="I94" s="234">
        <v>563561</v>
      </c>
      <c r="J94" s="234">
        <v>383801</v>
      </c>
      <c r="K94" s="234">
        <v>314930</v>
      </c>
      <c r="L94" s="234">
        <v>274587</v>
      </c>
      <c r="M94" s="234">
        <v>378640</v>
      </c>
      <c r="N94" s="234">
        <v>225687</v>
      </c>
      <c r="O94" s="234">
        <v>358939</v>
      </c>
      <c r="P94" s="234">
        <v>213280</v>
      </c>
      <c r="Q94" s="234">
        <v>256499</v>
      </c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</row>
    <row r="95" spans="1:28">
      <c r="A95" s="207">
        <v>216</v>
      </c>
      <c r="B95" s="208" t="s">
        <v>69</v>
      </c>
      <c r="C95" s="234">
        <v>3932274</v>
      </c>
      <c r="D95" s="234">
        <v>4338102</v>
      </c>
      <c r="E95" s="234">
        <v>8784086</v>
      </c>
      <c r="F95" s="234">
        <v>8788538</v>
      </c>
      <c r="G95" s="234">
        <v>4266409</v>
      </c>
      <c r="H95" s="234">
        <v>3574674</v>
      </c>
      <c r="I95" s="234">
        <v>4744052</v>
      </c>
      <c r="J95" s="234">
        <v>5517945</v>
      </c>
      <c r="K95" s="234">
        <v>3664220</v>
      </c>
      <c r="L95" s="234">
        <v>6086483</v>
      </c>
      <c r="M95" s="234">
        <v>2537949</v>
      </c>
      <c r="N95" s="234">
        <v>2634136</v>
      </c>
      <c r="O95" s="234">
        <v>2365993</v>
      </c>
      <c r="P95" s="234">
        <v>2250903</v>
      </c>
      <c r="Q95" s="234">
        <v>2503734</v>
      </c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</row>
    <row r="96" spans="1:28">
      <c r="A96" s="207">
        <v>217</v>
      </c>
      <c r="B96" s="208" t="s">
        <v>70</v>
      </c>
      <c r="C96" s="234">
        <v>317891</v>
      </c>
      <c r="D96" s="234">
        <v>464570</v>
      </c>
      <c r="E96" s="234">
        <v>344113</v>
      </c>
      <c r="F96" s="234">
        <v>166173</v>
      </c>
      <c r="G96" s="234">
        <v>122460</v>
      </c>
      <c r="H96" s="234">
        <v>114667</v>
      </c>
      <c r="I96" s="234">
        <v>238421</v>
      </c>
      <c r="J96" s="234">
        <v>320999</v>
      </c>
      <c r="K96" s="234">
        <v>188591</v>
      </c>
      <c r="L96" s="234">
        <v>221864</v>
      </c>
      <c r="M96" s="234">
        <v>144322</v>
      </c>
      <c r="N96" s="234">
        <v>72322</v>
      </c>
      <c r="O96" s="234">
        <v>94749</v>
      </c>
      <c r="P96" s="234">
        <v>67108</v>
      </c>
      <c r="Q96" s="234">
        <v>112676</v>
      </c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</row>
    <row r="97" spans="1:28">
      <c r="A97" s="207">
        <v>218</v>
      </c>
      <c r="B97" s="208" t="s">
        <v>71</v>
      </c>
      <c r="C97" s="234">
        <v>821021</v>
      </c>
      <c r="D97" s="234">
        <v>1469291</v>
      </c>
      <c r="E97" s="234">
        <v>1005626</v>
      </c>
      <c r="F97" s="234">
        <v>1989399</v>
      </c>
      <c r="G97" s="234">
        <v>908633</v>
      </c>
      <c r="H97" s="234">
        <v>592373</v>
      </c>
      <c r="I97" s="234">
        <v>671892</v>
      </c>
      <c r="J97" s="234">
        <v>999065</v>
      </c>
      <c r="K97" s="234">
        <v>997899</v>
      </c>
      <c r="L97" s="234">
        <v>665034</v>
      </c>
      <c r="M97" s="234">
        <v>672443</v>
      </c>
      <c r="N97" s="234">
        <v>818495</v>
      </c>
      <c r="O97" s="234">
        <v>702820</v>
      </c>
      <c r="P97" s="234">
        <v>921752</v>
      </c>
      <c r="Q97" s="234">
        <v>1052131</v>
      </c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</row>
    <row r="98" spans="1:28">
      <c r="A98" s="207">
        <v>219</v>
      </c>
      <c r="B98" s="208" t="s">
        <v>72</v>
      </c>
      <c r="C98" s="234">
        <v>1701682</v>
      </c>
      <c r="D98" s="234">
        <v>1410542</v>
      </c>
      <c r="E98" s="234">
        <v>2144512</v>
      </c>
      <c r="F98" s="234">
        <v>2854479</v>
      </c>
      <c r="G98" s="234">
        <v>1061670</v>
      </c>
      <c r="H98" s="234">
        <v>1724101</v>
      </c>
      <c r="I98" s="234">
        <v>1452571</v>
      </c>
      <c r="J98" s="234">
        <v>1471545</v>
      </c>
      <c r="K98" s="234">
        <v>1270250</v>
      </c>
      <c r="L98" s="234">
        <v>915154</v>
      </c>
      <c r="M98" s="234">
        <v>704807</v>
      </c>
      <c r="N98" s="234">
        <v>885581</v>
      </c>
      <c r="O98" s="234">
        <v>744850</v>
      </c>
      <c r="P98" s="234">
        <v>1112624</v>
      </c>
      <c r="Q98" s="234">
        <v>1404023</v>
      </c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</row>
    <row r="99" spans="1:28">
      <c r="A99" s="207">
        <v>220</v>
      </c>
      <c r="B99" s="208" t="s">
        <v>73</v>
      </c>
      <c r="C99" s="234">
        <v>693056</v>
      </c>
      <c r="D99" s="234">
        <v>932951</v>
      </c>
      <c r="E99" s="234">
        <v>502274</v>
      </c>
      <c r="F99" s="234">
        <v>620200</v>
      </c>
      <c r="G99" s="234">
        <v>445021</v>
      </c>
      <c r="H99" s="234">
        <v>438823</v>
      </c>
      <c r="I99" s="234">
        <v>666047</v>
      </c>
      <c r="J99" s="234">
        <v>598334</v>
      </c>
      <c r="K99" s="234">
        <v>521650</v>
      </c>
      <c r="L99" s="234">
        <v>389858</v>
      </c>
      <c r="M99" s="234">
        <v>494171</v>
      </c>
      <c r="N99" s="234">
        <v>708278</v>
      </c>
      <c r="O99" s="234">
        <v>581037</v>
      </c>
      <c r="P99" s="234">
        <v>466437</v>
      </c>
      <c r="Q99" s="234">
        <v>546201</v>
      </c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</row>
    <row r="100" spans="1:28">
      <c r="A100" s="207">
        <v>221</v>
      </c>
      <c r="B100" s="208" t="s">
        <v>74</v>
      </c>
      <c r="C100" s="240"/>
      <c r="D100" s="240"/>
      <c r="E100" s="240"/>
      <c r="F100" s="240"/>
      <c r="G100" s="240"/>
      <c r="H100" s="240"/>
      <c r="I100" s="240"/>
      <c r="J100" s="240"/>
      <c r="K100" s="240"/>
      <c r="L100" s="234">
        <v>159294</v>
      </c>
      <c r="M100" s="234">
        <v>252568</v>
      </c>
      <c r="N100" s="234">
        <v>189313</v>
      </c>
      <c r="O100" s="234">
        <v>216876</v>
      </c>
      <c r="P100" s="234">
        <v>427272</v>
      </c>
      <c r="Q100" s="234">
        <v>345060</v>
      </c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</row>
    <row r="101" spans="1:28">
      <c r="A101" s="207">
        <v>222</v>
      </c>
      <c r="B101" s="208" t="s">
        <v>500</v>
      </c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34">
        <v>213818</v>
      </c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</row>
    <row r="102" spans="1:28">
      <c r="A102" s="207">
        <v>223</v>
      </c>
      <c r="B102" s="208" t="s">
        <v>501</v>
      </c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34">
        <v>1086688</v>
      </c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</row>
    <row r="103" spans="1:28">
      <c r="A103" s="207">
        <v>301</v>
      </c>
      <c r="B103" s="208" t="s">
        <v>83</v>
      </c>
      <c r="C103" s="241">
        <v>71633</v>
      </c>
      <c r="D103" s="241">
        <v>18423</v>
      </c>
      <c r="E103" s="241">
        <v>27417</v>
      </c>
      <c r="F103" s="234">
        <v>6124</v>
      </c>
      <c r="G103" s="234">
        <v>18371</v>
      </c>
      <c r="H103" s="234">
        <v>36131</v>
      </c>
      <c r="I103" s="234">
        <v>21703</v>
      </c>
      <c r="J103" s="241">
        <v>56772</v>
      </c>
      <c r="K103" s="234">
        <v>35196</v>
      </c>
      <c r="L103" s="234">
        <v>13228</v>
      </c>
      <c r="M103" s="241">
        <v>21800</v>
      </c>
      <c r="N103" s="241">
        <v>31558</v>
      </c>
      <c r="O103" s="285">
        <v>8229</v>
      </c>
      <c r="P103" s="285">
        <v>41579</v>
      </c>
      <c r="Q103" s="234">
        <v>56390</v>
      </c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</row>
    <row r="104" spans="1:28">
      <c r="A104" s="207">
        <v>321</v>
      </c>
      <c r="B104" s="208" t="s">
        <v>145</v>
      </c>
      <c r="C104" s="234">
        <v>2595</v>
      </c>
      <c r="D104" s="234">
        <v>1805</v>
      </c>
      <c r="E104" s="234">
        <v>1637</v>
      </c>
      <c r="F104" s="234">
        <v>10656</v>
      </c>
      <c r="G104" s="234">
        <v>3698</v>
      </c>
      <c r="H104" s="234">
        <v>317</v>
      </c>
      <c r="I104" s="234">
        <v>550</v>
      </c>
      <c r="J104" s="241">
        <v>500</v>
      </c>
      <c r="K104" s="241">
        <v>500</v>
      </c>
      <c r="L104" s="241">
        <v>500</v>
      </c>
      <c r="M104" s="234">
        <v>4115</v>
      </c>
      <c r="N104" s="234">
        <v>437</v>
      </c>
      <c r="O104" s="234">
        <v>350</v>
      </c>
      <c r="P104" s="234">
        <v>2597</v>
      </c>
      <c r="Q104" s="234">
        <v>3384</v>
      </c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</row>
    <row r="105" spans="1:28">
      <c r="A105" s="207">
        <v>341</v>
      </c>
      <c r="B105" s="208" t="s">
        <v>149</v>
      </c>
      <c r="C105" s="234">
        <v>1450679</v>
      </c>
      <c r="D105" s="234">
        <v>2056387</v>
      </c>
      <c r="E105" s="234">
        <v>632798</v>
      </c>
      <c r="F105" s="234">
        <v>811688</v>
      </c>
      <c r="G105" s="234">
        <v>399078</v>
      </c>
      <c r="H105" s="234">
        <v>354305</v>
      </c>
      <c r="I105" s="234">
        <v>648724</v>
      </c>
      <c r="J105" s="234">
        <v>770070</v>
      </c>
      <c r="K105" s="234">
        <v>278986</v>
      </c>
      <c r="L105" s="234">
        <v>174509</v>
      </c>
      <c r="M105" s="234">
        <v>395943</v>
      </c>
      <c r="N105" s="234">
        <v>516504</v>
      </c>
      <c r="O105" s="234">
        <v>343509</v>
      </c>
      <c r="P105" s="234">
        <v>600425</v>
      </c>
      <c r="Q105" s="234">
        <v>331145</v>
      </c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</row>
    <row r="106" spans="1:28">
      <c r="A106" s="207">
        <v>342</v>
      </c>
      <c r="B106" s="208" t="s">
        <v>153</v>
      </c>
      <c r="C106" s="234">
        <v>368775</v>
      </c>
      <c r="D106" s="234">
        <v>882299</v>
      </c>
      <c r="E106" s="234">
        <v>1234848</v>
      </c>
      <c r="F106" s="234">
        <v>366935</v>
      </c>
      <c r="G106" s="234">
        <v>272327</v>
      </c>
      <c r="H106" s="234">
        <v>736273</v>
      </c>
      <c r="I106" s="234">
        <v>692148</v>
      </c>
      <c r="J106" s="234">
        <v>718015</v>
      </c>
      <c r="K106" s="234">
        <v>772411</v>
      </c>
      <c r="L106" s="234">
        <v>661875</v>
      </c>
      <c r="M106" s="234">
        <v>508839</v>
      </c>
      <c r="N106" s="234">
        <v>247482</v>
      </c>
      <c r="O106" s="234">
        <v>311570</v>
      </c>
      <c r="P106" s="234">
        <v>225253</v>
      </c>
      <c r="Q106" s="234">
        <v>228895</v>
      </c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</row>
    <row r="107" spans="1:28">
      <c r="A107" s="207">
        <v>343</v>
      </c>
      <c r="B107" s="208" t="s">
        <v>156</v>
      </c>
      <c r="C107" s="234">
        <v>79449</v>
      </c>
      <c r="D107" s="234">
        <v>77990</v>
      </c>
      <c r="E107" s="234">
        <v>133915</v>
      </c>
      <c r="F107" s="234">
        <v>126536</v>
      </c>
      <c r="G107" s="234">
        <v>40657</v>
      </c>
      <c r="H107" s="234">
        <v>29860</v>
      </c>
      <c r="I107" s="234">
        <v>133935</v>
      </c>
      <c r="J107" s="234">
        <v>118431</v>
      </c>
      <c r="K107" s="234">
        <v>78566</v>
      </c>
      <c r="L107" s="234">
        <v>35092</v>
      </c>
      <c r="M107" s="234">
        <v>35676</v>
      </c>
      <c r="N107" s="234">
        <v>35608</v>
      </c>
      <c r="O107" s="234">
        <v>18618</v>
      </c>
      <c r="P107" s="234">
        <v>14811</v>
      </c>
      <c r="Q107" s="234">
        <v>55976</v>
      </c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</row>
    <row r="108" spans="1:28">
      <c r="A108" s="207">
        <v>361</v>
      </c>
      <c r="B108" s="208" t="s">
        <v>159</v>
      </c>
      <c r="C108" s="234">
        <v>100189</v>
      </c>
      <c r="D108" s="234">
        <v>59767</v>
      </c>
      <c r="E108" s="234">
        <v>46650</v>
      </c>
      <c r="F108" s="234">
        <v>53787</v>
      </c>
      <c r="G108" s="234">
        <v>80403</v>
      </c>
      <c r="H108" s="234">
        <v>20896</v>
      </c>
      <c r="I108" s="234">
        <v>51493</v>
      </c>
      <c r="J108" s="234">
        <v>55660</v>
      </c>
      <c r="K108" s="234">
        <v>67632</v>
      </c>
      <c r="L108" s="234">
        <v>39181</v>
      </c>
      <c r="M108" s="234">
        <v>62040</v>
      </c>
      <c r="N108" s="234">
        <v>36048</v>
      </c>
      <c r="O108" s="234">
        <v>27047</v>
      </c>
      <c r="P108" s="234">
        <v>26276</v>
      </c>
      <c r="Q108" s="234">
        <v>26793</v>
      </c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</row>
    <row r="109" spans="1:28">
      <c r="A109" s="207">
        <v>362</v>
      </c>
      <c r="B109" s="208" t="s">
        <v>162</v>
      </c>
      <c r="C109" s="234">
        <v>5926</v>
      </c>
      <c r="D109" s="234">
        <v>11718</v>
      </c>
      <c r="E109" s="234">
        <v>27369</v>
      </c>
      <c r="F109" s="234">
        <v>10764</v>
      </c>
      <c r="G109" s="234">
        <v>58778</v>
      </c>
      <c r="H109" s="234">
        <v>11972</v>
      </c>
      <c r="I109" s="234">
        <v>7519</v>
      </c>
      <c r="J109" s="234">
        <v>67944</v>
      </c>
      <c r="K109" s="234">
        <v>46003</v>
      </c>
      <c r="L109" s="234">
        <v>30421</v>
      </c>
      <c r="M109" s="234">
        <v>18868</v>
      </c>
      <c r="N109" s="234">
        <v>39669</v>
      </c>
      <c r="O109" s="234">
        <v>1930</v>
      </c>
      <c r="P109" s="234">
        <v>25076</v>
      </c>
      <c r="Q109" s="234">
        <v>15990</v>
      </c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</row>
    <row r="110" spans="1:28">
      <c r="A110" s="207">
        <v>363</v>
      </c>
      <c r="B110" s="208" t="s">
        <v>165</v>
      </c>
      <c r="C110" s="234">
        <v>58552</v>
      </c>
      <c r="D110" s="234">
        <v>18967</v>
      </c>
      <c r="E110" s="234">
        <v>46187</v>
      </c>
      <c r="F110" s="234">
        <v>9879</v>
      </c>
      <c r="G110" s="234">
        <v>6968</v>
      </c>
      <c r="H110" s="234">
        <v>4866</v>
      </c>
      <c r="I110" s="234">
        <v>10844</v>
      </c>
      <c r="J110" s="234">
        <v>23357</v>
      </c>
      <c r="K110" s="234">
        <v>12067</v>
      </c>
      <c r="L110" s="234">
        <v>8317</v>
      </c>
      <c r="M110" s="234">
        <v>13358</v>
      </c>
      <c r="N110" s="234">
        <v>2737</v>
      </c>
      <c r="O110" s="234">
        <v>6802</v>
      </c>
      <c r="P110" s="234">
        <v>1911</v>
      </c>
      <c r="Q110" s="234">
        <v>3128</v>
      </c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</row>
    <row r="111" spans="1:28">
      <c r="A111" s="207">
        <v>364</v>
      </c>
      <c r="B111" s="208" t="s">
        <v>167</v>
      </c>
      <c r="C111" s="234">
        <v>50844</v>
      </c>
      <c r="D111" s="234">
        <v>128847</v>
      </c>
      <c r="E111" s="234">
        <v>221432</v>
      </c>
      <c r="F111" s="234">
        <v>9708</v>
      </c>
      <c r="G111" s="234">
        <v>8617</v>
      </c>
      <c r="H111" s="234">
        <v>38870</v>
      </c>
      <c r="I111" s="234">
        <v>27331</v>
      </c>
      <c r="J111" s="241">
        <v>34418</v>
      </c>
      <c r="K111" s="241">
        <v>14242</v>
      </c>
      <c r="L111" s="241">
        <v>9998</v>
      </c>
      <c r="M111" s="234">
        <v>20282</v>
      </c>
      <c r="N111" s="234">
        <v>1460</v>
      </c>
      <c r="O111" s="234">
        <v>2384</v>
      </c>
      <c r="P111" s="234">
        <v>3194</v>
      </c>
      <c r="Q111" s="234">
        <v>12879</v>
      </c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</row>
    <row r="112" spans="1:28">
      <c r="A112" s="207">
        <v>381</v>
      </c>
      <c r="B112" s="208" t="s">
        <v>85</v>
      </c>
      <c r="C112" s="234">
        <v>324069</v>
      </c>
      <c r="D112" s="234">
        <v>605201</v>
      </c>
      <c r="E112" s="234">
        <v>634894</v>
      </c>
      <c r="F112" s="234">
        <v>404318</v>
      </c>
      <c r="G112" s="234">
        <v>406126</v>
      </c>
      <c r="H112" s="234">
        <v>623065</v>
      </c>
      <c r="I112" s="234">
        <v>634364</v>
      </c>
      <c r="J112" s="234">
        <v>869239</v>
      </c>
      <c r="K112" s="234">
        <v>492110</v>
      </c>
      <c r="L112" s="242">
        <v>603463</v>
      </c>
      <c r="M112" s="234">
        <v>375123</v>
      </c>
      <c r="N112" s="234">
        <v>326299</v>
      </c>
      <c r="O112" s="234">
        <v>361694</v>
      </c>
      <c r="P112" s="234">
        <v>455179</v>
      </c>
      <c r="Q112" s="234">
        <v>435112</v>
      </c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</row>
    <row r="113" spans="1:28">
      <c r="A113" s="207">
        <v>382</v>
      </c>
      <c r="B113" s="208" t="s">
        <v>86</v>
      </c>
      <c r="C113" s="234">
        <v>1007779</v>
      </c>
      <c r="D113" s="234">
        <v>1294133</v>
      </c>
      <c r="E113" s="234">
        <v>1366741</v>
      </c>
      <c r="F113" s="234">
        <v>1252344</v>
      </c>
      <c r="G113" s="234">
        <v>941445</v>
      </c>
      <c r="H113" s="234">
        <v>1152862</v>
      </c>
      <c r="I113" s="234">
        <v>988510</v>
      </c>
      <c r="J113" s="234">
        <v>1023184</v>
      </c>
      <c r="K113" s="234">
        <v>1281893</v>
      </c>
      <c r="L113" s="234">
        <v>1346444</v>
      </c>
      <c r="M113" s="234">
        <v>725590</v>
      </c>
      <c r="N113" s="234">
        <v>563000</v>
      </c>
      <c r="O113" s="234">
        <v>492802</v>
      </c>
      <c r="P113" s="234">
        <v>600660</v>
      </c>
      <c r="Q113" s="234">
        <v>1023403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</row>
    <row r="114" spans="1:28">
      <c r="A114" s="207">
        <v>421</v>
      </c>
      <c r="B114" s="208" t="s">
        <v>171</v>
      </c>
      <c r="C114" s="234">
        <v>0</v>
      </c>
      <c r="D114" s="234">
        <v>0</v>
      </c>
      <c r="E114" s="234">
        <v>0</v>
      </c>
      <c r="F114" s="234">
        <v>0</v>
      </c>
      <c r="G114" s="234">
        <v>0</v>
      </c>
      <c r="H114" s="234">
        <v>0</v>
      </c>
      <c r="I114" s="234">
        <v>0</v>
      </c>
      <c r="J114" s="241">
        <v>100</v>
      </c>
      <c r="K114" s="234">
        <v>0</v>
      </c>
      <c r="L114" s="234">
        <v>0</v>
      </c>
      <c r="M114" s="234">
        <v>0</v>
      </c>
      <c r="N114" s="234">
        <v>0</v>
      </c>
      <c r="O114" s="234">
        <v>0</v>
      </c>
      <c r="P114" s="234">
        <v>0</v>
      </c>
      <c r="Q114" s="234">
        <v>0</v>
      </c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</row>
    <row r="115" spans="1:28">
      <c r="A115" s="207">
        <v>422</v>
      </c>
      <c r="B115" s="208" t="s">
        <v>174</v>
      </c>
      <c r="C115" s="234">
        <v>159565</v>
      </c>
      <c r="D115" s="234">
        <v>103203</v>
      </c>
      <c r="E115" s="234">
        <v>39076</v>
      </c>
      <c r="F115" s="234">
        <v>121919</v>
      </c>
      <c r="G115" s="234">
        <v>44567</v>
      </c>
      <c r="H115" s="234">
        <v>53829</v>
      </c>
      <c r="I115" s="234">
        <v>48950</v>
      </c>
      <c r="J115" s="234">
        <v>435144</v>
      </c>
      <c r="K115" s="234">
        <v>47727</v>
      </c>
      <c r="L115" s="234">
        <v>78892</v>
      </c>
      <c r="M115" s="234">
        <v>95980</v>
      </c>
      <c r="N115" s="234">
        <v>104127</v>
      </c>
      <c r="O115" s="234">
        <v>63776</v>
      </c>
      <c r="P115" s="234">
        <v>49699</v>
      </c>
      <c r="Q115" s="234">
        <v>147446</v>
      </c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</row>
    <row r="116" spans="1:28">
      <c r="A116" s="207">
        <v>441</v>
      </c>
      <c r="B116" s="208" t="s">
        <v>176</v>
      </c>
      <c r="C116" s="234">
        <v>5400</v>
      </c>
      <c r="D116" s="234">
        <v>10859</v>
      </c>
      <c r="E116" s="234">
        <v>6663</v>
      </c>
      <c r="F116" s="234">
        <v>4113</v>
      </c>
      <c r="G116" s="234">
        <v>20487</v>
      </c>
      <c r="H116" s="234">
        <v>12265</v>
      </c>
      <c r="I116" s="234">
        <v>24137</v>
      </c>
      <c r="J116" s="234">
        <v>3562</v>
      </c>
      <c r="K116" s="234">
        <v>217950</v>
      </c>
      <c r="L116" s="241">
        <v>61000</v>
      </c>
      <c r="M116" s="241">
        <v>45940</v>
      </c>
      <c r="N116" s="241">
        <v>22191</v>
      </c>
      <c r="O116" s="234">
        <v>4596</v>
      </c>
      <c r="P116" s="234">
        <v>281536</v>
      </c>
      <c r="Q116" s="234">
        <v>40438</v>
      </c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</row>
    <row r="117" spans="1:28">
      <c r="A117" s="207">
        <v>442</v>
      </c>
      <c r="B117" s="208" t="s">
        <v>87</v>
      </c>
      <c r="C117" s="234">
        <v>69244</v>
      </c>
      <c r="D117" s="234">
        <v>43575</v>
      </c>
      <c r="E117" s="234">
        <v>49977</v>
      </c>
      <c r="F117" s="234">
        <v>73664</v>
      </c>
      <c r="G117" s="234">
        <v>43746</v>
      </c>
      <c r="H117" s="234">
        <v>36299</v>
      </c>
      <c r="I117" s="234">
        <v>28459</v>
      </c>
      <c r="J117" s="234">
        <v>36821</v>
      </c>
      <c r="K117" s="234">
        <v>73170</v>
      </c>
      <c r="L117" s="234">
        <v>36147</v>
      </c>
      <c r="M117" s="234">
        <v>46190</v>
      </c>
      <c r="N117" s="234">
        <v>41228</v>
      </c>
      <c r="O117" s="234">
        <v>81833</v>
      </c>
      <c r="P117" s="234">
        <v>14430</v>
      </c>
      <c r="Q117" s="234">
        <v>344055</v>
      </c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</row>
    <row r="118" spans="1:28">
      <c r="A118" s="207">
        <v>443</v>
      </c>
      <c r="B118" s="208" t="s">
        <v>88</v>
      </c>
      <c r="C118" s="234">
        <v>740302</v>
      </c>
      <c r="D118" s="234">
        <v>781328</v>
      </c>
      <c r="E118" s="234">
        <v>972948</v>
      </c>
      <c r="F118" s="234">
        <v>344150</v>
      </c>
      <c r="G118" s="234">
        <v>138970</v>
      </c>
      <c r="H118" s="234">
        <v>475885</v>
      </c>
      <c r="I118" s="234">
        <v>369284</v>
      </c>
      <c r="J118" s="234">
        <v>908972</v>
      </c>
      <c r="K118" s="234">
        <v>446585</v>
      </c>
      <c r="L118" s="234">
        <v>546083</v>
      </c>
      <c r="M118" s="234">
        <v>265632</v>
      </c>
      <c r="N118" s="234">
        <v>452021</v>
      </c>
      <c r="O118" s="234">
        <v>179185</v>
      </c>
      <c r="P118" s="234">
        <v>537127</v>
      </c>
      <c r="Q118" s="234">
        <v>382202</v>
      </c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</row>
    <row r="119" spans="1:28">
      <c r="A119" s="207">
        <v>444</v>
      </c>
      <c r="B119" s="208" t="s">
        <v>180</v>
      </c>
      <c r="C119" s="234">
        <v>330600</v>
      </c>
      <c r="D119" s="234">
        <v>232667</v>
      </c>
      <c r="E119" s="234">
        <v>339796</v>
      </c>
      <c r="F119" s="234">
        <v>310928</v>
      </c>
      <c r="G119" s="234">
        <v>82736</v>
      </c>
      <c r="H119" s="234">
        <v>137745</v>
      </c>
      <c r="I119" s="234">
        <v>132362</v>
      </c>
      <c r="J119" s="234">
        <v>149470</v>
      </c>
      <c r="K119" s="234">
        <v>130586</v>
      </c>
      <c r="L119" s="234">
        <v>218751</v>
      </c>
      <c r="M119" s="234">
        <v>265915</v>
      </c>
      <c r="N119" s="234">
        <v>104632</v>
      </c>
      <c r="O119" s="234">
        <v>178712</v>
      </c>
      <c r="P119" s="234">
        <v>127642</v>
      </c>
      <c r="Q119" s="234">
        <v>173838</v>
      </c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</row>
    <row r="120" spans="1:28">
      <c r="A120" s="207">
        <v>445</v>
      </c>
      <c r="B120" s="208" t="s">
        <v>182</v>
      </c>
      <c r="C120" s="234">
        <v>0</v>
      </c>
      <c r="D120" s="241">
        <v>100</v>
      </c>
      <c r="E120" s="234">
        <v>0</v>
      </c>
      <c r="F120" s="234">
        <v>0</v>
      </c>
      <c r="G120" s="234">
        <v>0</v>
      </c>
      <c r="H120" s="241">
        <v>1000</v>
      </c>
      <c r="I120" s="234">
        <v>1535</v>
      </c>
      <c r="J120" s="241">
        <v>100</v>
      </c>
      <c r="K120" s="241">
        <v>100</v>
      </c>
      <c r="L120" s="234">
        <v>0</v>
      </c>
      <c r="M120" s="234">
        <v>0</v>
      </c>
      <c r="N120" s="234">
        <v>0</v>
      </c>
      <c r="O120" s="234">
        <v>0</v>
      </c>
      <c r="P120" s="234">
        <v>0</v>
      </c>
      <c r="Q120" s="234">
        <v>0</v>
      </c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</row>
    <row r="121" spans="1:28">
      <c r="A121" s="207">
        <v>461</v>
      </c>
      <c r="B121" s="208" t="s">
        <v>184</v>
      </c>
      <c r="C121" s="234">
        <v>244055</v>
      </c>
      <c r="D121" s="234">
        <v>229812</v>
      </c>
      <c r="E121" s="234">
        <v>285369</v>
      </c>
      <c r="F121" s="234">
        <v>115607</v>
      </c>
      <c r="G121" s="234">
        <v>55312</v>
      </c>
      <c r="H121" s="234">
        <v>76734</v>
      </c>
      <c r="I121" s="234">
        <v>170839</v>
      </c>
      <c r="J121" s="234">
        <v>191457</v>
      </c>
      <c r="K121" s="234">
        <v>390854</v>
      </c>
      <c r="L121" s="234">
        <v>201311</v>
      </c>
      <c r="M121" s="234">
        <v>78173</v>
      </c>
      <c r="N121" s="234">
        <v>151815</v>
      </c>
      <c r="O121" s="234">
        <v>136595</v>
      </c>
      <c r="P121" s="234">
        <v>114614</v>
      </c>
      <c r="Q121" s="234">
        <v>52805</v>
      </c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</row>
    <row r="122" spans="1:28">
      <c r="A122" s="207">
        <v>462</v>
      </c>
      <c r="B122" s="208" t="s">
        <v>186</v>
      </c>
      <c r="C122" s="234">
        <v>279272</v>
      </c>
      <c r="D122" s="234">
        <v>258779</v>
      </c>
      <c r="E122" s="234">
        <v>250984</v>
      </c>
      <c r="F122" s="234">
        <v>283152</v>
      </c>
      <c r="G122" s="234">
        <v>54018</v>
      </c>
      <c r="H122" s="234">
        <v>114237</v>
      </c>
      <c r="I122" s="234">
        <v>4698</v>
      </c>
      <c r="J122" s="234">
        <v>245512</v>
      </c>
      <c r="K122" s="234">
        <v>232662</v>
      </c>
      <c r="L122" s="234">
        <v>299166</v>
      </c>
      <c r="M122" s="234">
        <v>1231403</v>
      </c>
      <c r="N122" s="234">
        <v>485685</v>
      </c>
      <c r="O122" s="234">
        <v>276861</v>
      </c>
      <c r="P122" s="234">
        <v>145522</v>
      </c>
      <c r="Q122" s="234">
        <v>272275</v>
      </c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</row>
    <row r="123" spans="1:28">
      <c r="A123" s="207">
        <v>463</v>
      </c>
      <c r="B123" s="208" t="s">
        <v>189</v>
      </c>
      <c r="C123" s="234">
        <v>124886</v>
      </c>
      <c r="D123" s="234">
        <v>257142</v>
      </c>
      <c r="E123" s="234">
        <v>255494</v>
      </c>
      <c r="F123" s="234">
        <v>151176</v>
      </c>
      <c r="G123" s="234">
        <v>106711</v>
      </c>
      <c r="H123" s="234">
        <v>103978</v>
      </c>
      <c r="I123" s="234">
        <v>351993</v>
      </c>
      <c r="J123" s="234">
        <v>175932</v>
      </c>
      <c r="K123" s="234">
        <v>91542</v>
      </c>
      <c r="L123" s="234">
        <v>103737</v>
      </c>
      <c r="M123" s="234">
        <v>93982</v>
      </c>
      <c r="N123" s="234">
        <v>115490</v>
      </c>
      <c r="O123" s="234">
        <v>102586</v>
      </c>
      <c r="P123" s="234">
        <v>49688</v>
      </c>
      <c r="Q123" s="234">
        <v>55039</v>
      </c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</row>
    <row r="124" spans="1:28">
      <c r="A124" s="207">
        <v>464</v>
      </c>
      <c r="B124" s="208" t="s">
        <v>90</v>
      </c>
      <c r="C124" s="234">
        <v>1195940</v>
      </c>
      <c r="D124" s="234">
        <v>1459110</v>
      </c>
      <c r="E124" s="234">
        <v>1277570</v>
      </c>
      <c r="F124" s="234">
        <v>723354</v>
      </c>
      <c r="G124" s="234">
        <v>899235</v>
      </c>
      <c r="H124" s="234">
        <v>1193516</v>
      </c>
      <c r="I124" s="234">
        <v>688554</v>
      </c>
      <c r="J124" s="234">
        <v>1019936</v>
      </c>
      <c r="K124" s="234">
        <v>1143429</v>
      </c>
      <c r="L124" s="234">
        <v>1420073</v>
      </c>
      <c r="M124" s="234">
        <v>859486</v>
      </c>
      <c r="N124" s="234">
        <v>917143</v>
      </c>
      <c r="O124" s="234">
        <v>410405</v>
      </c>
      <c r="P124" s="234">
        <v>307561</v>
      </c>
      <c r="Q124" s="234">
        <v>377070</v>
      </c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</row>
    <row r="125" spans="1:28">
      <c r="A125" s="211">
        <v>481</v>
      </c>
      <c r="B125" s="212" t="s">
        <v>91</v>
      </c>
      <c r="C125" s="234">
        <v>76000</v>
      </c>
      <c r="D125" s="234">
        <v>105875</v>
      </c>
      <c r="E125" s="234">
        <v>56098</v>
      </c>
      <c r="F125" s="234">
        <v>59101</v>
      </c>
      <c r="G125" s="234">
        <v>48317</v>
      </c>
      <c r="H125" s="234">
        <v>39148</v>
      </c>
      <c r="I125" s="234">
        <v>88958</v>
      </c>
      <c r="J125" s="234">
        <v>150772</v>
      </c>
      <c r="K125" s="234">
        <v>38260</v>
      </c>
      <c r="L125" s="234">
        <v>58784</v>
      </c>
      <c r="M125" s="234">
        <v>46375</v>
      </c>
      <c r="N125" s="234">
        <v>93351</v>
      </c>
      <c r="O125" s="234">
        <v>38356</v>
      </c>
      <c r="P125" s="234">
        <v>97521</v>
      </c>
      <c r="Q125" s="234">
        <v>111047</v>
      </c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</row>
    <row r="126" spans="1:28">
      <c r="A126" s="211">
        <v>501</v>
      </c>
      <c r="B126" s="212" t="s">
        <v>92</v>
      </c>
      <c r="C126" s="234">
        <v>8104</v>
      </c>
      <c r="D126" s="234">
        <v>23188</v>
      </c>
      <c r="E126" s="234">
        <v>10970</v>
      </c>
      <c r="F126" s="234">
        <v>5283</v>
      </c>
      <c r="G126" s="234">
        <v>7201</v>
      </c>
      <c r="H126" s="234">
        <v>24879</v>
      </c>
      <c r="I126" s="234">
        <v>21970</v>
      </c>
      <c r="J126" s="234">
        <v>37107</v>
      </c>
      <c r="K126" s="234">
        <v>31704</v>
      </c>
      <c r="L126" s="234">
        <v>16311</v>
      </c>
      <c r="M126" s="234">
        <v>13726</v>
      </c>
      <c r="N126" s="234">
        <v>20468</v>
      </c>
      <c r="O126" s="234">
        <v>13303</v>
      </c>
      <c r="P126" s="234">
        <v>6734</v>
      </c>
      <c r="Q126" s="234">
        <v>10312</v>
      </c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</row>
    <row r="127" spans="1:28">
      <c r="A127" s="211">
        <v>502</v>
      </c>
      <c r="B127" s="212" t="s">
        <v>196</v>
      </c>
      <c r="C127" s="234">
        <v>44177</v>
      </c>
      <c r="D127" s="234">
        <v>265025</v>
      </c>
      <c r="E127" s="234">
        <v>141331</v>
      </c>
      <c r="F127" s="234">
        <v>37801</v>
      </c>
      <c r="G127" s="234">
        <v>34492</v>
      </c>
      <c r="H127" s="234">
        <v>19406</v>
      </c>
      <c r="I127" s="234">
        <v>10174</v>
      </c>
      <c r="J127" s="234">
        <v>33495</v>
      </c>
      <c r="K127" s="234">
        <v>49003</v>
      </c>
      <c r="L127" s="234">
        <v>38081</v>
      </c>
      <c r="M127" s="234">
        <v>35938</v>
      </c>
      <c r="N127" s="234">
        <v>54899</v>
      </c>
      <c r="O127" s="234">
        <v>19718</v>
      </c>
      <c r="P127" s="234">
        <v>15876</v>
      </c>
      <c r="Q127" s="234">
        <v>15731</v>
      </c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</row>
    <row r="128" spans="1:28">
      <c r="A128" s="211">
        <v>503</v>
      </c>
      <c r="B128" s="212" t="s">
        <v>198</v>
      </c>
      <c r="C128" s="241">
        <v>1000</v>
      </c>
      <c r="D128" s="241">
        <v>1000</v>
      </c>
      <c r="E128" s="241">
        <v>911</v>
      </c>
      <c r="F128" s="241">
        <v>841</v>
      </c>
      <c r="G128" s="241">
        <v>2680</v>
      </c>
      <c r="H128" s="241">
        <v>4000</v>
      </c>
      <c r="I128" s="241">
        <v>3000</v>
      </c>
      <c r="J128" s="241">
        <v>1000</v>
      </c>
      <c r="K128" s="241">
        <v>2442</v>
      </c>
      <c r="L128" s="241">
        <v>1000</v>
      </c>
      <c r="M128" s="241">
        <v>1000</v>
      </c>
      <c r="N128" s="241">
        <v>1000</v>
      </c>
      <c r="O128" s="241">
        <v>1000</v>
      </c>
      <c r="P128" s="234">
        <v>4295</v>
      </c>
      <c r="Q128" s="234">
        <v>13250</v>
      </c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</row>
    <row r="129" spans="1:28">
      <c r="A129" s="211">
        <v>504</v>
      </c>
      <c r="B129" s="212" t="s">
        <v>201</v>
      </c>
      <c r="C129" s="241">
        <v>2617</v>
      </c>
      <c r="D129" s="241">
        <v>4717</v>
      </c>
      <c r="E129" s="234">
        <v>0</v>
      </c>
      <c r="F129" s="234">
        <v>9030</v>
      </c>
      <c r="G129" s="234">
        <v>4395</v>
      </c>
      <c r="H129" s="241">
        <v>9059</v>
      </c>
      <c r="I129" s="241">
        <v>3355</v>
      </c>
      <c r="J129" s="241">
        <v>1000</v>
      </c>
      <c r="K129" s="241">
        <v>2442</v>
      </c>
      <c r="L129" s="241">
        <v>1000</v>
      </c>
      <c r="M129" s="241">
        <v>1000</v>
      </c>
      <c r="N129" s="234">
        <v>0</v>
      </c>
      <c r="O129" s="234">
        <v>0</v>
      </c>
      <c r="P129" s="234">
        <v>0</v>
      </c>
      <c r="Q129" s="234">
        <v>0</v>
      </c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</row>
    <row r="130" spans="1:28">
      <c r="A130" s="211">
        <v>521</v>
      </c>
      <c r="B130" s="212" t="s">
        <v>204</v>
      </c>
      <c r="C130" s="234">
        <v>97089</v>
      </c>
      <c r="D130" s="234">
        <v>173817</v>
      </c>
      <c r="E130" s="234">
        <v>147615</v>
      </c>
      <c r="F130" s="234">
        <v>130614</v>
      </c>
      <c r="G130" s="234">
        <v>79266</v>
      </c>
      <c r="H130" s="234">
        <v>228153</v>
      </c>
      <c r="I130" s="234">
        <v>344768</v>
      </c>
      <c r="J130" s="234">
        <v>191013</v>
      </c>
      <c r="K130" s="234">
        <v>128013</v>
      </c>
      <c r="L130" s="234">
        <v>87743</v>
      </c>
      <c r="M130" s="234">
        <v>104330</v>
      </c>
      <c r="N130" s="234">
        <v>110325</v>
      </c>
      <c r="O130" s="234">
        <v>71015</v>
      </c>
      <c r="P130" s="234">
        <v>38554</v>
      </c>
      <c r="Q130" s="234">
        <v>99240</v>
      </c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</row>
    <row r="131" spans="1:28">
      <c r="A131" s="213">
        <v>522</v>
      </c>
      <c r="B131" s="214" t="s">
        <v>206</v>
      </c>
      <c r="C131" s="234">
        <v>68191</v>
      </c>
      <c r="D131" s="234">
        <v>93957</v>
      </c>
      <c r="E131" s="234">
        <v>50095</v>
      </c>
      <c r="F131" s="234">
        <v>133159</v>
      </c>
      <c r="G131" s="234">
        <v>105915</v>
      </c>
      <c r="H131" s="234">
        <v>54776</v>
      </c>
      <c r="I131" s="234">
        <v>59174</v>
      </c>
      <c r="J131" s="234">
        <v>67026</v>
      </c>
      <c r="K131" s="234">
        <v>28174</v>
      </c>
      <c r="L131" s="234">
        <v>29333</v>
      </c>
      <c r="M131" s="234">
        <v>39126</v>
      </c>
      <c r="N131" s="234">
        <v>127784</v>
      </c>
      <c r="O131" s="234">
        <v>101783</v>
      </c>
      <c r="P131" s="234">
        <v>76750</v>
      </c>
      <c r="Q131" s="234">
        <v>126654</v>
      </c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</row>
    <row r="132" spans="1:28">
      <c r="A132" s="211">
        <v>523</v>
      </c>
      <c r="B132" s="212" t="s">
        <v>208</v>
      </c>
      <c r="C132" s="234">
        <v>13383</v>
      </c>
      <c r="D132" s="234">
        <v>19609</v>
      </c>
      <c r="E132" s="234">
        <v>20970</v>
      </c>
      <c r="F132" s="234">
        <v>9317</v>
      </c>
      <c r="G132" s="234">
        <v>9020</v>
      </c>
      <c r="H132" s="234">
        <v>16423</v>
      </c>
      <c r="I132" s="234">
        <v>7424</v>
      </c>
      <c r="J132" s="234">
        <v>10266</v>
      </c>
      <c r="K132" s="234">
        <v>5761</v>
      </c>
      <c r="L132" s="234">
        <v>7061</v>
      </c>
      <c r="M132" s="234">
        <v>4805</v>
      </c>
      <c r="N132" s="234">
        <v>6306</v>
      </c>
      <c r="O132" s="234">
        <v>4874</v>
      </c>
      <c r="P132" s="234">
        <v>4396</v>
      </c>
      <c r="Q132" s="234">
        <v>7669</v>
      </c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</row>
    <row r="133" spans="1:28">
      <c r="A133" s="211">
        <v>524</v>
      </c>
      <c r="B133" s="212" t="s">
        <v>210</v>
      </c>
      <c r="C133" s="241">
        <v>1000</v>
      </c>
      <c r="D133" s="241">
        <v>1000</v>
      </c>
      <c r="E133" s="241">
        <v>100</v>
      </c>
      <c r="F133" s="241">
        <v>100</v>
      </c>
      <c r="G133" s="241">
        <v>100</v>
      </c>
      <c r="H133" s="241">
        <v>4000</v>
      </c>
      <c r="I133" s="241">
        <v>100</v>
      </c>
      <c r="J133" s="241">
        <v>100</v>
      </c>
      <c r="K133" s="241">
        <v>100</v>
      </c>
      <c r="L133" s="241">
        <v>1000</v>
      </c>
      <c r="M133" s="241">
        <v>1000</v>
      </c>
      <c r="N133" s="241">
        <v>1000</v>
      </c>
      <c r="O133" s="241">
        <v>1461</v>
      </c>
      <c r="P133" s="241">
        <v>4225</v>
      </c>
      <c r="Q133" s="241">
        <v>3530</v>
      </c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</row>
    <row r="134" spans="1:28">
      <c r="A134" s="211">
        <v>525</v>
      </c>
      <c r="B134" s="212" t="s">
        <v>212</v>
      </c>
      <c r="C134" s="234">
        <v>1041</v>
      </c>
      <c r="D134" s="234">
        <v>242</v>
      </c>
      <c r="E134" s="241">
        <v>200</v>
      </c>
      <c r="F134" s="241">
        <v>200</v>
      </c>
      <c r="G134" s="241">
        <v>200</v>
      </c>
      <c r="H134" s="241">
        <v>4000</v>
      </c>
      <c r="I134" s="241">
        <v>200</v>
      </c>
      <c r="J134" s="241">
        <v>200</v>
      </c>
      <c r="K134" s="241">
        <v>200</v>
      </c>
      <c r="L134" s="234">
        <v>0</v>
      </c>
      <c r="M134" s="234">
        <v>0</v>
      </c>
      <c r="N134" s="234">
        <v>0</v>
      </c>
      <c r="O134" s="241">
        <v>200</v>
      </c>
      <c r="P134" s="241">
        <v>200</v>
      </c>
      <c r="Q134" s="241">
        <v>200</v>
      </c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</row>
    <row r="135" spans="1:28">
      <c r="A135" s="211">
        <v>541</v>
      </c>
      <c r="B135" s="212" t="s">
        <v>214</v>
      </c>
      <c r="C135" s="234">
        <v>0</v>
      </c>
      <c r="D135" s="234">
        <v>0</v>
      </c>
      <c r="E135" s="234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</row>
    <row r="136" spans="1:28">
      <c r="A136" s="211">
        <v>542</v>
      </c>
      <c r="B136" s="212" t="s">
        <v>216</v>
      </c>
      <c r="C136" s="241">
        <v>9410</v>
      </c>
      <c r="D136" s="241">
        <v>12267</v>
      </c>
      <c r="E136" s="241">
        <v>100</v>
      </c>
      <c r="F136" s="241">
        <v>100</v>
      </c>
      <c r="G136" s="234">
        <v>0</v>
      </c>
      <c r="H136" s="234">
        <v>0</v>
      </c>
      <c r="I136" s="241">
        <v>100</v>
      </c>
      <c r="J136" s="241">
        <v>100</v>
      </c>
      <c r="K136" s="241">
        <v>100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</row>
    <row r="137" spans="1:28">
      <c r="A137" s="211">
        <v>543</v>
      </c>
      <c r="B137" s="212" t="s">
        <v>218</v>
      </c>
      <c r="C137" s="234">
        <v>41322</v>
      </c>
      <c r="D137" s="234">
        <v>50656</v>
      </c>
      <c r="E137" s="234">
        <v>45018</v>
      </c>
      <c r="F137" s="234">
        <v>77417</v>
      </c>
      <c r="G137" s="234">
        <v>70317</v>
      </c>
      <c r="H137" s="234">
        <v>63290</v>
      </c>
      <c r="I137" s="234">
        <v>68717</v>
      </c>
      <c r="J137" s="234">
        <v>69923</v>
      </c>
      <c r="K137" s="234">
        <v>38181</v>
      </c>
      <c r="L137" s="234">
        <v>38848</v>
      </c>
      <c r="M137" s="234">
        <v>43363</v>
      </c>
      <c r="N137" s="234">
        <v>27308</v>
      </c>
      <c r="O137" s="234">
        <v>27892</v>
      </c>
      <c r="P137" s="234">
        <v>23553</v>
      </c>
      <c r="Q137" s="234">
        <v>22838</v>
      </c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</row>
    <row r="138" spans="1:28">
      <c r="A138" s="211">
        <v>544</v>
      </c>
      <c r="B138" s="212" t="s">
        <v>220</v>
      </c>
      <c r="C138" s="234">
        <v>116761</v>
      </c>
      <c r="D138" s="234">
        <v>160416</v>
      </c>
      <c r="E138" s="234">
        <v>85705</v>
      </c>
      <c r="F138" s="234">
        <v>59618</v>
      </c>
      <c r="G138" s="234">
        <v>99000</v>
      </c>
      <c r="H138" s="234">
        <v>10790</v>
      </c>
      <c r="I138" s="234">
        <v>73998</v>
      </c>
      <c r="J138" s="234">
        <v>62534</v>
      </c>
      <c r="K138" s="234">
        <v>59667</v>
      </c>
      <c r="L138" s="234">
        <v>46396</v>
      </c>
      <c r="M138" s="234">
        <v>99121</v>
      </c>
      <c r="N138" s="234">
        <v>46058</v>
      </c>
      <c r="O138" s="234">
        <v>40163</v>
      </c>
      <c r="P138" s="234">
        <v>17839</v>
      </c>
      <c r="Q138" s="234">
        <v>38899</v>
      </c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</row>
    <row r="139" spans="1:28">
      <c r="A139" s="211">
        <v>561</v>
      </c>
      <c r="B139" s="212" t="s">
        <v>222</v>
      </c>
      <c r="C139" s="234">
        <v>122527</v>
      </c>
      <c r="D139" s="234">
        <v>911648</v>
      </c>
      <c r="E139" s="234">
        <v>149005</v>
      </c>
      <c r="F139" s="234">
        <v>113927</v>
      </c>
      <c r="G139" s="234">
        <v>75923</v>
      </c>
      <c r="H139" s="234">
        <v>72674</v>
      </c>
      <c r="I139" s="234">
        <v>439778</v>
      </c>
      <c r="J139" s="234">
        <v>202837</v>
      </c>
      <c r="K139" s="234">
        <v>274017</v>
      </c>
      <c r="L139" s="234">
        <v>317688</v>
      </c>
      <c r="M139" s="234">
        <v>276981</v>
      </c>
      <c r="N139" s="234">
        <v>185897</v>
      </c>
      <c r="O139" s="234">
        <v>100967</v>
      </c>
      <c r="P139" s="234">
        <v>85900</v>
      </c>
      <c r="Q139" s="234">
        <v>72163</v>
      </c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</row>
    <row r="140" spans="1:28">
      <c r="A140" s="211">
        <v>562</v>
      </c>
      <c r="B140" s="212" t="s">
        <v>224</v>
      </c>
      <c r="C140" s="234">
        <v>13093</v>
      </c>
      <c r="D140" s="234">
        <v>76496</v>
      </c>
      <c r="E140" s="234">
        <v>51511</v>
      </c>
      <c r="F140" s="234">
        <v>27998</v>
      </c>
      <c r="G140" s="234">
        <v>12892</v>
      </c>
      <c r="H140" s="234">
        <v>3412</v>
      </c>
      <c r="I140" s="234">
        <v>6616</v>
      </c>
      <c r="J140" s="234">
        <v>12782</v>
      </c>
      <c r="K140" s="234">
        <v>2384</v>
      </c>
      <c r="L140" s="234">
        <v>311</v>
      </c>
      <c r="M140" s="234">
        <v>80</v>
      </c>
      <c r="N140" s="234">
        <v>863</v>
      </c>
      <c r="O140" s="234">
        <v>883</v>
      </c>
      <c r="P140" s="234">
        <v>3736</v>
      </c>
      <c r="Q140" s="234">
        <v>5196</v>
      </c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</row>
    <row r="141" spans="1:28">
      <c r="A141" s="211">
        <v>581</v>
      </c>
      <c r="B141" s="212" t="s">
        <v>226</v>
      </c>
      <c r="C141" s="234">
        <v>10926</v>
      </c>
      <c r="D141" s="234">
        <v>25081</v>
      </c>
      <c r="E141" s="234">
        <v>27912</v>
      </c>
      <c r="F141" s="234">
        <v>34</v>
      </c>
      <c r="G141" s="234">
        <v>382</v>
      </c>
      <c r="H141" s="234">
        <v>9861</v>
      </c>
      <c r="I141" s="234">
        <v>15077</v>
      </c>
      <c r="J141" s="234">
        <v>6249</v>
      </c>
      <c r="K141" s="234">
        <v>3780</v>
      </c>
      <c r="L141" s="234">
        <v>6595</v>
      </c>
      <c r="M141" s="234">
        <v>6361</v>
      </c>
      <c r="N141" s="234">
        <v>4616</v>
      </c>
      <c r="O141" s="234">
        <v>7212</v>
      </c>
      <c r="P141" s="234">
        <v>4723</v>
      </c>
      <c r="Q141" s="234">
        <v>5837</v>
      </c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</row>
    <row r="142" spans="1:28">
      <c r="A142" s="211">
        <v>582</v>
      </c>
      <c r="B142" s="212" t="s">
        <v>228</v>
      </c>
      <c r="C142" s="234">
        <v>16720</v>
      </c>
      <c r="D142" s="234">
        <v>18960</v>
      </c>
      <c r="E142" s="234">
        <v>21932</v>
      </c>
      <c r="F142" s="234">
        <v>58618</v>
      </c>
      <c r="G142" s="234">
        <v>25799</v>
      </c>
      <c r="H142" s="234">
        <v>39218</v>
      </c>
      <c r="I142" s="234">
        <v>53294</v>
      </c>
      <c r="J142" s="234">
        <v>41377</v>
      </c>
      <c r="K142" s="234">
        <v>32470</v>
      </c>
      <c r="L142" s="234">
        <v>18927</v>
      </c>
      <c r="M142" s="234">
        <v>17146</v>
      </c>
      <c r="N142" s="234">
        <v>19968</v>
      </c>
      <c r="O142" s="234">
        <v>14830</v>
      </c>
      <c r="P142" s="234">
        <v>44045</v>
      </c>
      <c r="Q142" s="234">
        <v>30604</v>
      </c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</row>
    <row r="143" spans="1:28">
      <c r="A143" s="211">
        <v>583</v>
      </c>
      <c r="B143" s="212" t="s">
        <v>230</v>
      </c>
      <c r="C143" s="241">
        <v>1000</v>
      </c>
      <c r="D143" s="241">
        <v>1000</v>
      </c>
      <c r="E143" s="241">
        <v>100</v>
      </c>
      <c r="F143" s="241">
        <v>100</v>
      </c>
      <c r="G143" s="234">
        <v>0</v>
      </c>
      <c r="H143" s="234">
        <v>0</v>
      </c>
      <c r="I143" s="241">
        <v>100</v>
      </c>
      <c r="J143" s="241">
        <v>100</v>
      </c>
      <c r="K143" s="241">
        <v>100</v>
      </c>
      <c r="L143" s="234">
        <v>0</v>
      </c>
      <c r="M143" s="234">
        <v>0</v>
      </c>
      <c r="N143" s="234">
        <v>0</v>
      </c>
      <c r="O143" s="234">
        <v>0</v>
      </c>
      <c r="P143" s="234">
        <v>0</v>
      </c>
      <c r="Q143" s="234">
        <v>0</v>
      </c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</row>
    <row r="144" spans="1:28">
      <c r="A144" s="211">
        <v>584</v>
      </c>
      <c r="B144" s="212" t="s">
        <v>232</v>
      </c>
      <c r="C144" s="234">
        <v>1180</v>
      </c>
      <c r="D144" s="234">
        <v>2649</v>
      </c>
      <c r="E144" s="234">
        <v>10343</v>
      </c>
      <c r="F144" s="234">
        <v>300</v>
      </c>
      <c r="G144" s="241">
        <v>300</v>
      </c>
      <c r="H144" s="241">
        <v>300</v>
      </c>
      <c r="I144" s="241">
        <v>300</v>
      </c>
      <c r="J144" s="241">
        <v>300</v>
      </c>
      <c r="K144" s="241">
        <v>300</v>
      </c>
      <c r="L144" s="241">
        <v>300</v>
      </c>
      <c r="M144" s="241">
        <v>300</v>
      </c>
      <c r="N144" s="241">
        <v>300</v>
      </c>
      <c r="O144" s="241">
        <v>300</v>
      </c>
      <c r="P144" s="241">
        <v>300</v>
      </c>
      <c r="Q144" s="241">
        <v>300</v>
      </c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</row>
    <row r="145" spans="1:28">
      <c r="A145" s="211">
        <v>601</v>
      </c>
      <c r="B145" s="212" t="s">
        <v>234</v>
      </c>
      <c r="C145" s="234">
        <v>82969</v>
      </c>
      <c r="D145" s="234">
        <v>102624</v>
      </c>
      <c r="E145" s="234">
        <v>67295</v>
      </c>
      <c r="F145" s="234">
        <v>39415</v>
      </c>
      <c r="G145" s="234">
        <v>51895</v>
      </c>
      <c r="H145" s="234">
        <v>73681</v>
      </c>
      <c r="I145" s="234">
        <v>42280</v>
      </c>
      <c r="J145" s="234">
        <v>34688</v>
      </c>
      <c r="K145" s="234">
        <v>25815</v>
      </c>
      <c r="L145" s="234">
        <v>24964</v>
      </c>
      <c r="M145" s="234">
        <v>33355</v>
      </c>
      <c r="N145" s="234">
        <v>64194</v>
      </c>
      <c r="O145" s="234">
        <v>33427</v>
      </c>
      <c r="P145" s="234">
        <v>54579</v>
      </c>
      <c r="Q145" s="240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</row>
    <row r="146" spans="1:28">
      <c r="A146" s="211">
        <v>602</v>
      </c>
      <c r="B146" s="212" t="s">
        <v>236</v>
      </c>
      <c r="C146" s="234">
        <v>227956</v>
      </c>
      <c r="D146" s="234">
        <v>150913</v>
      </c>
      <c r="E146" s="234">
        <v>279548</v>
      </c>
      <c r="F146" s="234">
        <v>193165</v>
      </c>
      <c r="G146" s="234">
        <v>84285</v>
      </c>
      <c r="H146" s="234">
        <v>52172</v>
      </c>
      <c r="I146" s="234">
        <v>255269</v>
      </c>
      <c r="J146" s="234">
        <v>500730</v>
      </c>
      <c r="K146" s="234">
        <v>261593</v>
      </c>
      <c r="L146" s="234">
        <v>91411</v>
      </c>
      <c r="M146" s="234">
        <v>72083</v>
      </c>
      <c r="N146" s="234">
        <v>50634</v>
      </c>
      <c r="O146" s="234">
        <v>33534</v>
      </c>
      <c r="P146" s="234">
        <v>31787</v>
      </c>
      <c r="Q146" s="240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</row>
    <row r="147" spans="1:28">
      <c r="A147" s="211">
        <v>603</v>
      </c>
      <c r="B147" s="212" t="s">
        <v>238</v>
      </c>
      <c r="C147" s="234">
        <v>8933</v>
      </c>
      <c r="D147" s="234">
        <v>24633</v>
      </c>
      <c r="E147" s="234">
        <v>13098</v>
      </c>
      <c r="F147" s="234">
        <v>10619</v>
      </c>
      <c r="G147" s="234">
        <v>3946</v>
      </c>
      <c r="H147" s="234">
        <v>14183</v>
      </c>
      <c r="I147" s="234">
        <v>11678</v>
      </c>
      <c r="J147" s="234">
        <v>9636</v>
      </c>
      <c r="K147" s="234">
        <v>47663</v>
      </c>
      <c r="L147" s="234">
        <v>26236</v>
      </c>
      <c r="M147" s="241">
        <v>20000</v>
      </c>
      <c r="N147" s="241">
        <v>20000</v>
      </c>
      <c r="O147" s="241">
        <v>20000</v>
      </c>
      <c r="P147" s="241">
        <v>20000</v>
      </c>
      <c r="Q147" s="240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</row>
    <row r="148" spans="1:28">
      <c r="A148" s="211">
        <v>604</v>
      </c>
      <c r="B148" s="212" t="s">
        <v>240</v>
      </c>
      <c r="C148" s="234">
        <v>10150</v>
      </c>
      <c r="D148" s="234">
        <v>12688</v>
      </c>
      <c r="E148" s="234">
        <v>18515</v>
      </c>
      <c r="F148" s="234">
        <v>36120</v>
      </c>
      <c r="G148" s="234">
        <v>8302</v>
      </c>
      <c r="H148" s="234">
        <v>98</v>
      </c>
      <c r="I148" s="234">
        <v>8059</v>
      </c>
      <c r="J148" s="234">
        <v>36661</v>
      </c>
      <c r="K148" s="234">
        <v>10584</v>
      </c>
      <c r="L148" s="234">
        <v>11759</v>
      </c>
      <c r="M148" s="234">
        <v>50246</v>
      </c>
      <c r="N148" s="234">
        <v>13185</v>
      </c>
      <c r="O148" s="234">
        <v>11477</v>
      </c>
      <c r="P148" s="234">
        <v>7102</v>
      </c>
      <c r="Q148" s="240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</row>
    <row r="149" spans="1:28">
      <c r="A149" s="211">
        <v>621</v>
      </c>
      <c r="B149" s="212" t="s">
        <v>243</v>
      </c>
      <c r="C149" s="234">
        <v>634514</v>
      </c>
      <c r="D149" s="234">
        <v>294739</v>
      </c>
      <c r="E149" s="234">
        <v>537214</v>
      </c>
      <c r="F149" s="234">
        <v>648171</v>
      </c>
      <c r="G149" s="234">
        <v>162709</v>
      </c>
      <c r="H149" s="234">
        <v>184908</v>
      </c>
      <c r="I149" s="234">
        <v>174078</v>
      </c>
      <c r="J149" s="234">
        <v>1067260</v>
      </c>
      <c r="K149" s="234">
        <v>266808</v>
      </c>
      <c r="L149" s="234">
        <v>254662</v>
      </c>
      <c r="M149" s="234">
        <v>503837</v>
      </c>
      <c r="N149" s="234">
        <v>304459</v>
      </c>
      <c r="O149" s="234">
        <v>77972</v>
      </c>
      <c r="P149" s="234">
        <v>98278</v>
      </c>
      <c r="Q149" s="234">
        <v>168952</v>
      </c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</row>
    <row r="150" spans="1:28">
      <c r="A150" s="211">
        <v>622</v>
      </c>
      <c r="B150" s="212" t="s">
        <v>246</v>
      </c>
      <c r="C150" s="234">
        <v>189013</v>
      </c>
      <c r="D150" s="234">
        <v>85246</v>
      </c>
      <c r="E150" s="234">
        <v>69756</v>
      </c>
      <c r="F150" s="234">
        <v>88442</v>
      </c>
      <c r="G150" s="234">
        <v>143095</v>
      </c>
      <c r="H150" s="234">
        <v>137653</v>
      </c>
      <c r="I150" s="234">
        <v>104859</v>
      </c>
      <c r="J150" s="234">
        <v>165492</v>
      </c>
      <c r="K150" s="234">
        <v>295237</v>
      </c>
      <c r="L150" s="234">
        <v>132533</v>
      </c>
      <c r="M150" s="234">
        <v>113978</v>
      </c>
      <c r="N150" s="234">
        <v>204820</v>
      </c>
      <c r="O150" s="234">
        <v>144303</v>
      </c>
      <c r="P150" s="234">
        <v>62699</v>
      </c>
      <c r="Q150" s="234">
        <v>69870</v>
      </c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</row>
    <row r="151" spans="1:28">
      <c r="A151" s="211">
        <v>623</v>
      </c>
      <c r="B151" s="212" t="s">
        <v>248</v>
      </c>
      <c r="C151" s="234">
        <v>28468</v>
      </c>
      <c r="D151" s="234">
        <v>30227</v>
      </c>
      <c r="E151" s="234">
        <v>36012</v>
      </c>
      <c r="F151" s="234">
        <v>45923</v>
      </c>
      <c r="G151" s="241">
        <v>26355</v>
      </c>
      <c r="H151" s="241">
        <v>24444</v>
      </c>
      <c r="I151" s="241">
        <v>6901</v>
      </c>
      <c r="J151" s="241">
        <v>21129</v>
      </c>
      <c r="K151" s="241">
        <v>13999</v>
      </c>
      <c r="L151" s="241">
        <v>26071</v>
      </c>
      <c r="M151" s="241">
        <v>22194</v>
      </c>
      <c r="N151" s="241">
        <v>107394</v>
      </c>
      <c r="O151" s="241">
        <v>103621</v>
      </c>
      <c r="P151" s="241">
        <v>10344</v>
      </c>
      <c r="Q151" s="241">
        <v>29748</v>
      </c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</row>
    <row r="152" spans="1:28">
      <c r="A152" s="211">
        <v>624</v>
      </c>
      <c r="B152" s="212" t="s">
        <v>250</v>
      </c>
      <c r="C152" s="234">
        <v>11451</v>
      </c>
      <c r="D152" s="234">
        <v>4501</v>
      </c>
      <c r="E152" s="241">
        <v>76547</v>
      </c>
      <c r="F152" s="241">
        <v>6625</v>
      </c>
      <c r="G152" s="234">
        <v>62879</v>
      </c>
      <c r="H152" s="234">
        <v>9210</v>
      </c>
      <c r="I152" s="234">
        <v>149436</v>
      </c>
      <c r="J152" s="234">
        <v>148453</v>
      </c>
      <c r="K152" s="234">
        <v>6188</v>
      </c>
      <c r="L152" s="234">
        <v>3381</v>
      </c>
      <c r="M152" s="234">
        <v>3473</v>
      </c>
      <c r="N152" s="234">
        <v>3755</v>
      </c>
      <c r="O152" s="234">
        <v>10744</v>
      </c>
      <c r="P152" s="234">
        <v>8359</v>
      </c>
      <c r="Q152" s="234">
        <v>7310</v>
      </c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</row>
    <row r="153" spans="1:28">
      <c r="A153" s="211">
        <v>641</v>
      </c>
      <c r="B153" s="212" t="s">
        <v>252</v>
      </c>
      <c r="C153" s="234">
        <v>237245</v>
      </c>
      <c r="D153" s="234">
        <v>249041</v>
      </c>
      <c r="E153" s="234">
        <v>213934</v>
      </c>
      <c r="F153" s="234">
        <v>17930</v>
      </c>
      <c r="G153" s="234">
        <v>143277</v>
      </c>
      <c r="H153" s="234">
        <v>128131</v>
      </c>
      <c r="I153" s="234">
        <v>134107</v>
      </c>
      <c r="J153" s="234">
        <v>112046</v>
      </c>
      <c r="K153" s="234">
        <v>112039</v>
      </c>
      <c r="L153" s="234">
        <v>80743</v>
      </c>
      <c r="M153" s="234">
        <v>92400</v>
      </c>
      <c r="N153" s="234">
        <v>123989</v>
      </c>
      <c r="O153" s="234">
        <v>106039</v>
      </c>
      <c r="P153" s="234">
        <v>134742</v>
      </c>
      <c r="Q153" s="240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</row>
    <row r="154" spans="1:28">
      <c r="A154" s="211">
        <v>642</v>
      </c>
      <c r="B154" s="212" t="s">
        <v>254</v>
      </c>
      <c r="C154" s="234">
        <v>177583</v>
      </c>
      <c r="D154" s="234">
        <v>135522</v>
      </c>
      <c r="E154" s="234">
        <v>164053</v>
      </c>
      <c r="F154" s="234">
        <v>55493</v>
      </c>
      <c r="G154" s="234">
        <v>54022</v>
      </c>
      <c r="H154" s="234">
        <v>91847</v>
      </c>
      <c r="I154" s="234">
        <v>162258</v>
      </c>
      <c r="J154" s="234">
        <v>262188</v>
      </c>
      <c r="K154" s="234">
        <v>196330</v>
      </c>
      <c r="L154" s="234">
        <v>105529</v>
      </c>
      <c r="M154" s="234">
        <v>98401</v>
      </c>
      <c r="N154" s="234">
        <v>72284</v>
      </c>
      <c r="O154" s="234">
        <v>71758</v>
      </c>
      <c r="P154" s="234">
        <v>46995</v>
      </c>
      <c r="Q154" s="240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</row>
    <row r="155" spans="1:28">
      <c r="A155" s="211">
        <v>643</v>
      </c>
      <c r="B155" s="212" t="s">
        <v>257</v>
      </c>
      <c r="C155" s="241">
        <v>4855</v>
      </c>
      <c r="D155" s="241">
        <v>34868</v>
      </c>
      <c r="E155" s="241">
        <v>79951</v>
      </c>
      <c r="F155" s="234">
        <v>7716</v>
      </c>
      <c r="G155" s="234">
        <v>3475</v>
      </c>
      <c r="H155" s="234">
        <v>9834</v>
      </c>
      <c r="I155" s="234">
        <v>18685</v>
      </c>
      <c r="J155" s="241">
        <v>32551</v>
      </c>
      <c r="K155" s="241">
        <v>25862</v>
      </c>
      <c r="L155" s="234">
        <v>8024</v>
      </c>
      <c r="M155" s="234">
        <v>10865</v>
      </c>
      <c r="N155" s="234">
        <v>13922</v>
      </c>
      <c r="O155" s="234">
        <v>24894</v>
      </c>
      <c r="P155" s="234">
        <v>1706</v>
      </c>
      <c r="Q155" s="240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</row>
    <row r="156" spans="1:28">
      <c r="A156" s="211">
        <v>644</v>
      </c>
      <c r="B156" s="212" t="s">
        <v>259</v>
      </c>
      <c r="C156" s="234">
        <v>133023</v>
      </c>
      <c r="D156" s="234">
        <v>96772</v>
      </c>
      <c r="E156" s="234">
        <v>106030</v>
      </c>
      <c r="F156" s="234">
        <v>72238</v>
      </c>
      <c r="G156" s="234">
        <v>65073</v>
      </c>
      <c r="H156" s="234">
        <v>95437</v>
      </c>
      <c r="I156" s="234">
        <v>186182</v>
      </c>
      <c r="J156" s="234">
        <v>142200</v>
      </c>
      <c r="K156" s="234">
        <v>44062</v>
      </c>
      <c r="L156" s="234">
        <v>26270</v>
      </c>
      <c r="M156" s="234">
        <v>33125</v>
      </c>
      <c r="N156" s="234">
        <v>14137</v>
      </c>
      <c r="O156" s="234">
        <v>54814</v>
      </c>
      <c r="P156" s="234">
        <v>142587</v>
      </c>
      <c r="Q156" s="240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</row>
    <row r="157" spans="1:28">
      <c r="A157" s="211">
        <v>645</v>
      </c>
      <c r="B157" s="212" t="s">
        <v>262</v>
      </c>
      <c r="C157" s="234">
        <v>328842</v>
      </c>
      <c r="D157" s="234">
        <v>255057</v>
      </c>
      <c r="E157" s="234">
        <v>221860</v>
      </c>
      <c r="F157" s="234">
        <v>388997</v>
      </c>
      <c r="G157" s="234">
        <v>48466</v>
      </c>
      <c r="H157" s="234">
        <v>40979</v>
      </c>
      <c r="I157" s="234">
        <v>112157</v>
      </c>
      <c r="J157" s="234">
        <v>158119</v>
      </c>
      <c r="K157" s="234">
        <v>148700</v>
      </c>
      <c r="L157" s="234">
        <v>190886</v>
      </c>
      <c r="M157" s="234">
        <v>113239</v>
      </c>
      <c r="N157" s="234">
        <v>64453</v>
      </c>
      <c r="O157" s="234">
        <v>86188</v>
      </c>
      <c r="P157" s="234">
        <v>115655</v>
      </c>
      <c r="Q157" s="240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</row>
    <row r="158" spans="1:28">
      <c r="A158" s="211">
        <v>646</v>
      </c>
      <c r="B158" s="212" t="s">
        <v>265</v>
      </c>
      <c r="C158" s="234">
        <v>103269</v>
      </c>
      <c r="D158" s="234">
        <v>160274</v>
      </c>
      <c r="E158" s="234">
        <v>91096</v>
      </c>
      <c r="F158" s="234">
        <v>88577</v>
      </c>
      <c r="G158" s="234">
        <v>115676</v>
      </c>
      <c r="H158" s="234">
        <v>50641</v>
      </c>
      <c r="I158" s="234">
        <v>786763</v>
      </c>
      <c r="J158" s="234">
        <v>128395</v>
      </c>
      <c r="K158" s="234">
        <v>134379</v>
      </c>
      <c r="L158" s="234">
        <v>123418</v>
      </c>
      <c r="M158" s="234">
        <v>82304</v>
      </c>
      <c r="N158" s="234">
        <v>87162</v>
      </c>
      <c r="O158" s="234">
        <v>119607</v>
      </c>
      <c r="P158" s="234">
        <v>78322</v>
      </c>
      <c r="Q158" s="240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</row>
    <row r="159" spans="1:28">
      <c r="A159" s="211">
        <v>661</v>
      </c>
      <c r="B159" s="212" t="s">
        <v>502</v>
      </c>
      <c r="C159" s="234">
        <v>173863</v>
      </c>
      <c r="D159" s="234">
        <v>227687</v>
      </c>
      <c r="E159" s="234">
        <v>240226</v>
      </c>
      <c r="F159" s="234">
        <v>121716</v>
      </c>
      <c r="G159" s="234">
        <v>126208</v>
      </c>
      <c r="H159" s="234">
        <v>151661</v>
      </c>
      <c r="I159" s="234">
        <v>159819</v>
      </c>
      <c r="J159" s="234">
        <v>167726</v>
      </c>
      <c r="K159" s="234">
        <v>130749</v>
      </c>
      <c r="L159" s="240"/>
      <c r="M159" s="240"/>
      <c r="N159" s="240"/>
      <c r="O159" s="240"/>
      <c r="P159" s="240"/>
      <c r="Q159" s="240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</row>
    <row r="160" spans="1:28">
      <c r="A160" s="211">
        <v>664</v>
      </c>
      <c r="B160" s="212" t="s">
        <v>503</v>
      </c>
      <c r="C160" s="234">
        <v>60502</v>
      </c>
      <c r="D160" s="234">
        <v>44719</v>
      </c>
      <c r="E160" s="234">
        <v>32423</v>
      </c>
      <c r="F160" s="234">
        <v>3972</v>
      </c>
      <c r="G160" s="234">
        <v>12214</v>
      </c>
      <c r="H160" s="234">
        <v>169077</v>
      </c>
      <c r="I160" s="234">
        <v>26459</v>
      </c>
      <c r="J160" s="234">
        <v>30013</v>
      </c>
      <c r="K160" s="234">
        <v>45582</v>
      </c>
      <c r="L160" s="240"/>
      <c r="M160" s="240"/>
      <c r="N160" s="240"/>
      <c r="O160" s="240"/>
      <c r="P160" s="240"/>
      <c r="Q160" s="240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</row>
    <row r="161" spans="1:28">
      <c r="A161" s="211">
        <v>665</v>
      </c>
      <c r="B161" s="212" t="s">
        <v>504</v>
      </c>
      <c r="C161" s="234">
        <v>108930</v>
      </c>
      <c r="D161" s="234">
        <v>78840</v>
      </c>
      <c r="E161" s="234">
        <v>172416</v>
      </c>
      <c r="F161" s="234">
        <v>52634</v>
      </c>
      <c r="G161" s="234">
        <v>77439</v>
      </c>
      <c r="H161" s="234">
        <v>57078</v>
      </c>
      <c r="I161" s="234">
        <v>64162</v>
      </c>
      <c r="J161" s="234">
        <v>79980</v>
      </c>
      <c r="K161" s="234">
        <v>86192</v>
      </c>
      <c r="L161" s="240"/>
      <c r="M161" s="240"/>
      <c r="N161" s="240"/>
      <c r="O161" s="240"/>
      <c r="P161" s="240"/>
      <c r="Q161" s="240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</row>
    <row r="162" spans="1:28">
      <c r="A162" s="211">
        <v>666</v>
      </c>
      <c r="B162" s="212" t="s">
        <v>505</v>
      </c>
      <c r="C162" s="241">
        <v>100</v>
      </c>
      <c r="D162" s="241">
        <v>100</v>
      </c>
      <c r="E162" s="241">
        <v>100</v>
      </c>
      <c r="F162" s="241">
        <v>183890</v>
      </c>
      <c r="G162" s="241">
        <v>9186</v>
      </c>
      <c r="H162" s="241">
        <v>13996</v>
      </c>
      <c r="I162" s="241">
        <v>12706</v>
      </c>
      <c r="J162" s="241">
        <v>100</v>
      </c>
      <c r="K162" s="241">
        <v>100</v>
      </c>
      <c r="L162" s="240"/>
      <c r="M162" s="240"/>
      <c r="N162" s="240"/>
      <c r="O162" s="240"/>
      <c r="P162" s="240"/>
      <c r="Q162" s="240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</row>
    <row r="163" spans="1:28">
      <c r="A163" s="211">
        <v>681</v>
      </c>
      <c r="B163" s="212" t="s">
        <v>276</v>
      </c>
      <c r="C163" s="234">
        <v>47058</v>
      </c>
      <c r="D163" s="234">
        <v>49418</v>
      </c>
      <c r="E163" s="234">
        <v>26889</v>
      </c>
      <c r="F163" s="234">
        <v>190374</v>
      </c>
      <c r="G163" s="234">
        <v>21081</v>
      </c>
      <c r="H163" s="234">
        <v>50339</v>
      </c>
      <c r="I163" s="234">
        <v>40073</v>
      </c>
      <c r="J163" s="234">
        <v>27929</v>
      </c>
      <c r="K163" s="234">
        <v>24732</v>
      </c>
      <c r="L163" s="234">
        <v>22832</v>
      </c>
      <c r="M163" s="234">
        <v>35355</v>
      </c>
      <c r="N163" s="234">
        <v>18244</v>
      </c>
      <c r="O163" s="234">
        <v>9445</v>
      </c>
      <c r="P163" s="234">
        <v>7584</v>
      </c>
      <c r="Q163" s="234">
        <v>7777</v>
      </c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</row>
    <row r="164" spans="1:28">
      <c r="A164" s="211">
        <v>682</v>
      </c>
      <c r="B164" s="212" t="s">
        <v>277</v>
      </c>
      <c r="C164" s="234">
        <v>0</v>
      </c>
      <c r="D164" s="234">
        <v>0</v>
      </c>
      <c r="E164" s="234">
        <v>0</v>
      </c>
      <c r="F164" s="234">
        <v>0</v>
      </c>
      <c r="G164" s="234">
        <v>0</v>
      </c>
      <c r="H164" s="241">
        <v>100</v>
      </c>
      <c r="I164" s="241">
        <v>100</v>
      </c>
      <c r="J164" s="241">
        <v>100</v>
      </c>
      <c r="K164" s="241">
        <v>100</v>
      </c>
      <c r="L164" s="241">
        <v>100</v>
      </c>
      <c r="M164" s="241">
        <v>100</v>
      </c>
      <c r="N164" s="241">
        <v>100</v>
      </c>
      <c r="O164" s="241">
        <v>100</v>
      </c>
      <c r="P164" s="241">
        <v>100</v>
      </c>
      <c r="Q164" s="241">
        <v>100</v>
      </c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</row>
    <row r="165" spans="1:28">
      <c r="A165" s="211">
        <v>683</v>
      </c>
      <c r="B165" s="212" t="s">
        <v>278</v>
      </c>
      <c r="C165" s="234">
        <v>0</v>
      </c>
      <c r="D165" s="234">
        <v>0</v>
      </c>
      <c r="E165" s="234">
        <v>0</v>
      </c>
      <c r="F165" s="234">
        <v>0</v>
      </c>
      <c r="G165" s="234">
        <v>0</v>
      </c>
      <c r="H165" s="234">
        <v>0</v>
      </c>
      <c r="I165" s="234">
        <v>0</v>
      </c>
      <c r="J165" s="234">
        <v>0</v>
      </c>
      <c r="K165" s="234"/>
      <c r="L165" s="234">
        <v>0</v>
      </c>
      <c r="M165" s="234">
        <v>0</v>
      </c>
      <c r="N165" s="234">
        <v>0</v>
      </c>
      <c r="O165" s="234">
        <v>0</v>
      </c>
      <c r="P165" s="234">
        <v>0</v>
      </c>
      <c r="Q165" s="234">
        <v>0</v>
      </c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</row>
    <row r="166" spans="1:28">
      <c r="A166" s="211">
        <v>684</v>
      </c>
      <c r="B166" s="212" t="s">
        <v>279</v>
      </c>
      <c r="C166" s="234">
        <v>22240</v>
      </c>
      <c r="D166" s="234">
        <v>41631</v>
      </c>
      <c r="E166" s="234">
        <v>187573</v>
      </c>
      <c r="F166" s="234">
        <v>69967</v>
      </c>
      <c r="G166" s="234">
        <v>8331</v>
      </c>
      <c r="H166" s="234">
        <v>11999</v>
      </c>
      <c r="I166" s="234">
        <v>15199</v>
      </c>
      <c r="J166" s="234">
        <v>29053</v>
      </c>
      <c r="K166" s="234">
        <v>60329</v>
      </c>
      <c r="L166" s="234">
        <v>34779</v>
      </c>
      <c r="M166" s="234">
        <v>17991</v>
      </c>
      <c r="N166" s="234">
        <v>44098</v>
      </c>
      <c r="O166" s="234">
        <v>16115</v>
      </c>
      <c r="P166" s="234">
        <v>30949</v>
      </c>
      <c r="Q166" s="234">
        <v>13895</v>
      </c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</row>
    <row r="167" spans="1:28">
      <c r="A167" s="211">
        <v>685</v>
      </c>
      <c r="B167" s="212" t="s">
        <v>280</v>
      </c>
      <c r="C167" s="234">
        <v>93916</v>
      </c>
      <c r="D167" s="234">
        <v>207070</v>
      </c>
      <c r="E167" s="234">
        <v>85512</v>
      </c>
      <c r="F167" s="234">
        <v>136587</v>
      </c>
      <c r="G167" s="234">
        <v>28723</v>
      </c>
      <c r="H167" s="234">
        <v>50905</v>
      </c>
      <c r="I167" s="234">
        <v>55813</v>
      </c>
      <c r="J167" s="234">
        <v>133474</v>
      </c>
      <c r="K167" s="234">
        <v>97215</v>
      </c>
      <c r="L167" s="234">
        <v>61987</v>
      </c>
      <c r="M167" s="234">
        <v>111407</v>
      </c>
      <c r="N167" s="234">
        <v>66353</v>
      </c>
      <c r="O167" s="234">
        <v>45887</v>
      </c>
      <c r="P167" s="234">
        <v>102432</v>
      </c>
      <c r="Q167" s="234">
        <v>132217</v>
      </c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</row>
    <row r="168" spans="1:28">
      <c r="A168" s="211">
        <v>686</v>
      </c>
      <c r="B168" s="212" t="s">
        <v>281</v>
      </c>
      <c r="C168" s="223">
        <v>13000</v>
      </c>
      <c r="D168" s="223">
        <v>13000</v>
      </c>
      <c r="E168" s="222">
        <v>13389</v>
      </c>
      <c r="F168" s="223">
        <v>4118</v>
      </c>
      <c r="G168" s="223">
        <v>6920</v>
      </c>
      <c r="H168" s="223">
        <v>4287</v>
      </c>
      <c r="I168" s="223">
        <v>3124</v>
      </c>
      <c r="J168" s="223">
        <v>7469</v>
      </c>
      <c r="K168" s="223">
        <v>2548</v>
      </c>
      <c r="L168" s="223">
        <v>29797</v>
      </c>
      <c r="M168" s="223">
        <v>10642</v>
      </c>
      <c r="N168" s="223">
        <v>12811</v>
      </c>
      <c r="O168" s="223">
        <v>10720</v>
      </c>
      <c r="P168" s="223">
        <v>16389</v>
      </c>
      <c r="Q168" s="223">
        <v>12441</v>
      </c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</row>
    <row r="169" spans="1:28">
      <c r="A169" s="211">
        <v>701</v>
      </c>
      <c r="B169" s="212" t="s">
        <v>282</v>
      </c>
      <c r="C169" s="222">
        <v>39589</v>
      </c>
      <c r="D169" s="222">
        <v>115513</v>
      </c>
      <c r="E169" s="222">
        <v>149146</v>
      </c>
      <c r="F169" s="222">
        <v>84891</v>
      </c>
      <c r="G169" s="222">
        <v>134599</v>
      </c>
      <c r="H169" s="222">
        <v>54389</v>
      </c>
      <c r="I169" s="222">
        <v>48896</v>
      </c>
      <c r="J169" s="222">
        <v>65356</v>
      </c>
      <c r="K169" s="222">
        <v>36897</v>
      </c>
      <c r="L169" s="222">
        <v>18923</v>
      </c>
      <c r="M169" s="222">
        <v>13832</v>
      </c>
      <c r="N169" s="222">
        <v>147194</v>
      </c>
      <c r="O169" s="222">
        <v>50597</v>
      </c>
      <c r="P169" s="222">
        <v>13738</v>
      </c>
      <c r="Q169" s="222">
        <v>31015</v>
      </c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</row>
    <row r="170" spans="1:28">
      <c r="A170" s="211">
        <v>702</v>
      </c>
      <c r="B170" s="212" t="s">
        <v>283</v>
      </c>
      <c r="C170" s="222">
        <v>38259</v>
      </c>
      <c r="D170" s="222">
        <v>107194</v>
      </c>
      <c r="E170" s="222">
        <v>64546</v>
      </c>
      <c r="F170" s="222">
        <v>30136</v>
      </c>
      <c r="G170" s="222">
        <v>15254</v>
      </c>
      <c r="H170" s="222">
        <v>76825</v>
      </c>
      <c r="I170" s="222">
        <v>46136</v>
      </c>
      <c r="J170" s="222">
        <v>17630</v>
      </c>
      <c r="K170" s="223">
        <v>1000</v>
      </c>
      <c r="L170" s="223">
        <v>1000</v>
      </c>
      <c r="M170" s="223">
        <v>1000</v>
      </c>
      <c r="N170" s="222">
        <v>1203</v>
      </c>
      <c r="O170" s="222">
        <v>705</v>
      </c>
      <c r="P170" s="222">
        <v>823</v>
      </c>
      <c r="Q170" s="222">
        <v>143</v>
      </c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</row>
    <row r="171" spans="1:28">
      <c r="A171" s="211">
        <v>703</v>
      </c>
      <c r="B171" s="212" t="s">
        <v>284</v>
      </c>
      <c r="C171" s="222">
        <v>14337</v>
      </c>
      <c r="D171" s="222">
        <v>30993</v>
      </c>
      <c r="E171" s="222">
        <v>56447</v>
      </c>
      <c r="F171" s="222">
        <v>25724</v>
      </c>
      <c r="G171" s="222">
        <v>15454</v>
      </c>
      <c r="H171" s="222">
        <v>7928</v>
      </c>
      <c r="I171" s="222">
        <v>16320</v>
      </c>
      <c r="J171" s="222">
        <v>5185</v>
      </c>
      <c r="K171" s="222">
        <v>3906</v>
      </c>
      <c r="L171" s="222">
        <v>4912</v>
      </c>
      <c r="M171" s="222">
        <v>6637</v>
      </c>
      <c r="N171" s="222">
        <v>2021</v>
      </c>
      <c r="O171" s="222">
        <v>6917</v>
      </c>
      <c r="P171" s="223">
        <v>6000</v>
      </c>
      <c r="Q171" s="223">
        <v>6000</v>
      </c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</row>
    <row r="172" spans="1:28">
      <c r="A172" s="295">
        <v>704</v>
      </c>
      <c r="B172" s="296" t="s">
        <v>285</v>
      </c>
      <c r="C172" s="232">
        <v>226323</v>
      </c>
      <c r="D172" s="232">
        <v>63172</v>
      </c>
      <c r="E172" s="232">
        <v>73254</v>
      </c>
      <c r="F172" s="232">
        <v>48157</v>
      </c>
      <c r="G172" s="232">
        <v>56559</v>
      </c>
      <c r="H172" s="232">
        <v>62542</v>
      </c>
      <c r="I172" s="232">
        <v>181698</v>
      </c>
      <c r="J172" s="232">
        <v>111580</v>
      </c>
      <c r="K172" s="232">
        <v>58137</v>
      </c>
      <c r="L172" s="232">
        <v>115521</v>
      </c>
      <c r="M172" s="232">
        <v>107371</v>
      </c>
      <c r="N172" s="232">
        <v>77608</v>
      </c>
      <c r="O172" s="232">
        <v>107839</v>
      </c>
      <c r="P172" s="232">
        <v>258742</v>
      </c>
      <c r="Q172" s="232">
        <v>255719</v>
      </c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</row>
    <row r="173" spans="1:28" hidden="1">
      <c r="A173" s="215"/>
      <c r="B173" s="215" t="s">
        <v>492</v>
      </c>
      <c r="C173" s="243">
        <v>12823071</v>
      </c>
      <c r="D173" s="243">
        <v>15596314</v>
      </c>
      <c r="E173" s="243">
        <v>14861928</v>
      </c>
      <c r="F173" s="243">
        <v>12860232</v>
      </c>
      <c r="G173" s="243">
        <v>11142205</v>
      </c>
      <c r="H173" s="243">
        <v>8957066</v>
      </c>
      <c r="I173" s="243">
        <v>13394998</v>
      </c>
      <c r="J173" s="243">
        <v>13692726</v>
      </c>
      <c r="K173" s="243">
        <v>11845913</v>
      </c>
      <c r="L173" s="243">
        <v>9670434</v>
      </c>
      <c r="M173" s="243">
        <v>6693014</v>
      </c>
      <c r="N173" s="243">
        <v>10938714</v>
      </c>
      <c r="O173" s="243">
        <v>6937874</v>
      </c>
      <c r="P173" s="243">
        <v>5531824</v>
      </c>
      <c r="Q173" s="243">
        <v>5846111</v>
      </c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</row>
    <row r="174" spans="1:28" hidden="1">
      <c r="B174" s="179" t="s">
        <v>493</v>
      </c>
      <c r="C174" s="222">
        <v>20785989</v>
      </c>
      <c r="D174" s="222">
        <v>19522003</v>
      </c>
      <c r="E174" s="222">
        <v>21374168</v>
      </c>
      <c r="F174" s="222">
        <v>17479813</v>
      </c>
      <c r="G174" s="222">
        <v>13189443</v>
      </c>
      <c r="H174" s="222">
        <v>13368982</v>
      </c>
      <c r="I174" s="222">
        <v>19070217</v>
      </c>
      <c r="J174" s="222">
        <v>17718605</v>
      </c>
      <c r="K174" s="222">
        <v>13608797</v>
      </c>
      <c r="L174" s="222">
        <v>12878481</v>
      </c>
      <c r="M174" s="222">
        <v>13457660</v>
      </c>
      <c r="N174" s="222">
        <v>19133844</v>
      </c>
      <c r="O174" s="222">
        <v>10210128</v>
      </c>
      <c r="P174" s="222">
        <v>10002938</v>
      </c>
      <c r="Q174" s="222">
        <v>10391884</v>
      </c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</row>
    <row r="175" spans="1:28" hidden="1">
      <c r="B175" s="179" t="s">
        <v>494</v>
      </c>
      <c r="C175" s="222">
        <v>21810333</v>
      </c>
      <c r="D175" s="222">
        <v>25263432</v>
      </c>
      <c r="E175" s="222">
        <v>29503311</v>
      </c>
      <c r="F175" s="222">
        <v>24984498</v>
      </c>
      <c r="G175" s="222">
        <v>14901480</v>
      </c>
      <c r="H175" s="222">
        <v>16667153</v>
      </c>
      <c r="I175" s="222">
        <v>23077960</v>
      </c>
      <c r="J175" s="222">
        <v>20595068</v>
      </c>
      <c r="K175" s="222">
        <v>18874883</v>
      </c>
      <c r="L175" s="222">
        <v>19488969</v>
      </c>
      <c r="M175" s="222">
        <v>11459510</v>
      </c>
      <c r="N175" s="222">
        <v>11180583</v>
      </c>
      <c r="O175" s="222">
        <v>10902763</v>
      </c>
      <c r="P175" s="222">
        <v>11819228</v>
      </c>
      <c r="Q175" s="222">
        <v>13913252</v>
      </c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</row>
    <row r="176" spans="1:28" hidden="1">
      <c r="B176" s="179" t="s">
        <v>495</v>
      </c>
      <c r="C176" s="222">
        <v>17572230</v>
      </c>
      <c r="D176" s="222">
        <v>22898301</v>
      </c>
      <c r="E176" s="222">
        <v>19307847</v>
      </c>
      <c r="F176" s="222">
        <v>16743284</v>
      </c>
      <c r="G176" s="222">
        <v>16237132</v>
      </c>
      <c r="H176" s="222">
        <v>15983526</v>
      </c>
      <c r="I176" s="222">
        <v>14496399</v>
      </c>
      <c r="J176" s="222">
        <v>20435316</v>
      </c>
      <c r="K176" s="222">
        <v>15522284</v>
      </c>
      <c r="L176" s="222">
        <v>15576152</v>
      </c>
      <c r="M176" s="222">
        <v>13641068</v>
      </c>
      <c r="N176" s="222">
        <v>11740773</v>
      </c>
      <c r="O176" s="222">
        <v>7740004</v>
      </c>
      <c r="P176" s="222">
        <v>9646606</v>
      </c>
      <c r="Q176" s="222">
        <v>10084586</v>
      </c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</row>
    <row r="177" spans="1:28" hidden="1">
      <c r="B177" s="179" t="s">
        <v>496</v>
      </c>
      <c r="C177" s="222">
        <v>2173426</v>
      </c>
      <c r="D177" s="222">
        <v>2455044</v>
      </c>
      <c r="E177" s="222">
        <v>1757771</v>
      </c>
      <c r="F177" s="222">
        <v>1609952</v>
      </c>
      <c r="G177" s="222">
        <v>1106220</v>
      </c>
      <c r="H177" s="222">
        <v>859040</v>
      </c>
      <c r="I177" s="222">
        <v>1726407</v>
      </c>
      <c r="J177" s="222">
        <v>2908474</v>
      </c>
      <c r="K177" s="222">
        <v>1984971</v>
      </c>
      <c r="L177" s="222">
        <v>1549299</v>
      </c>
      <c r="M177" s="222">
        <v>1445827</v>
      </c>
      <c r="N177" s="222">
        <v>1245362</v>
      </c>
      <c r="O177" s="222">
        <v>778761</v>
      </c>
      <c r="P177" s="222">
        <v>583020</v>
      </c>
      <c r="Q177" s="222">
        <v>777567</v>
      </c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</row>
    <row r="178" spans="1:28" hidden="1">
      <c r="B178" s="179" t="s">
        <v>497</v>
      </c>
      <c r="C178" s="222">
        <v>1328212</v>
      </c>
      <c r="D178" s="222">
        <v>1282880</v>
      </c>
      <c r="E178" s="222">
        <v>1322089</v>
      </c>
      <c r="F178" s="222">
        <v>993163</v>
      </c>
      <c r="G178" s="222">
        <v>655036</v>
      </c>
      <c r="H178" s="222">
        <v>808681</v>
      </c>
      <c r="I178" s="222">
        <v>1663298</v>
      </c>
      <c r="J178" s="222">
        <v>1113318</v>
      </c>
      <c r="K178" s="222">
        <v>923995</v>
      </c>
      <c r="L178" s="222">
        <v>694164</v>
      </c>
      <c r="M178" s="222">
        <v>682902</v>
      </c>
      <c r="N178" s="222">
        <v>565260</v>
      </c>
      <c r="O178" s="222">
        <v>680176</v>
      </c>
      <c r="P178" s="222">
        <v>947279</v>
      </c>
      <c r="Q178" s="222">
        <v>1431748</v>
      </c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</row>
    <row r="179" spans="1:28" hidden="1">
      <c r="B179" s="179" t="s">
        <v>498</v>
      </c>
      <c r="C179" s="222">
        <v>1094860</v>
      </c>
      <c r="D179" s="222">
        <v>2191685</v>
      </c>
      <c r="E179" s="222">
        <v>2318449</v>
      </c>
      <c r="F179" s="222">
        <v>1686609</v>
      </c>
      <c r="G179" s="222">
        <v>1689540</v>
      </c>
      <c r="H179" s="222">
        <v>2301680</v>
      </c>
      <c r="I179" s="222">
        <v>2800656</v>
      </c>
      <c r="J179" s="222">
        <v>1975490</v>
      </c>
      <c r="K179" s="222">
        <v>1966442</v>
      </c>
      <c r="L179" s="222">
        <v>1207384</v>
      </c>
      <c r="M179" s="222">
        <v>1333537</v>
      </c>
      <c r="N179" s="222">
        <v>1162766</v>
      </c>
      <c r="O179" s="222">
        <v>794784</v>
      </c>
      <c r="P179" s="222">
        <v>1140398</v>
      </c>
      <c r="Q179" s="222">
        <v>701515</v>
      </c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</row>
    <row r="180" spans="1:28" hidden="1">
      <c r="A180" s="199"/>
      <c r="B180" s="199" t="s">
        <v>506</v>
      </c>
      <c r="C180" s="232">
        <v>77588121</v>
      </c>
      <c r="D180" s="232">
        <v>89209659</v>
      </c>
      <c r="E180" s="232">
        <v>90445563</v>
      </c>
      <c r="F180" s="232">
        <v>76357551</v>
      </c>
      <c r="G180" s="232">
        <v>58921056</v>
      </c>
      <c r="H180" s="232">
        <v>58946128</v>
      </c>
      <c r="I180" s="232">
        <v>76229935</v>
      </c>
      <c r="J180" s="232">
        <v>78438997</v>
      </c>
      <c r="K180" s="232">
        <v>64727285</v>
      </c>
      <c r="L180" s="232">
        <v>61064883</v>
      </c>
      <c r="M180" s="232">
        <v>48713518</v>
      </c>
      <c r="N180" s="232">
        <v>55967302</v>
      </c>
      <c r="O180" s="232">
        <v>38044490</v>
      </c>
      <c r="P180" s="232">
        <v>39671293</v>
      </c>
      <c r="Q180" s="232">
        <v>43146663</v>
      </c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</row>
    <row r="181" spans="1:28" hidden="1">
      <c r="A181" s="215" t="s">
        <v>488</v>
      </c>
      <c r="B181" s="215" t="s">
        <v>492</v>
      </c>
      <c r="C181" s="243">
        <v>0</v>
      </c>
      <c r="D181" s="243">
        <v>0</v>
      </c>
      <c r="E181" s="243">
        <v>0</v>
      </c>
      <c r="F181" s="243">
        <v>0</v>
      </c>
      <c r="G181" s="243">
        <v>0</v>
      </c>
      <c r="H181" s="243">
        <v>0</v>
      </c>
      <c r="I181" s="243">
        <v>0</v>
      </c>
      <c r="J181" s="243">
        <v>0</v>
      </c>
      <c r="K181" s="243">
        <v>0</v>
      </c>
      <c r="L181" s="243">
        <v>0</v>
      </c>
      <c r="M181" s="243">
        <v>0</v>
      </c>
      <c r="N181" s="243">
        <v>0</v>
      </c>
      <c r="O181" s="243">
        <v>0</v>
      </c>
      <c r="P181" s="243">
        <v>0</v>
      </c>
      <c r="Q181" s="243">
        <v>0</v>
      </c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</row>
    <row r="182" spans="1:28" hidden="1">
      <c r="B182" s="179" t="s">
        <v>493</v>
      </c>
      <c r="C182" s="222">
        <v>0</v>
      </c>
      <c r="D182" s="222">
        <v>0</v>
      </c>
      <c r="E182" s="222">
        <v>0</v>
      </c>
      <c r="F182" s="222">
        <v>0</v>
      </c>
      <c r="G182" s="222">
        <v>0</v>
      </c>
      <c r="H182" s="222">
        <v>0</v>
      </c>
      <c r="I182" s="222">
        <v>0</v>
      </c>
      <c r="J182" s="222">
        <v>0</v>
      </c>
      <c r="K182" s="222">
        <v>0</v>
      </c>
      <c r="L182" s="222">
        <v>0</v>
      </c>
      <c r="M182" s="222">
        <v>0</v>
      </c>
      <c r="N182" s="222">
        <v>0</v>
      </c>
      <c r="O182" s="222">
        <v>0</v>
      </c>
      <c r="P182" s="222">
        <v>0</v>
      </c>
      <c r="Q182" s="222">
        <v>0</v>
      </c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</row>
    <row r="183" spans="1:28" hidden="1">
      <c r="B183" s="179" t="s">
        <v>494</v>
      </c>
      <c r="C183" s="222">
        <v>0</v>
      </c>
      <c r="D183" s="222">
        <v>0</v>
      </c>
      <c r="E183" s="222">
        <v>0</v>
      </c>
      <c r="F183" s="222">
        <v>0</v>
      </c>
      <c r="G183" s="222">
        <v>0</v>
      </c>
      <c r="H183" s="222">
        <v>0</v>
      </c>
      <c r="I183" s="222">
        <v>0</v>
      </c>
      <c r="J183" s="222">
        <v>0</v>
      </c>
      <c r="K183" s="222">
        <v>0</v>
      </c>
      <c r="L183" s="222">
        <v>0</v>
      </c>
      <c r="M183" s="222">
        <v>0</v>
      </c>
      <c r="N183" s="222">
        <v>0</v>
      </c>
      <c r="O183" s="222">
        <v>0</v>
      </c>
      <c r="P183" s="222">
        <v>0</v>
      </c>
      <c r="Q183" s="222">
        <v>0</v>
      </c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</row>
    <row r="184" spans="1:28" hidden="1">
      <c r="B184" s="179" t="s">
        <v>495</v>
      </c>
      <c r="C184" s="222">
        <v>0</v>
      </c>
      <c r="D184" s="222">
        <v>0</v>
      </c>
      <c r="E184" s="222">
        <v>0</v>
      </c>
      <c r="F184" s="222">
        <v>0</v>
      </c>
      <c r="G184" s="222">
        <v>0</v>
      </c>
      <c r="H184" s="222">
        <v>0</v>
      </c>
      <c r="I184" s="222">
        <v>0</v>
      </c>
      <c r="J184" s="222">
        <v>0</v>
      </c>
      <c r="K184" s="222">
        <v>0</v>
      </c>
      <c r="L184" s="222">
        <v>0</v>
      </c>
      <c r="M184" s="222">
        <v>0</v>
      </c>
      <c r="N184" s="222">
        <v>0</v>
      </c>
      <c r="O184" s="222">
        <v>0</v>
      </c>
      <c r="P184" s="222">
        <v>0</v>
      </c>
      <c r="Q184" s="222">
        <v>0</v>
      </c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</row>
    <row r="185" spans="1:28" hidden="1">
      <c r="B185" s="179" t="s">
        <v>496</v>
      </c>
      <c r="C185" s="222">
        <v>0</v>
      </c>
      <c r="D185" s="222">
        <v>0</v>
      </c>
      <c r="E185" s="222">
        <v>0</v>
      </c>
      <c r="F185" s="222">
        <v>0</v>
      </c>
      <c r="G185" s="222">
        <v>0</v>
      </c>
      <c r="H185" s="222">
        <v>0</v>
      </c>
      <c r="I185" s="222">
        <v>0</v>
      </c>
      <c r="J185" s="222">
        <v>0</v>
      </c>
      <c r="K185" s="222">
        <v>0</v>
      </c>
      <c r="L185" s="222">
        <v>0</v>
      </c>
      <c r="M185" s="222">
        <v>0</v>
      </c>
      <c r="N185" s="222">
        <v>0</v>
      </c>
      <c r="O185" s="222">
        <v>0</v>
      </c>
      <c r="P185" s="222">
        <v>0</v>
      </c>
      <c r="Q185" s="222">
        <v>0</v>
      </c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</row>
    <row r="186" spans="1:28" hidden="1">
      <c r="B186" s="179" t="s">
        <v>497</v>
      </c>
      <c r="C186" s="222">
        <v>0</v>
      </c>
      <c r="D186" s="222">
        <v>0</v>
      </c>
      <c r="E186" s="222">
        <v>0</v>
      </c>
      <c r="F186" s="222">
        <v>0</v>
      </c>
      <c r="G186" s="222">
        <v>0</v>
      </c>
      <c r="H186" s="222">
        <v>0</v>
      </c>
      <c r="I186" s="222">
        <v>0</v>
      </c>
      <c r="J186" s="222">
        <v>0</v>
      </c>
      <c r="K186" s="222">
        <v>0</v>
      </c>
      <c r="L186" s="222">
        <v>0</v>
      </c>
      <c r="M186" s="222">
        <v>0</v>
      </c>
      <c r="N186" s="222">
        <v>0</v>
      </c>
      <c r="O186" s="222">
        <v>0</v>
      </c>
      <c r="P186" s="222">
        <v>0</v>
      </c>
      <c r="Q186" s="222">
        <v>0</v>
      </c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</row>
    <row r="187" spans="1:28" hidden="1">
      <c r="B187" s="179" t="s">
        <v>498</v>
      </c>
      <c r="C187" s="222">
        <v>0</v>
      </c>
      <c r="D187" s="222">
        <v>0</v>
      </c>
      <c r="E187" s="222">
        <v>0</v>
      </c>
      <c r="F187" s="222">
        <v>0</v>
      </c>
      <c r="G187" s="222">
        <v>0</v>
      </c>
      <c r="H187" s="222">
        <v>0</v>
      </c>
      <c r="I187" s="222">
        <v>0</v>
      </c>
      <c r="J187" s="222">
        <v>0</v>
      </c>
      <c r="K187" s="222">
        <v>0</v>
      </c>
      <c r="L187" s="222">
        <v>0</v>
      </c>
      <c r="M187" s="222">
        <v>0</v>
      </c>
      <c r="N187" s="222">
        <v>0</v>
      </c>
      <c r="O187" s="222">
        <v>0</v>
      </c>
      <c r="P187" s="222">
        <v>0</v>
      </c>
      <c r="Q187" s="222">
        <v>0</v>
      </c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</row>
    <row r="188" spans="1:28" hidden="1">
      <c r="A188" s="199"/>
      <c r="B188" s="199" t="s">
        <v>506</v>
      </c>
      <c r="C188" s="232">
        <v>0</v>
      </c>
      <c r="D188" s="232">
        <v>0</v>
      </c>
      <c r="E188" s="232">
        <v>0</v>
      </c>
      <c r="F188" s="232">
        <v>0</v>
      </c>
      <c r="G188" s="232">
        <v>0</v>
      </c>
      <c r="H188" s="232">
        <v>0</v>
      </c>
      <c r="I188" s="232">
        <v>0</v>
      </c>
      <c r="J188" s="232">
        <v>0</v>
      </c>
      <c r="K188" s="232">
        <v>0</v>
      </c>
      <c r="L188" s="232">
        <v>0</v>
      </c>
      <c r="M188" s="232">
        <v>0</v>
      </c>
      <c r="N188" s="232">
        <v>0</v>
      </c>
      <c r="O188" s="232">
        <v>0</v>
      </c>
      <c r="P188" s="232">
        <v>0</v>
      </c>
      <c r="Q188" s="232">
        <v>0</v>
      </c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</row>
  </sheetData>
  <mergeCells count="1">
    <mergeCell ref="A3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目次</vt:lpstr>
      <vt:lpstr>1市町製造品出荷額</vt:lpstr>
      <vt:lpstr>1_2市町出荷額2</vt:lpstr>
      <vt:lpstr>2市町製造品付加価値</vt:lpstr>
      <vt:lpstr>2_2市町付加価値2</vt:lpstr>
      <vt:lpstr>3市町別従業者</vt:lpstr>
      <vt:lpstr>3_2市町従業者2</vt:lpstr>
      <vt:lpstr>4市町事業所</vt:lpstr>
      <vt:lpstr>５市町有形固定資産投資</vt:lpstr>
      <vt:lpstr>6府県製造品出荷額</vt:lpstr>
      <vt:lpstr>7府県付加価値額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2015-06-18T01:20:45Z</dcterms:created>
  <dcterms:modified xsi:type="dcterms:W3CDTF">2024-11-22T05:08:58Z</dcterms:modified>
</cp:coreProperties>
</file>