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★仕事★\11統計書\★2021（令和3年）\★★★R3統計書（HP用）\"/>
    </mc:Choice>
  </mc:AlternateContent>
  <xr:revisionPtr revIDLastSave="0" documentId="13_ncr:1_{8B16BFEF-59BE-402F-8257-23570BB7E78A}" xr6:coauthVersionLast="36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目次" sheetId="17" r:id="rId1"/>
    <sheet name="22.1.1-22.1.2" sheetId="16" r:id="rId2"/>
    <sheet name="22.2" sheetId="30" r:id="rId3"/>
    <sheet name="22.3.1(1)" sheetId="5" r:id="rId4"/>
    <sheet name="22.3.1(2)" sheetId="19" r:id="rId5"/>
    <sheet name="22.3.2" sheetId="6" r:id="rId6"/>
    <sheet name="22.4" sheetId="7" r:id="rId7"/>
    <sheet name="22.5(1)" sheetId="37" r:id="rId8"/>
    <sheet name="22.5(2)" sheetId="38" r:id="rId9"/>
    <sheet name="22.5(3)" sheetId="39" r:id="rId10"/>
    <sheet name="22.6" sheetId="40" r:id="rId11"/>
    <sheet name="22.7(1)" sheetId="31" r:id="rId12"/>
    <sheet name="22.7(2)-22.8" sheetId="32" r:id="rId13"/>
    <sheet name="22.9" sheetId="10" r:id="rId14"/>
    <sheet name="22.10(1)" sheetId="13" r:id="rId15"/>
    <sheet name="22.10(2)" sheetId="28" r:id="rId16"/>
    <sheet name="22.11" sheetId="29" r:id="rId17"/>
  </sheets>
  <definedNames>
    <definedName name="_xlnm.Print_Area" localSheetId="2">'22.2'!$A$1:$L$85</definedName>
    <definedName name="_xlnm.Print_Area" localSheetId="9">'22.5(3)'!$A:$J</definedName>
    <definedName name="_xlnm.Print_Area" localSheetId="12">'22.7(2)-22.8'!$A$1:$K$64</definedName>
  </definedNames>
  <calcPr calcId="191029"/>
</workbook>
</file>

<file path=xl/calcChain.xml><?xml version="1.0" encoding="utf-8"?>
<calcChain xmlns="http://schemas.openxmlformats.org/spreadsheetml/2006/main">
  <c r="J5" i="10" l="1"/>
  <c r="J18" i="10"/>
  <c r="I18" i="10"/>
  <c r="H18" i="10"/>
  <c r="H5" i="10" s="1"/>
  <c r="J9" i="10"/>
  <c r="J29" i="10" s="1"/>
  <c r="I9" i="10"/>
  <c r="I29" i="10" s="1"/>
  <c r="H9" i="10"/>
  <c r="H29" i="10" s="1"/>
  <c r="C10" i="16"/>
  <c r="B10" i="16"/>
  <c r="I5" i="10" l="1"/>
  <c r="H53" i="30"/>
  <c r="J65" i="30"/>
  <c r="I65" i="30"/>
  <c r="H65" i="30"/>
  <c r="J64" i="30"/>
  <c r="I64" i="30"/>
  <c r="H64" i="30"/>
  <c r="J54" i="30"/>
  <c r="I54" i="30"/>
  <c r="H54" i="30"/>
  <c r="J53" i="30"/>
  <c r="I53" i="30"/>
  <c r="J43" i="30"/>
  <c r="I43" i="30"/>
  <c r="H43" i="30"/>
  <c r="J42" i="30"/>
  <c r="I42" i="30"/>
  <c r="H42" i="30"/>
  <c r="J27" i="30"/>
  <c r="I27" i="30"/>
  <c r="H27" i="30"/>
  <c r="J26" i="30"/>
  <c r="I26" i="30"/>
  <c r="H26" i="30"/>
  <c r="K16" i="30"/>
  <c r="J16" i="30"/>
  <c r="I16" i="30"/>
  <c r="H16" i="30"/>
  <c r="K15" i="30"/>
  <c r="J15" i="30"/>
  <c r="I15" i="30"/>
  <c r="H15" i="30"/>
  <c r="F16" i="30"/>
  <c r="G16" i="30"/>
  <c r="E16" i="30"/>
  <c r="D16" i="30"/>
  <c r="G15" i="30"/>
  <c r="F15" i="30"/>
  <c r="E15" i="30"/>
  <c r="D15" i="30"/>
  <c r="K61" i="30"/>
  <c r="K59" i="30"/>
  <c r="K58" i="30"/>
  <c r="K51" i="30"/>
  <c r="K50" i="30"/>
  <c r="K53" i="30" s="1"/>
  <c r="K48" i="30"/>
  <c r="K47" i="30"/>
  <c r="K40" i="30"/>
  <c r="K39" i="30"/>
  <c r="K37" i="30"/>
  <c r="K36" i="30"/>
  <c r="K32" i="30"/>
  <c r="K31" i="30"/>
  <c r="K24" i="30"/>
  <c r="K27" i="30" s="1"/>
  <c r="K23" i="30"/>
  <c r="K26" i="30" s="1"/>
  <c r="K13" i="30"/>
  <c r="K12" i="30"/>
  <c r="K10" i="30"/>
  <c r="K9" i="30"/>
  <c r="G65" i="30"/>
  <c r="G62" i="30"/>
  <c r="G59" i="30"/>
  <c r="G54" i="30"/>
  <c r="G51" i="30"/>
  <c r="G48" i="30"/>
  <c r="G43" i="30"/>
  <c r="G40" i="30"/>
  <c r="G37" i="30"/>
  <c r="G32" i="30"/>
  <c r="G27" i="30"/>
  <c r="G24" i="30"/>
  <c r="G21" i="30"/>
  <c r="G13" i="30"/>
  <c r="G10" i="30"/>
  <c r="G64" i="30"/>
  <c r="G61" i="30"/>
  <c r="G58" i="30"/>
  <c r="G53" i="30"/>
  <c r="G50" i="30"/>
  <c r="G47" i="30"/>
  <c r="G42" i="30"/>
  <c r="G39" i="30"/>
  <c r="G36" i="30"/>
  <c r="G31" i="30"/>
  <c r="G26" i="30"/>
  <c r="G23" i="30"/>
  <c r="G20" i="30"/>
  <c r="G12" i="30"/>
  <c r="G9" i="30"/>
  <c r="K65" i="30" l="1"/>
  <c r="K64" i="30"/>
  <c r="K54" i="30"/>
  <c r="K43" i="30"/>
  <c r="K42" i="30"/>
  <c r="J21" i="39"/>
  <c r="G21" i="39"/>
  <c r="D21" i="39"/>
  <c r="J20" i="39"/>
  <c r="G20" i="39"/>
  <c r="D20" i="39"/>
  <c r="J19" i="39"/>
  <c r="G19" i="39"/>
  <c r="D19" i="39"/>
  <c r="J18" i="39"/>
  <c r="G18" i="39"/>
  <c r="D18" i="39"/>
  <c r="J17" i="39"/>
  <c r="G17" i="39"/>
  <c r="D17" i="39"/>
  <c r="J16" i="39"/>
  <c r="G16" i="39"/>
  <c r="D16" i="39"/>
  <c r="J15" i="39"/>
  <c r="G15" i="39"/>
  <c r="D15" i="39"/>
  <c r="J14" i="39"/>
  <c r="G14" i="39"/>
  <c r="D14" i="39"/>
  <c r="J13" i="39"/>
  <c r="G13" i="39"/>
  <c r="D13" i="39"/>
  <c r="J11" i="39"/>
  <c r="G11" i="39"/>
  <c r="D11" i="39"/>
  <c r="I9" i="39"/>
  <c r="H9" i="39"/>
  <c r="J9" i="39" s="1"/>
  <c r="F9" i="39"/>
  <c r="E9" i="39"/>
  <c r="G9" i="39" s="1"/>
  <c r="C9" i="39"/>
  <c r="B9" i="39"/>
  <c r="D9" i="39" s="1"/>
  <c r="J63" i="38"/>
  <c r="G63" i="38"/>
  <c r="D63" i="38"/>
  <c r="J62" i="38"/>
  <c r="G62" i="38"/>
  <c r="D62" i="38"/>
  <c r="J61" i="38"/>
  <c r="G61" i="38"/>
  <c r="D61" i="38"/>
  <c r="J60" i="38"/>
  <c r="G60" i="38"/>
  <c r="D60" i="38"/>
  <c r="J59" i="38"/>
  <c r="G59" i="38"/>
  <c r="D59" i="38"/>
  <c r="J58" i="38"/>
  <c r="G58" i="38"/>
  <c r="D58" i="38"/>
  <c r="J57" i="38"/>
  <c r="G57" i="38"/>
  <c r="D57" i="38"/>
  <c r="J56" i="38"/>
  <c r="G56" i="38"/>
  <c r="D56" i="38"/>
  <c r="J55" i="38"/>
  <c r="G55" i="38"/>
  <c r="D55" i="38"/>
  <c r="J53" i="38"/>
  <c r="G53" i="38"/>
  <c r="D53" i="38"/>
  <c r="I51" i="38"/>
  <c r="H51" i="38"/>
  <c r="J51" i="38" s="1"/>
  <c r="F51" i="38"/>
  <c r="E51" i="38"/>
  <c r="G51" i="38" s="1"/>
  <c r="C51" i="38"/>
  <c r="B51" i="38"/>
  <c r="D51" i="38" s="1"/>
  <c r="J42" i="38"/>
  <c r="G42" i="38"/>
  <c r="D42" i="38"/>
  <c r="J41" i="38"/>
  <c r="G41" i="38"/>
  <c r="D41" i="38"/>
  <c r="J40" i="38"/>
  <c r="G40" i="38"/>
  <c r="D40" i="38"/>
  <c r="J39" i="38"/>
  <c r="G39" i="38"/>
  <c r="D39" i="38"/>
  <c r="J38" i="38"/>
  <c r="G38" i="38"/>
  <c r="D38" i="38"/>
  <c r="J37" i="38"/>
  <c r="G37" i="38"/>
  <c r="D37" i="38"/>
  <c r="J36" i="38"/>
  <c r="G36" i="38"/>
  <c r="D36" i="38"/>
  <c r="J35" i="38"/>
  <c r="G35" i="38"/>
  <c r="D35" i="38"/>
  <c r="J34" i="38"/>
  <c r="G34" i="38"/>
  <c r="D34" i="38"/>
  <c r="J32" i="38"/>
  <c r="G32" i="38"/>
  <c r="D32" i="38"/>
  <c r="I30" i="38"/>
  <c r="H30" i="38"/>
  <c r="J30" i="38" s="1"/>
  <c r="G30" i="38"/>
  <c r="F30" i="38"/>
  <c r="E30" i="38"/>
  <c r="D30" i="38"/>
  <c r="C30" i="38"/>
  <c r="B30" i="38"/>
  <c r="J21" i="38"/>
  <c r="G21" i="38"/>
  <c r="D21" i="38"/>
  <c r="J20" i="38"/>
  <c r="G20" i="38"/>
  <c r="D20" i="38"/>
  <c r="J19" i="38"/>
  <c r="G19" i="38"/>
  <c r="D19" i="38"/>
  <c r="J18" i="38"/>
  <c r="G18" i="38"/>
  <c r="D18" i="38"/>
  <c r="J17" i="38"/>
  <c r="G17" i="38"/>
  <c r="D17" i="38"/>
  <c r="J16" i="38"/>
  <c r="G16" i="38"/>
  <c r="D16" i="38"/>
  <c r="J15" i="38"/>
  <c r="G15" i="38"/>
  <c r="D15" i="38"/>
  <c r="J14" i="38"/>
  <c r="G14" i="38"/>
  <c r="D14" i="38"/>
  <c r="J13" i="38"/>
  <c r="G13" i="38"/>
  <c r="D13" i="38"/>
  <c r="J11" i="38"/>
  <c r="G11" i="38"/>
  <c r="D11" i="38"/>
  <c r="I9" i="38"/>
  <c r="H9" i="38"/>
  <c r="J9" i="38" s="1"/>
  <c r="G9" i="38"/>
  <c r="F9" i="38"/>
  <c r="E9" i="38"/>
  <c r="C9" i="38"/>
  <c r="B9" i="38"/>
  <c r="D9" i="38" s="1"/>
  <c r="J63" i="37"/>
  <c r="G63" i="37"/>
  <c r="D63" i="37"/>
  <c r="J62" i="37"/>
  <c r="G62" i="37"/>
  <c r="D62" i="37"/>
  <c r="J61" i="37"/>
  <c r="G61" i="37"/>
  <c r="D61" i="37"/>
  <c r="J60" i="37"/>
  <c r="G60" i="37"/>
  <c r="D60" i="37"/>
  <c r="J59" i="37"/>
  <c r="G59" i="37"/>
  <c r="D59" i="37"/>
  <c r="J58" i="37"/>
  <c r="G58" i="37"/>
  <c r="D58" i="37"/>
  <c r="J57" i="37"/>
  <c r="G57" i="37"/>
  <c r="D57" i="37"/>
  <c r="J56" i="37"/>
  <c r="G56" i="37"/>
  <c r="D56" i="37"/>
  <c r="J55" i="37"/>
  <c r="G55" i="37"/>
  <c r="D55" i="37"/>
  <c r="J53" i="37"/>
  <c r="G53" i="37"/>
  <c r="D53" i="37"/>
  <c r="I51" i="37"/>
  <c r="H51" i="37"/>
  <c r="J51" i="37" s="1"/>
  <c r="F51" i="37"/>
  <c r="E51" i="37"/>
  <c r="G51" i="37" s="1"/>
  <c r="C51" i="37"/>
  <c r="B51" i="37"/>
  <c r="D51" i="37" s="1"/>
  <c r="J42" i="37"/>
  <c r="I42" i="37"/>
  <c r="H42" i="37"/>
  <c r="G42" i="37"/>
  <c r="D42" i="37"/>
  <c r="I41" i="37"/>
  <c r="J41" i="37" s="1"/>
  <c r="H41" i="37"/>
  <c r="G41" i="37"/>
  <c r="D41" i="37"/>
  <c r="I40" i="37"/>
  <c r="H40" i="37"/>
  <c r="J40" i="37" s="1"/>
  <c r="G40" i="37"/>
  <c r="D40" i="37"/>
  <c r="I39" i="37"/>
  <c r="H39" i="37"/>
  <c r="J39" i="37" s="1"/>
  <c r="G39" i="37"/>
  <c r="D39" i="37"/>
  <c r="J38" i="37"/>
  <c r="I38" i="37"/>
  <c r="H38" i="37"/>
  <c r="G38" i="37"/>
  <c r="D38" i="37"/>
  <c r="J37" i="37"/>
  <c r="I37" i="37"/>
  <c r="H37" i="37"/>
  <c r="G37" i="37"/>
  <c r="D37" i="37"/>
  <c r="I36" i="37"/>
  <c r="H36" i="37"/>
  <c r="J36" i="37" s="1"/>
  <c r="G36" i="37"/>
  <c r="D36" i="37"/>
  <c r="I35" i="37"/>
  <c r="H35" i="37"/>
  <c r="J35" i="37" s="1"/>
  <c r="G35" i="37"/>
  <c r="D35" i="37"/>
  <c r="J34" i="37"/>
  <c r="I34" i="37"/>
  <c r="H34" i="37"/>
  <c r="G34" i="37"/>
  <c r="D34" i="37"/>
  <c r="I33" i="37"/>
  <c r="H33" i="37"/>
  <c r="I32" i="37"/>
  <c r="I30" i="37" s="1"/>
  <c r="H32" i="37"/>
  <c r="H30" i="37" s="1"/>
  <c r="J30" i="37" s="1"/>
  <c r="G32" i="37"/>
  <c r="D32" i="37"/>
  <c r="F30" i="37"/>
  <c r="E30" i="37"/>
  <c r="G30" i="37" s="1"/>
  <c r="C30" i="37"/>
  <c r="B30" i="37"/>
  <c r="D30" i="37" s="1"/>
  <c r="J21" i="37"/>
  <c r="F21" i="37"/>
  <c r="E21" i="37"/>
  <c r="G21" i="37" s="1"/>
  <c r="D21" i="37"/>
  <c r="J20" i="37"/>
  <c r="F20" i="37"/>
  <c r="E20" i="37"/>
  <c r="G20" i="37" s="1"/>
  <c r="D20" i="37"/>
  <c r="J19" i="37"/>
  <c r="G19" i="37"/>
  <c r="F19" i="37"/>
  <c r="E19" i="37"/>
  <c r="D19" i="37"/>
  <c r="J18" i="37"/>
  <c r="G18" i="37"/>
  <c r="F18" i="37"/>
  <c r="E18" i="37"/>
  <c r="D18" i="37"/>
  <c r="J17" i="37"/>
  <c r="F17" i="37"/>
  <c r="E17" i="37"/>
  <c r="G17" i="37" s="1"/>
  <c r="D17" i="37"/>
  <c r="J16" i="37"/>
  <c r="F16" i="37"/>
  <c r="E16" i="37"/>
  <c r="G16" i="37" s="1"/>
  <c r="D16" i="37"/>
  <c r="J15" i="37"/>
  <c r="G15" i="37"/>
  <c r="F15" i="37"/>
  <c r="E15" i="37"/>
  <c r="D15" i="37"/>
  <c r="J14" i="37"/>
  <c r="G14" i="37"/>
  <c r="F14" i="37"/>
  <c r="E14" i="37"/>
  <c r="D14" i="37"/>
  <c r="J13" i="37"/>
  <c r="F13" i="37"/>
  <c r="E13" i="37"/>
  <c r="G13" i="37" s="1"/>
  <c r="D13" i="37"/>
  <c r="J11" i="37"/>
  <c r="F11" i="37"/>
  <c r="F9" i="37" s="1"/>
  <c r="E11" i="37"/>
  <c r="G11" i="37" s="1"/>
  <c r="D11" i="37"/>
  <c r="I9" i="37"/>
  <c r="H9" i="37"/>
  <c r="J9" i="37" s="1"/>
  <c r="E9" i="37"/>
  <c r="D9" i="37"/>
  <c r="C9" i="37"/>
  <c r="B9" i="37"/>
  <c r="O92" i="7"/>
  <c r="N92" i="7"/>
  <c r="M92" i="7"/>
  <c r="L92" i="7"/>
  <c r="K92" i="7"/>
  <c r="J92" i="7"/>
  <c r="I92" i="7"/>
  <c r="H92" i="7"/>
  <c r="G92" i="7"/>
  <c r="P89" i="7"/>
  <c r="P88" i="7"/>
  <c r="P87" i="7"/>
  <c r="O87" i="7"/>
  <c r="N87" i="7"/>
  <c r="M87" i="7"/>
  <c r="L87" i="7"/>
  <c r="K87" i="7"/>
  <c r="J87" i="7"/>
  <c r="I87" i="7"/>
  <c r="H87" i="7"/>
  <c r="G87" i="7"/>
  <c r="P85" i="7"/>
  <c r="P84" i="7"/>
  <c r="P83" i="7"/>
  <c r="O83" i="7"/>
  <c r="N83" i="7"/>
  <c r="M83" i="7"/>
  <c r="L83" i="7"/>
  <c r="K83" i="7"/>
  <c r="J83" i="7"/>
  <c r="I83" i="7"/>
  <c r="H83" i="7"/>
  <c r="G83" i="7"/>
  <c r="P81" i="7"/>
  <c r="P80" i="7"/>
  <c r="P79" i="7"/>
  <c r="O79" i="7"/>
  <c r="N79" i="7"/>
  <c r="M79" i="7"/>
  <c r="L79" i="7"/>
  <c r="J79" i="7"/>
  <c r="H79" i="7"/>
  <c r="G79" i="7"/>
  <c r="P75" i="7"/>
  <c r="P74" i="7"/>
  <c r="P73" i="7"/>
  <c r="O73" i="7"/>
  <c r="N73" i="7"/>
  <c r="M73" i="7"/>
  <c r="L73" i="7"/>
  <c r="J73" i="7"/>
  <c r="H73" i="7"/>
  <c r="G73" i="7"/>
  <c r="P71" i="7"/>
  <c r="P70" i="7"/>
  <c r="P69" i="7"/>
  <c r="O69" i="7"/>
  <c r="N69" i="7"/>
  <c r="M69" i="7"/>
  <c r="L69" i="7"/>
  <c r="J69" i="7"/>
  <c r="H69" i="7"/>
  <c r="G69" i="7"/>
  <c r="P67" i="7"/>
  <c r="P66" i="7"/>
  <c r="P65" i="7"/>
  <c r="N65" i="7"/>
  <c r="L65" i="7"/>
  <c r="J65" i="7"/>
  <c r="H65" i="7"/>
  <c r="G65" i="7"/>
  <c r="P63" i="7"/>
  <c r="P62" i="7"/>
  <c r="P61" i="7"/>
  <c r="N61" i="7"/>
  <c r="L61" i="7"/>
  <c r="J61" i="7"/>
  <c r="H61" i="7"/>
  <c r="G61" i="7"/>
  <c r="P59" i="7"/>
  <c r="P58" i="7"/>
  <c r="P57" i="7"/>
  <c r="N57" i="7"/>
  <c r="L57" i="7"/>
  <c r="J57" i="7"/>
  <c r="H57" i="7"/>
  <c r="G57" i="7"/>
  <c r="P55" i="7"/>
  <c r="P54" i="7"/>
  <c r="P53" i="7"/>
  <c r="N53" i="7"/>
  <c r="L53" i="7"/>
  <c r="J53" i="7"/>
  <c r="H53" i="7"/>
  <c r="G53" i="7"/>
  <c r="P51" i="7"/>
  <c r="P50" i="7"/>
  <c r="P49" i="7"/>
  <c r="N49" i="7"/>
  <c r="L49" i="7"/>
  <c r="J49" i="7"/>
  <c r="H49" i="7"/>
  <c r="G49" i="7"/>
  <c r="P47" i="7"/>
  <c r="P46" i="7"/>
  <c r="P45" i="7"/>
  <c r="N45" i="7"/>
  <c r="L45" i="7"/>
  <c r="J45" i="7"/>
  <c r="H45" i="7"/>
  <c r="G45" i="7"/>
  <c r="P43" i="7"/>
  <c r="P42" i="7"/>
  <c r="P41" i="7"/>
  <c r="N41" i="7"/>
  <c r="L41" i="7"/>
  <c r="J41" i="7"/>
  <c r="H41" i="7"/>
  <c r="G41" i="7"/>
  <c r="P39" i="7"/>
  <c r="P37" i="7"/>
  <c r="P36" i="7"/>
  <c r="N35" i="7"/>
  <c r="L35" i="7"/>
  <c r="J35" i="7"/>
  <c r="P35" i="7"/>
  <c r="H35" i="7"/>
  <c r="G35" i="7"/>
  <c r="P33" i="7"/>
  <c r="P32" i="7"/>
  <c r="N31" i="7"/>
  <c r="L31" i="7"/>
  <c r="J31" i="7"/>
  <c r="P31" i="7"/>
  <c r="H31" i="7"/>
  <c r="G31" i="7"/>
  <c r="N29" i="7"/>
  <c r="L29" i="7"/>
  <c r="P29" i="7"/>
  <c r="J29" i="7"/>
  <c r="H29" i="7"/>
  <c r="G29" i="7"/>
  <c r="N28" i="7"/>
  <c r="L28" i="7"/>
  <c r="J28" i="7"/>
  <c r="P28" i="7"/>
  <c r="H28" i="7"/>
  <c r="G28" i="7"/>
  <c r="P25" i="7"/>
  <c r="P24" i="7"/>
  <c r="N23" i="7"/>
  <c r="L23" i="7"/>
  <c r="P23" i="7"/>
  <c r="J23" i="7"/>
  <c r="H23" i="7"/>
  <c r="G23" i="7"/>
  <c r="P21" i="7"/>
  <c r="P20" i="7"/>
  <c r="N19" i="7"/>
  <c r="L19" i="7"/>
  <c r="J19" i="7"/>
  <c r="P19" i="7"/>
  <c r="H19" i="7"/>
  <c r="G19" i="7"/>
  <c r="P17" i="7"/>
  <c r="P16" i="7"/>
  <c r="N15" i="7"/>
  <c r="L15" i="7"/>
  <c r="J15" i="7"/>
  <c r="P15" i="7"/>
  <c r="H15" i="7"/>
  <c r="G15" i="7"/>
  <c r="N13" i="7"/>
  <c r="L13" i="7"/>
  <c r="J13" i="7"/>
  <c r="J11" i="7" s="1"/>
  <c r="P13" i="7"/>
  <c r="H13" i="7"/>
  <c r="H7" i="7" s="1"/>
  <c r="G13" i="7"/>
  <c r="N12" i="7"/>
  <c r="N11" i="7" s="1"/>
  <c r="L12" i="7"/>
  <c r="L11" i="7" s="1"/>
  <c r="J12" i="7"/>
  <c r="P12" i="7"/>
  <c r="H12" i="7"/>
  <c r="G12" i="7"/>
  <c r="G11" i="7" s="1"/>
  <c r="P11" i="7"/>
  <c r="G7" i="7" l="1"/>
  <c r="J6" i="7"/>
  <c r="L27" i="7"/>
  <c r="H27" i="7"/>
  <c r="H11" i="7"/>
  <c r="G27" i="7"/>
  <c r="N27" i="7"/>
  <c r="L7" i="7"/>
  <c r="J27" i="7"/>
  <c r="N7" i="7"/>
  <c r="N6" i="7"/>
  <c r="N5" i="7" s="1"/>
  <c r="J7" i="7"/>
  <c r="J5" i="7" s="1"/>
  <c r="G9" i="37"/>
  <c r="J32" i="37"/>
  <c r="G6" i="7"/>
  <c r="G5" i="7" s="1"/>
  <c r="P27" i="7"/>
  <c r="P7" i="7"/>
  <c r="H6" i="7"/>
  <c r="H5" i="7" s="1"/>
  <c r="L6" i="7"/>
  <c r="L5" i="7" l="1"/>
  <c r="P5" i="7"/>
  <c r="P6" i="7"/>
  <c r="U60" i="28" l="1"/>
  <c r="U59" i="28"/>
  <c r="U58" i="28"/>
  <c r="U51" i="28" s="1"/>
  <c r="U44" i="28" s="1"/>
  <c r="U37" i="28" s="1"/>
  <c r="U30" i="28" s="1"/>
  <c r="U57" i="28"/>
  <c r="U50" i="28" s="1"/>
  <c r="U43" i="28" s="1"/>
  <c r="U36" i="28" s="1"/>
  <c r="U29" i="28" s="1"/>
  <c r="U56" i="28"/>
  <c r="U55" i="28"/>
  <c r="U54" i="28"/>
  <c r="U47" i="28" s="1"/>
  <c r="U40" i="28" s="1"/>
  <c r="U53" i="28"/>
  <c r="U46" i="28" s="1"/>
  <c r="U39" i="28" s="1"/>
  <c r="U32" i="28" s="1"/>
  <c r="U52" i="28"/>
  <c r="U49" i="28"/>
  <c r="U42" i="28" s="1"/>
  <c r="U35" i="28" s="1"/>
  <c r="U28" i="28" s="1"/>
  <c r="U48" i="28"/>
  <c r="U45" i="28"/>
  <c r="U38" i="28" s="1"/>
  <c r="U31" i="28" s="1"/>
  <c r="U24" i="28" s="1"/>
  <c r="U41" i="28"/>
  <c r="U34" i="28" s="1"/>
  <c r="U27" i="28" s="1"/>
  <c r="S60" i="28"/>
  <c r="S59" i="28"/>
  <c r="S58" i="28"/>
  <c r="S57" i="28"/>
  <c r="S50" i="28" s="1"/>
  <c r="S43" i="28" s="1"/>
  <c r="S36" i="28" s="1"/>
  <c r="S29" i="28" s="1"/>
  <c r="S56" i="28"/>
  <c r="S55" i="28"/>
  <c r="S54" i="28"/>
  <c r="S53" i="28"/>
  <c r="S46" i="28" s="1"/>
  <c r="S39" i="28" s="1"/>
  <c r="S32" i="28" s="1"/>
  <c r="S52" i="28"/>
  <c r="S51" i="28"/>
  <c r="S49" i="28"/>
  <c r="S42" i="28" s="1"/>
  <c r="S48" i="28"/>
  <c r="S47" i="28"/>
  <c r="S45" i="28"/>
  <c r="S38" i="28" s="1"/>
  <c r="S31" i="28" s="1"/>
  <c r="S24" i="28" s="1"/>
  <c r="S44" i="28"/>
  <c r="S41" i="28"/>
  <c r="S34" i="28" s="1"/>
  <c r="S27" i="28" s="1"/>
  <c r="S11" i="28" s="1"/>
  <c r="S40" i="28"/>
  <c r="S37" i="28"/>
  <c r="S30" i="28" s="1"/>
  <c r="S33" i="28"/>
  <c r="S26" i="28" s="1"/>
  <c r="Q60" i="28"/>
  <c r="P60" i="28"/>
  <c r="Q59" i="28"/>
  <c r="P59" i="28"/>
  <c r="P52" i="28" s="1"/>
  <c r="P45" i="28" s="1"/>
  <c r="P38" i="28" s="1"/>
  <c r="P31" i="28" s="1"/>
  <c r="P24" i="28" s="1"/>
  <c r="Q58" i="28"/>
  <c r="P58" i="28"/>
  <c r="Q57" i="28"/>
  <c r="P57" i="28"/>
  <c r="P50" i="28" s="1"/>
  <c r="P43" i="28" s="1"/>
  <c r="P36" i="28" s="1"/>
  <c r="P29" i="28" s="1"/>
  <c r="Q56" i="28"/>
  <c r="P56" i="28"/>
  <c r="Q55" i="28"/>
  <c r="P55" i="28"/>
  <c r="P48" i="28" s="1"/>
  <c r="P41" i="28" s="1"/>
  <c r="P34" i="28" s="1"/>
  <c r="P27" i="28" s="1"/>
  <c r="Q54" i="28"/>
  <c r="P54" i="28"/>
  <c r="Q53" i="28"/>
  <c r="P53" i="28"/>
  <c r="P46" i="28" s="1"/>
  <c r="P39" i="28" s="1"/>
  <c r="P32" i="28" s="1"/>
  <c r="Q52" i="28"/>
  <c r="Q51" i="28"/>
  <c r="P51" i="28"/>
  <c r="P44" i="28" s="1"/>
  <c r="P37" i="28" s="1"/>
  <c r="P30" i="28" s="1"/>
  <c r="Q50" i="28"/>
  <c r="Q49" i="28"/>
  <c r="P49" i="28"/>
  <c r="P42" i="28" s="1"/>
  <c r="P35" i="28" s="1"/>
  <c r="P28" i="28" s="1"/>
  <c r="Q48" i="28"/>
  <c r="Q47" i="28"/>
  <c r="P47" i="28"/>
  <c r="P40" i="28" s="1"/>
  <c r="Q46" i="28"/>
  <c r="Q45" i="28"/>
  <c r="Q44" i="28"/>
  <c r="Q43" i="28"/>
  <c r="Q42" i="28"/>
  <c r="Q41" i="28"/>
  <c r="Q40" i="28"/>
  <c r="Q39" i="28"/>
  <c r="Q38" i="28"/>
  <c r="Q37" i="28"/>
  <c r="Q36" i="28"/>
  <c r="Q35" i="28"/>
  <c r="Q34" i="28"/>
  <c r="Q33" i="28"/>
  <c r="Q32" i="28"/>
  <c r="Q31" i="28"/>
  <c r="Q30" i="28"/>
  <c r="Q29" i="28"/>
  <c r="Q28" i="28"/>
  <c r="Q27" i="28"/>
  <c r="Q26" i="28"/>
  <c r="Q25" i="28"/>
  <c r="Q24" i="28"/>
  <c r="Q23" i="28"/>
  <c r="Q22" i="28"/>
  <c r="Q21" i="28"/>
  <c r="M60" i="28"/>
  <c r="M59" i="28"/>
  <c r="M58" i="28"/>
  <c r="M51" i="28" s="1"/>
  <c r="M44" i="28" s="1"/>
  <c r="M37" i="28" s="1"/>
  <c r="M30" i="28" s="1"/>
  <c r="M57" i="28"/>
  <c r="M50" i="28" s="1"/>
  <c r="M43" i="28" s="1"/>
  <c r="M36" i="28" s="1"/>
  <c r="M29" i="28" s="1"/>
  <c r="M56" i="28"/>
  <c r="M55" i="28"/>
  <c r="M54" i="28"/>
  <c r="M47" i="28" s="1"/>
  <c r="M40" i="28" s="1"/>
  <c r="M53" i="28"/>
  <c r="M46" i="28" s="1"/>
  <c r="M39" i="28" s="1"/>
  <c r="M32" i="28" s="1"/>
  <c r="M52" i="28"/>
  <c r="M49" i="28"/>
  <c r="M42" i="28" s="1"/>
  <c r="M35" i="28" s="1"/>
  <c r="M28" i="28" s="1"/>
  <c r="M48" i="28"/>
  <c r="M45" i="28"/>
  <c r="M38" i="28" s="1"/>
  <c r="M31" i="28" s="1"/>
  <c r="M24" i="28" s="1"/>
  <c r="M41" i="28"/>
  <c r="M34" i="28" s="1"/>
  <c r="M27" i="28" s="1"/>
  <c r="J60" i="28"/>
  <c r="J59" i="28"/>
  <c r="J52" i="28" s="1"/>
  <c r="J45" i="28" s="1"/>
  <c r="J38" i="28" s="1"/>
  <c r="J31" i="28" s="1"/>
  <c r="J58" i="28"/>
  <c r="J51" i="28" s="1"/>
  <c r="J44" i="28" s="1"/>
  <c r="J37" i="28" s="1"/>
  <c r="J30" i="28" s="1"/>
  <c r="J57" i="28"/>
  <c r="J50" i="28" s="1"/>
  <c r="J43" i="28" s="1"/>
  <c r="J36" i="28" s="1"/>
  <c r="J29" i="28" s="1"/>
  <c r="J56" i="28"/>
  <c r="J55" i="28"/>
  <c r="J48" i="28" s="1"/>
  <c r="J41" i="28" s="1"/>
  <c r="J34" i="28" s="1"/>
  <c r="J27" i="28" s="1"/>
  <c r="J54" i="28"/>
  <c r="J47" i="28" s="1"/>
  <c r="J40" i="28" s="1"/>
  <c r="J53" i="28"/>
  <c r="J46" i="28" s="1"/>
  <c r="J39" i="28" s="1"/>
  <c r="J32" i="28" s="1"/>
  <c r="J49" i="28"/>
  <c r="J42" i="28" s="1"/>
  <c r="J35" i="28" s="1"/>
  <c r="J28" i="28" s="1"/>
  <c r="W18" i="28"/>
  <c r="V18" i="28"/>
  <c r="T18" i="28"/>
  <c r="R18" i="28"/>
  <c r="Q18" i="28"/>
  <c r="O18" i="28"/>
  <c r="N18" i="28"/>
  <c r="L18" i="28"/>
  <c r="K18" i="28"/>
  <c r="I18" i="28"/>
  <c r="H18" i="28"/>
  <c r="G18" i="28"/>
  <c r="F18" i="28"/>
  <c r="E18" i="28"/>
  <c r="D18" i="28"/>
  <c r="C18" i="28"/>
  <c r="W17" i="28"/>
  <c r="V17" i="28"/>
  <c r="T17" i="28"/>
  <c r="R17" i="28"/>
  <c r="Q17" i="28"/>
  <c r="O17" i="28"/>
  <c r="N17" i="28"/>
  <c r="L17" i="28"/>
  <c r="K17" i="28"/>
  <c r="I17" i="28"/>
  <c r="H17" i="28"/>
  <c r="G17" i="28"/>
  <c r="F17" i="28"/>
  <c r="E17" i="28"/>
  <c r="D17" i="28"/>
  <c r="C17" i="28"/>
  <c r="W16" i="28"/>
  <c r="V16" i="28"/>
  <c r="T16" i="28"/>
  <c r="R16" i="28"/>
  <c r="Q16" i="28"/>
  <c r="O16" i="28"/>
  <c r="N16" i="28"/>
  <c r="L16" i="28"/>
  <c r="K16" i="28"/>
  <c r="I16" i="28"/>
  <c r="H16" i="28"/>
  <c r="G16" i="28"/>
  <c r="F16" i="28"/>
  <c r="E16" i="28"/>
  <c r="D16" i="28"/>
  <c r="C16" i="28"/>
  <c r="W15" i="28"/>
  <c r="V15" i="28"/>
  <c r="T15" i="28"/>
  <c r="R15" i="28"/>
  <c r="Q15" i="28"/>
  <c r="O15" i="28"/>
  <c r="N15" i="28"/>
  <c r="L15" i="28"/>
  <c r="K15" i="28"/>
  <c r="I15" i="28"/>
  <c r="H15" i="28"/>
  <c r="G15" i="28"/>
  <c r="F15" i="28"/>
  <c r="E15" i="28"/>
  <c r="D15" i="28"/>
  <c r="C15" i="28"/>
  <c r="W14" i="28"/>
  <c r="V14" i="28"/>
  <c r="T14" i="28"/>
  <c r="R14" i="28"/>
  <c r="Q14" i="28"/>
  <c r="O14" i="28"/>
  <c r="N14" i="28"/>
  <c r="L14" i="28"/>
  <c r="K14" i="28"/>
  <c r="I14" i="28"/>
  <c r="H14" i="28"/>
  <c r="G14" i="28"/>
  <c r="F14" i="28"/>
  <c r="E14" i="28"/>
  <c r="D14" i="28"/>
  <c r="C14" i="28"/>
  <c r="W13" i="28"/>
  <c r="V13" i="28"/>
  <c r="T13" i="28"/>
  <c r="R13" i="28"/>
  <c r="Q13" i="28"/>
  <c r="O13" i="28"/>
  <c r="N13" i="28"/>
  <c r="L13" i="28"/>
  <c r="K13" i="28"/>
  <c r="I13" i="28"/>
  <c r="H13" i="28"/>
  <c r="G13" i="28"/>
  <c r="F13" i="28"/>
  <c r="E13" i="28"/>
  <c r="D13" i="28"/>
  <c r="C13" i="28"/>
  <c r="W12" i="28"/>
  <c r="V12" i="28"/>
  <c r="T12" i="28"/>
  <c r="R12" i="28"/>
  <c r="Q12" i="28"/>
  <c r="O12" i="28"/>
  <c r="N12" i="28"/>
  <c r="L12" i="28"/>
  <c r="K12" i="28"/>
  <c r="I12" i="28"/>
  <c r="H12" i="28"/>
  <c r="G12" i="28"/>
  <c r="F12" i="28"/>
  <c r="E12" i="28"/>
  <c r="D12" i="28"/>
  <c r="C12" i="28"/>
  <c r="W11" i="28"/>
  <c r="V11" i="28"/>
  <c r="T11" i="28"/>
  <c r="R11" i="28"/>
  <c r="Q11" i="28"/>
  <c r="O11" i="28"/>
  <c r="N11" i="28"/>
  <c r="L11" i="28"/>
  <c r="K11" i="28"/>
  <c r="I11" i="28"/>
  <c r="H11" i="28"/>
  <c r="G11" i="28"/>
  <c r="F11" i="28"/>
  <c r="E11" i="28"/>
  <c r="D11" i="28"/>
  <c r="C11" i="28"/>
  <c r="W10" i="28"/>
  <c r="V10" i="28"/>
  <c r="T10" i="28"/>
  <c r="R10" i="28"/>
  <c r="Q10" i="28"/>
  <c r="O10" i="28"/>
  <c r="N10" i="28"/>
  <c r="L10" i="28"/>
  <c r="K10" i="28"/>
  <c r="I10" i="28"/>
  <c r="H10" i="28"/>
  <c r="G10" i="28"/>
  <c r="F10" i="28"/>
  <c r="E10" i="28"/>
  <c r="D10" i="28"/>
  <c r="C10" i="28"/>
  <c r="W8" i="28"/>
  <c r="V8" i="28"/>
  <c r="T8" i="28"/>
  <c r="R8" i="28"/>
  <c r="Q8" i="28"/>
  <c r="O8" i="28"/>
  <c r="N8" i="28"/>
  <c r="L8" i="28"/>
  <c r="K8" i="28"/>
  <c r="I8" i="28"/>
  <c r="H8" i="28"/>
  <c r="G8" i="28"/>
  <c r="F8" i="28"/>
  <c r="E8" i="28"/>
  <c r="D8" i="28"/>
  <c r="C8" i="28"/>
  <c r="M18" i="13"/>
  <c r="L18" i="13"/>
  <c r="K18" i="13"/>
  <c r="J18" i="13"/>
  <c r="I18" i="13"/>
  <c r="H18" i="13"/>
  <c r="G18" i="13"/>
  <c r="F18" i="13"/>
  <c r="E18" i="13"/>
  <c r="D18" i="13"/>
  <c r="C18" i="13"/>
  <c r="M17" i="13"/>
  <c r="L17" i="13"/>
  <c r="K17" i="13"/>
  <c r="J17" i="13"/>
  <c r="I17" i="13"/>
  <c r="H17" i="13"/>
  <c r="G17" i="13"/>
  <c r="F17" i="13"/>
  <c r="E17" i="13"/>
  <c r="D17" i="13"/>
  <c r="C17" i="13"/>
  <c r="M16" i="13"/>
  <c r="L16" i="13"/>
  <c r="K16" i="13"/>
  <c r="J16" i="13"/>
  <c r="I16" i="13"/>
  <c r="H16" i="13"/>
  <c r="G16" i="13"/>
  <c r="F16" i="13"/>
  <c r="E16" i="13"/>
  <c r="D16" i="13"/>
  <c r="C16" i="13"/>
  <c r="M15" i="13"/>
  <c r="L15" i="13"/>
  <c r="K15" i="13"/>
  <c r="J15" i="13"/>
  <c r="I15" i="13"/>
  <c r="H15" i="13"/>
  <c r="G15" i="13"/>
  <c r="F15" i="13"/>
  <c r="E15" i="13"/>
  <c r="D15" i="13"/>
  <c r="C15" i="13"/>
  <c r="M14" i="13"/>
  <c r="L14" i="13"/>
  <c r="K14" i="13"/>
  <c r="J14" i="13"/>
  <c r="I14" i="13"/>
  <c r="H14" i="13"/>
  <c r="G14" i="13"/>
  <c r="F14" i="13"/>
  <c r="E14" i="13"/>
  <c r="D14" i="13"/>
  <c r="C14" i="13"/>
  <c r="M13" i="13"/>
  <c r="L13" i="13"/>
  <c r="K13" i="13"/>
  <c r="J13" i="13"/>
  <c r="I13" i="13"/>
  <c r="H13" i="13"/>
  <c r="G13" i="13"/>
  <c r="F13" i="13"/>
  <c r="E13" i="13"/>
  <c r="D13" i="13"/>
  <c r="C13" i="13"/>
  <c r="M12" i="13"/>
  <c r="L12" i="13"/>
  <c r="K12" i="13"/>
  <c r="J12" i="13"/>
  <c r="I12" i="13"/>
  <c r="H12" i="13"/>
  <c r="G12" i="13"/>
  <c r="F12" i="13"/>
  <c r="E12" i="13"/>
  <c r="D12" i="13"/>
  <c r="C12" i="13"/>
  <c r="M11" i="13"/>
  <c r="L11" i="13"/>
  <c r="K11" i="13"/>
  <c r="J11" i="13"/>
  <c r="I11" i="13"/>
  <c r="H11" i="13"/>
  <c r="G11" i="13"/>
  <c r="F11" i="13"/>
  <c r="E11" i="13"/>
  <c r="D11" i="13"/>
  <c r="C11" i="13"/>
  <c r="M10" i="13"/>
  <c r="L10" i="13"/>
  <c r="K10" i="13"/>
  <c r="J10" i="13"/>
  <c r="I10" i="13"/>
  <c r="H10" i="13"/>
  <c r="G10" i="13"/>
  <c r="F10" i="13"/>
  <c r="E10" i="13"/>
  <c r="D10" i="13"/>
  <c r="C10" i="13"/>
  <c r="M8" i="13"/>
  <c r="L8" i="13"/>
  <c r="K8" i="13"/>
  <c r="J8" i="13"/>
  <c r="I8" i="13"/>
  <c r="H8" i="13"/>
  <c r="G8" i="13"/>
  <c r="F8" i="13"/>
  <c r="E8" i="13"/>
  <c r="D8" i="13"/>
  <c r="C8" i="13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N9" i="19"/>
  <c r="M9" i="19"/>
  <c r="L9" i="19"/>
  <c r="K9" i="19"/>
  <c r="J9" i="19"/>
  <c r="I9" i="19"/>
  <c r="H9" i="19"/>
  <c r="G9" i="19"/>
  <c r="F9" i="19"/>
  <c r="E9" i="19"/>
  <c r="D9" i="19"/>
  <c r="C9" i="19"/>
  <c r="O61" i="5"/>
  <c r="O60" i="5"/>
  <c r="O59" i="5"/>
  <c r="O52" i="5" s="1"/>
  <c r="O45" i="5" s="1"/>
  <c r="O38" i="5" s="1"/>
  <c r="O31" i="5" s="1"/>
  <c r="O58" i="5"/>
  <c r="O51" i="5" s="1"/>
  <c r="O44" i="5" s="1"/>
  <c r="O37" i="5" s="1"/>
  <c r="O30" i="5" s="1"/>
  <c r="O57" i="5"/>
  <c r="O56" i="5"/>
  <c r="O55" i="5"/>
  <c r="O48" i="5" s="1"/>
  <c r="O41" i="5" s="1"/>
  <c r="O54" i="5"/>
  <c r="O47" i="5" s="1"/>
  <c r="O40" i="5" s="1"/>
  <c r="O33" i="5" s="1"/>
  <c r="O53" i="5"/>
  <c r="O50" i="5"/>
  <c r="O43" i="5" s="1"/>
  <c r="O36" i="5" s="1"/>
  <c r="O29" i="5" s="1"/>
  <c r="O49" i="5"/>
  <c r="O46" i="5"/>
  <c r="O39" i="5" s="1"/>
  <c r="O32" i="5" s="1"/>
  <c r="O25" i="5" s="1"/>
  <c r="O42" i="5"/>
  <c r="O35" i="5" s="1"/>
  <c r="O28" i="5" s="1"/>
  <c r="J61" i="5"/>
  <c r="J60" i="5"/>
  <c r="J53" i="5" s="1"/>
  <c r="J46" i="5" s="1"/>
  <c r="J39" i="5" s="1"/>
  <c r="J32" i="5" s="1"/>
  <c r="J59" i="5"/>
  <c r="J52" i="5" s="1"/>
  <c r="J45" i="5" s="1"/>
  <c r="J38" i="5" s="1"/>
  <c r="J31" i="5" s="1"/>
  <c r="J58" i="5"/>
  <c r="J51" i="5" s="1"/>
  <c r="J44" i="5" s="1"/>
  <c r="J37" i="5" s="1"/>
  <c r="J30" i="5" s="1"/>
  <c r="J57" i="5"/>
  <c r="J56" i="5"/>
  <c r="J49" i="5" s="1"/>
  <c r="J42" i="5" s="1"/>
  <c r="J35" i="5" s="1"/>
  <c r="J28" i="5" s="1"/>
  <c r="J55" i="5"/>
  <c r="J48" i="5" s="1"/>
  <c r="J41" i="5" s="1"/>
  <c r="J54" i="5"/>
  <c r="J47" i="5" s="1"/>
  <c r="J40" i="5" s="1"/>
  <c r="J33" i="5" s="1"/>
  <c r="J50" i="5"/>
  <c r="J43" i="5" s="1"/>
  <c r="J36" i="5" s="1"/>
  <c r="J29" i="5" s="1"/>
  <c r="I61" i="5"/>
  <c r="I60" i="5"/>
  <c r="I59" i="5"/>
  <c r="I52" i="5" s="1"/>
  <c r="I45" i="5" s="1"/>
  <c r="I38" i="5" s="1"/>
  <c r="I31" i="5" s="1"/>
  <c r="I58" i="5"/>
  <c r="I51" i="5" s="1"/>
  <c r="I44" i="5" s="1"/>
  <c r="I37" i="5" s="1"/>
  <c r="I30" i="5" s="1"/>
  <c r="I57" i="5"/>
  <c r="I56" i="5"/>
  <c r="I55" i="5"/>
  <c r="I48" i="5" s="1"/>
  <c r="I41" i="5" s="1"/>
  <c r="I54" i="5"/>
  <c r="I47" i="5" s="1"/>
  <c r="I40" i="5" s="1"/>
  <c r="I33" i="5" s="1"/>
  <c r="I53" i="5"/>
  <c r="I50" i="5"/>
  <c r="I43" i="5" s="1"/>
  <c r="I36" i="5" s="1"/>
  <c r="I29" i="5" s="1"/>
  <c r="I49" i="5"/>
  <c r="I46" i="5"/>
  <c r="I39" i="5" s="1"/>
  <c r="I32" i="5" s="1"/>
  <c r="I25" i="5" s="1"/>
  <c r="I42" i="5"/>
  <c r="I35" i="5" s="1"/>
  <c r="I28" i="5" s="1"/>
  <c r="R19" i="5"/>
  <c r="Q19" i="5"/>
  <c r="P19" i="5"/>
  <c r="N19" i="5"/>
  <c r="M19" i="5"/>
  <c r="L19" i="5"/>
  <c r="K19" i="5"/>
  <c r="H19" i="5"/>
  <c r="G19" i="5"/>
  <c r="F19" i="5"/>
  <c r="E19" i="5"/>
  <c r="D19" i="5"/>
  <c r="C19" i="5"/>
  <c r="R18" i="5"/>
  <c r="Q18" i="5"/>
  <c r="P18" i="5"/>
  <c r="N18" i="5"/>
  <c r="M18" i="5"/>
  <c r="L18" i="5"/>
  <c r="K18" i="5"/>
  <c r="H18" i="5"/>
  <c r="G18" i="5"/>
  <c r="F18" i="5"/>
  <c r="E18" i="5"/>
  <c r="D18" i="5"/>
  <c r="C18" i="5"/>
  <c r="R17" i="5"/>
  <c r="Q17" i="5"/>
  <c r="P17" i="5"/>
  <c r="N17" i="5"/>
  <c r="M17" i="5"/>
  <c r="L17" i="5"/>
  <c r="K17" i="5"/>
  <c r="H17" i="5"/>
  <c r="G17" i="5"/>
  <c r="F17" i="5"/>
  <c r="E17" i="5"/>
  <c r="D17" i="5"/>
  <c r="C17" i="5"/>
  <c r="R16" i="5"/>
  <c r="Q16" i="5"/>
  <c r="P16" i="5"/>
  <c r="N16" i="5"/>
  <c r="M16" i="5"/>
  <c r="L16" i="5"/>
  <c r="K16" i="5"/>
  <c r="H16" i="5"/>
  <c r="G16" i="5"/>
  <c r="F16" i="5"/>
  <c r="E16" i="5"/>
  <c r="D16" i="5"/>
  <c r="C16" i="5"/>
  <c r="R15" i="5"/>
  <c r="Q15" i="5"/>
  <c r="P15" i="5"/>
  <c r="N15" i="5"/>
  <c r="M15" i="5"/>
  <c r="L15" i="5"/>
  <c r="K15" i="5"/>
  <c r="H15" i="5"/>
  <c r="G15" i="5"/>
  <c r="F15" i="5"/>
  <c r="E15" i="5"/>
  <c r="D15" i="5"/>
  <c r="C15" i="5"/>
  <c r="R14" i="5"/>
  <c r="Q14" i="5"/>
  <c r="P14" i="5"/>
  <c r="N14" i="5"/>
  <c r="M14" i="5"/>
  <c r="L14" i="5"/>
  <c r="K14" i="5"/>
  <c r="H14" i="5"/>
  <c r="G14" i="5"/>
  <c r="F14" i="5"/>
  <c r="E14" i="5"/>
  <c r="D14" i="5"/>
  <c r="C14" i="5"/>
  <c r="R13" i="5"/>
  <c r="Q13" i="5"/>
  <c r="P13" i="5"/>
  <c r="N13" i="5"/>
  <c r="M13" i="5"/>
  <c r="L13" i="5"/>
  <c r="K13" i="5"/>
  <c r="H13" i="5"/>
  <c r="G13" i="5"/>
  <c r="F13" i="5"/>
  <c r="E13" i="5"/>
  <c r="D13" i="5"/>
  <c r="C13" i="5"/>
  <c r="R12" i="5"/>
  <c r="Q12" i="5"/>
  <c r="P12" i="5"/>
  <c r="N12" i="5"/>
  <c r="M12" i="5"/>
  <c r="L12" i="5"/>
  <c r="K12" i="5"/>
  <c r="H12" i="5"/>
  <c r="G12" i="5"/>
  <c r="F12" i="5"/>
  <c r="E12" i="5"/>
  <c r="D12" i="5"/>
  <c r="C12" i="5"/>
  <c r="R11" i="5"/>
  <c r="Q11" i="5"/>
  <c r="P11" i="5"/>
  <c r="N11" i="5"/>
  <c r="M11" i="5"/>
  <c r="L11" i="5"/>
  <c r="L9" i="5" s="1"/>
  <c r="K11" i="5"/>
  <c r="H11" i="5"/>
  <c r="H9" i="5" s="1"/>
  <c r="G11" i="5"/>
  <c r="F11" i="5"/>
  <c r="E11" i="5"/>
  <c r="D11" i="5"/>
  <c r="D9" i="5" s="1"/>
  <c r="C11" i="5"/>
  <c r="R9" i="5"/>
  <c r="Q9" i="5"/>
  <c r="P9" i="5"/>
  <c r="M9" i="5"/>
  <c r="K9" i="5"/>
  <c r="G9" i="5"/>
  <c r="F9" i="5"/>
  <c r="E9" i="5"/>
  <c r="C9" i="5"/>
  <c r="U13" i="28" l="1"/>
  <c r="U25" i="28"/>
  <c r="U18" i="28" s="1"/>
  <c r="U16" i="28"/>
  <c r="U22" i="28"/>
  <c r="U10" i="28" s="1"/>
  <c r="U17" i="28"/>
  <c r="U33" i="28"/>
  <c r="U26" i="28" s="1"/>
  <c r="U23" i="28"/>
  <c r="U12" i="28" s="1"/>
  <c r="U15" i="28"/>
  <c r="U21" i="28"/>
  <c r="U14" i="28" s="1"/>
  <c r="U20" i="28"/>
  <c r="U11" i="28"/>
  <c r="S16" i="28"/>
  <c r="S22" i="28"/>
  <c r="S10" i="28" s="1"/>
  <c r="S35" i="28"/>
  <c r="S28" i="28" s="1"/>
  <c r="S17" i="28"/>
  <c r="S23" i="28"/>
  <c r="S12" i="28" s="1"/>
  <c r="S13" i="28"/>
  <c r="S25" i="28"/>
  <c r="S18" i="28" s="1"/>
  <c r="P23" i="28"/>
  <c r="P12" i="28" s="1"/>
  <c r="P21" i="28"/>
  <c r="P15" i="28"/>
  <c r="P13" i="28"/>
  <c r="P25" i="28"/>
  <c r="P18" i="28" s="1"/>
  <c r="P16" i="28"/>
  <c r="P22" i="28"/>
  <c r="P10" i="28" s="1"/>
  <c r="P17" i="28"/>
  <c r="P33" i="28"/>
  <c r="P26" i="28" s="1"/>
  <c r="M13" i="28"/>
  <c r="M25" i="28"/>
  <c r="M18" i="28" s="1"/>
  <c r="M16" i="28"/>
  <c r="M22" i="28"/>
  <c r="M10" i="28" s="1"/>
  <c r="M17" i="28"/>
  <c r="M33" i="28"/>
  <c r="M26" i="28" s="1"/>
  <c r="M15" i="28"/>
  <c r="M21" i="28"/>
  <c r="M14" i="28" s="1"/>
  <c r="M23" i="28"/>
  <c r="M12" i="28" s="1"/>
  <c r="M20" i="28"/>
  <c r="J25" i="28"/>
  <c r="J18" i="28" s="1"/>
  <c r="J13" i="28"/>
  <c r="J16" i="28"/>
  <c r="J22" i="28"/>
  <c r="J33" i="28"/>
  <c r="J26" i="28" s="1"/>
  <c r="J17" i="28"/>
  <c r="J23" i="28"/>
  <c r="J12" i="28" s="1"/>
  <c r="J20" i="28"/>
  <c r="J11" i="28"/>
  <c r="J24" i="28"/>
  <c r="J15" i="28"/>
  <c r="J21" i="28"/>
  <c r="J14" i="28" s="1"/>
  <c r="O26" i="5"/>
  <c r="O19" i="5" s="1"/>
  <c r="O14" i="5"/>
  <c r="O17" i="5"/>
  <c r="O23" i="5"/>
  <c r="O34" i="5"/>
  <c r="O27" i="5" s="1"/>
  <c r="O18" i="5"/>
  <c r="O24" i="5"/>
  <c r="O13" i="5" s="1"/>
  <c r="O16" i="5"/>
  <c r="O22" i="5"/>
  <c r="O15" i="5" s="1"/>
  <c r="O12" i="5"/>
  <c r="J14" i="5"/>
  <c r="J26" i="5"/>
  <c r="J19" i="5" s="1"/>
  <c r="J17" i="5"/>
  <c r="J23" i="5"/>
  <c r="J18" i="5"/>
  <c r="J34" i="5"/>
  <c r="J27" i="5" s="1"/>
  <c r="J24" i="5"/>
  <c r="J13" i="5" s="1"/>
  <c r="J21" i="5"/>
  <c r="J25" i="5"/>
  <c r="J22" i="5"/>
  <c r="J15" i="5" s="1"/>
  <c r="J16" i="5"/>
  <c r="I14" i="5"/>
  <c r="I26" i="5"/>
  <c r="I19" i="5" s="1"/>
  <c r="I17" i="5"/>
  <c r="I23" i="5"/>
  <c r="I18" i="5"/>
  <c r="I34" i="5"/>
  <c r="I27" i="5" s="1"/>
  <c r="I24" i="5"/>
  <c r="I13" i="5" s="1"/>
  <c r="I16" i="5"/>
  <c r="I22" i="5"/>
  <c r="I15" i="5" s="1"/>
  <c r="U8" i="28" l="1"/>
  <c r="S21" i="28"/>
  <c r="S15" i="28"/>
  <c r="P8" i="28"/>
  <c r="P14" i="28"/>
  <c r="P11" i="28"/>
  <c r="M11" i="28"/>
  <c r="M8" i="28"/>
  <c r="J8" i="28"/>
  <c r="J10" i="28"/>
  <c r="O11" i="5"/>
  <c r="O9" i="5" s="1"/>
  <c r="J12" i="5"/>
  <c r="J11" i="5"/>
  <c r="I11" i="5"/>
  <c r="I12" i="5"/>
  <c r="S14" i="28" l="1"/>
  <c r="S8" i="28"/>
  <c r="I9" i="5"/>
</calcChain>
</file>

<file path=xl/sharedStrings.xml><?xml version="1.0" encoding="utf-8"?>
<sst xmlns="http://schemas.openxmlformats.org/spreadsheetml/2006/main" count="1326" uniqueCount="530">
  <si>
    <t>決算額</t>
  </si>
  <si>
    <t>県税</t>
  </si>
  <si>
    <t>議会費</t>
  </si>
  <si>
    <t>総務費</t>
  </si>
  <si>
    <t>地方譲与税</t>
  </si>
  <si>
    <t>民生費</t>
  </si>
  <si>
    <t>地方特例交付金</t>
  </si>
  <si>
    <t>衛生費</t>
  </si>
  <si>
    <t>地方交付税</t>
  </si>
  <si>
    <t>労働費</t>
  </si>
  <si>
    <t>分担金及び負担金</t>
  </si>
  <si>
    <t>商工費</t>
  </si>
  <si>
    <t>使用料及び手数料</t>
  </si>
  <si>
    <t>土木費</t>
  </si>
  <si>
    <t>国庫支出金</t>
  </si>
  <si>
    <t>財産収入</t>
  </si>
  <si>
    <t>教育費</t>
  </si>
  <si>
    <t>寄附金</t>
  </si>
  <si>
    <t>繰入金</t>
  </si>
  <si>
    <t>公債費</t>
  </si>
  <si>
    <t>繰越金</t>
  </si>
  <si>
    <t>諸収入</t>
  </si>
  <si>
    <t>県債</t>
  </si>
  <si>
    <t>港湾整備事業</t>
  </si>
  <si>
    <t>県営住宅事業</t>
  </si>
  <si>
    <t>庁用自動車管理</t>
  </si>
  <si>
    <t>自治振興助成事業</t>
  </si>
  <si>
    <t>予算額</t>
  </si>
  <si>
    <t>工業用水道事業</t>
  </si>
  <si>
    <t>地域整備事業</t>
  </si>
  <si>
    <t>水道用水供給事業</t>
  </si>
  <si>
    <t>水源開発事業</t>
  </si>
  <si>
    <t>企業資産運用事業</t>
  </si>
  <si>
    <t>一般会計</t>
  </si>
  <si>
    <t>地方消費税</t>
  </si>
  <si>
    <t>利子割</t>
  </si>
  <si>
    <t>総額</t>
  </si>
  <si>
    <t>地方税</t>
  </si>
  <si>
    <t>県支出金</t>
  </si>
  <si>
    <t>使用料</t>
  </si>
  <si>
    <t>手数料</t>
  </si>
  <si>
    <t>地方債</t>
  </si>
  <si>
    <t>阪神南地域</t>
  </si>
  <si>
    <t>阪神北地域</t>
  </si>
  <si>
    <t>東播磨地域</t>
  </si>
  <si>
    <t>北播磨地域</t>
  </si>
  <si>
    <t>中播磨地域</t>
  </si>
  <si>
    <t>西播磨地域</t>
  </si>
  <si>
    <t>但馬地域　</t>
  </si>
  <si>
    <t>丹波地域　</t>
  </si>
  <si>
    <t>淡路地域　</t>
  </si>
  <si>
    <t>消防費</t>
  </si>
  <si>
    <t>諸支出金</t>
  </si>
  <si>
    <t>県税総額</t>
  </si>
  <si>
    <t>普通税</t>
  </si>
  <si>
    <t>旧法による税</t>
  </si>
  <si>
    <t>地方譲与税計</t>
  </si>
  <si>
    <t>不動産取得税</t>
  </si>
  <si>
    <t>県たばこ税</t>
  </si>
  <si>
    <t>ゴルフ場利用税</t>
  </si>
  <si>
    <t>神戸</t>
  </si>
  <si>
    <t>西宮</t>
  </si>
  <si>
    <t>伊丹</t>
  </si>
  <si>
    <t>加古川</t>
  </si>
  <si>
    <t>姫路</t>
  </si>
  <si>
    <t>洲本</t>
  </si>
  <si>
    <t>徴収決定済額</t>
  </si>
  <si>
    <t>収納済額</t>
  </si>
  <si>
    <t>元金償還額</t>
  </si>
  <si>
    <t>特別会計</t>
  </si>
  <si>
    <t>公営企業会計</t>
  </si>
  <si>
    <t>開催場所</t>
  </si>
  <si>
    <t>その他所得者</t>
  </si>
  <si>
    <t>計</t>
  </si>
  <si>
    <t>調定済額</t>
  </si>
  <si>
    <t>収入済額</t>
  </si>
  <si>
    <t>尼崎市　</t>
  </si>
  <si>
    <t>明石市　</t>
  </si>
  <si>
    <t>西宮市　</t>
  </si>
  <si>
    <t>洲本市　</t>
  </si>
  <si>
    <t>芦屋市　</t>
  </si>
  <si>
    <t>伊丹市　</t>
  </si>
  <si>
    <t>相生市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</si>
  <si>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</si>
  <si>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</si>
  <si>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</si>
  <si>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</si>
  <si>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</si>
  <si>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</si>
  <si>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</si>
  <si>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</si>
  <si>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</si>
  <si>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</si>
  <si>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</si>
  <si>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</si>
  <si>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</si>
  <si>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</si>
  <si>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</si>
  <si>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</si>
  <si>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</si>
  <si>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</si>
  <si>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現年課税分</t>
  </si>
  <si>
    <t>滞納繰越分</t>
  </si>
  <si>
    <t>県民税</t>
  </si>
  <si>
    <t>個人</t>
  </si>
  <si>
    <t>法人</t>
  </si>
  <si>
    <t>事業税</t>
  </si>
  <si>
    <t>不動産取得税　</t>
  </si>
  <si>
    <t>航空機燃料譲与税</t>
  </si>
  <si>
    <t>龍野</t>
    <rPh sb="0" eb="2">
      <t>タツノ</t>
    </rPh>
    <phoneticPr fontId="2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</si>
  <si>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</si>
  <si>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</si>
  <si>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</si>
  <si>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</si>
  <si>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</si>
  <si>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</si>
  <si>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</si>
  <si>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</si>
  <si>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</si>
  <si>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</si>
  <si>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たつの市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</si>
  <si>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</si>
  <si>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</si>
  <si>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</si>
  <si>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</si>
  <si>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</si>
  <si>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</si>
  <si>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</si>
  <si>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</si>
  <si>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</si>
  <si>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</si>
  <si>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</si>
  <si>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</si>
  <si>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</si>
  <si>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</si>
  <si>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</si>
  <si>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</si>
  <si>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猪名川町</t>
  </si>
  <si>
    <t>多可町</t>
  </si>
  <si>
    <t>稲美町</t>
  </si>
  <si>
    <t>播磨町</t>
  </si>
  <si>
    <t>神河町</t>
  </si>
  <si>
    <t>市川町</t>
  </si>
  <si>
    <t>福崎町</t>
  </si>
  <si>
    <t>太子町</t>
  </si>
  <si>
    <t>上郡町</t>
  </si>
  <si>
    <t>佐用町</t>
  </si>
  <si>
    <t>香美町</t>
  </si>
  <si>
    <t>新温泉町</t>
  </si>
  <si>
    <t>阪神南地域</t>
    <rPh sb="0" eb="2">
      <t>ハンシン</t>
    </rPh>
    <rPh sb="2" eb="3">
      <t>ミナミ</t>
    </rPh>
    <rPh sb="3" eb="5">
      <t>チイキ</t>
    </rPh>
    <phoneticPr fontId="3"/>
  </si>
  <si>
    <t>阪神北地域</t>
    <rPh sb="0" eb="2">
      <t>ハンシン</t>
    </rPh>
    <rPh sb="2" eb="3">
      <t>キタ</t>
    </rPh>
    <rPh sb="3" eb="5">
      <t>チイキ</t>
    </rPh>
    <phoneticPr fontId="3"/>
  </si>
  <si>
    <t>東播磨地域</t>
    <rPh sb="0" eb="1">
      <t>ヒガシ</t>
    </rPh>
    <rPh sb="1" eb="3">
      <t>ハリマ</t>
    </rPh>
    <rPh sb="3" eb="5">
      <t>チイキ</t>
    </rPh>
    <phoneticPr fontId="3"/>
  </si>
  <si>
    <t>北播磨地域</t>
    <rPh sb="0" eb="1">
      <t>キタ</t>
    </rPh>
    <rPh sb="1" eb="3">
      <t>ハリマ</t>
    </rPh>
    <rPh sb="3" eb="5">
      <t>チイキ</t>
    </rPh>
    <phoneticPr fontId="3"/>
  </si>
  <si>
    <t>中播磨地域</t>
    <rPh sb="0" eb="1">
      <t>ナカ</t>
    </rPh>
    <rPh sb="1" eb="3">
      <t>ハリマ</t>
    </rPh>
    <rPh sb="3" eb="5">
      <t>チイキ</t>
    </rPh>
    <phoneticPr fontId="3"/>
  </si>
  <si>
    <t>西播磨地域</t>
    <rPh sb="0" eb="1">
      <t>ニシ</t>
    </rPh>
    <rPh sb="1" eb="3">
      <t>ハリマ</t>
    </rPh>
    <rPh sb="3" eb="5">
      <t>チイキ</t>
    </rPh>
    <phoneticPr fontId="3"/>
  </si>
  <si>
    <t>収益的収入及び支出</t>
    <rPh sb="3" eb="5">
      <t>シュウニュウ</t>
    </rPh>
    <rPh sb="5" eb="6">
      <t>オヨ</t>
    </rPh>
    <rPh sb="7" eb="9">
      <t>シシュツ</t>
    </rPh>
    <phoneticPr fontId="2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</si>
  <si>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2"/>
  </si>
  <si>
    <t>（単位：千円）</t>
    <rPh sb="1" eb="3">
      <t>タンイ</t>
    </rPh>
    <rPh sb="4" eb="6">
      <t>センエン</t>
    </rPh>
    <phoneticPr fontId="2"/>
  </si>
  <si>
    <t>（合計）</t>
  </si>
  <si>
    <t>資料：県市町振興課</t>
    <rPh sb="0" eb="2">
      <t>シリョウ</t>
    </rPh>
    <rPh sb="3" eb="4">
      <t>ケン</t>
    </rPh>
    <rPh sb="4" eb="6">
      <t>シチョウ</t>
    </rPh>
    <rPh sb="6" eb="8">
      <t>シンコウ</t>
    </rPh>
    <rPh sb="8" eb="9">
      <t>カ</t>
    </rPh>
    <phoneticPr fontId="2"/>
  </si>
  <si>
    <t>災害復旧費</t>
    <rPh sb="0" eb="2">
      <t>サイガイ</t>
    </rPh>
    <rPh sb="2" eb="5">
      <t>フッキュウヒ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</si>
  <si>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</si>
  <si>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区    分</t>
    <rPh sb="0" eb="1">
      <t>ク</t>
    </rPh>
    <rPh sb="5" eb="6">
      <t>ブン</t>
    </rPh>
    <phoneticPr fontId="2"/>
  </si>
  <si>
    <t>県民税（計）</t>
  </si>
  <si>
    <t>事業税（計）</t>
  </si>
  <si>
    <t>狩  猟  税</t>
    <rPh sb="0" eb="1">
      <t>カリ</t>
    </rPh>
    <rPh sb="3" eb="4">
      <t>リョウ</t>
    </rPh>
    <rPh sb="6" eb="7">
      <t>ゼイ</t>
    </rPh>
    <phoneticPr fontId="2"/>
  </si>
  <si>
    <t>消費税及び地方消費税</t>
    <rPh sb="3" eb="4">
      <t>オヨ</t>
    </rPh>
    <rPh sb="5" eb="7">
      <t>チホウ</t>
    </rPh>
    <rPh sb="7" eb="10">
      <t>ショウヒゼイ</t>
    </rPh>
    <phoneticPr fontId="2"/>
  </si>
  <si>
    <t>区  分</t>
    <rPh sb="0" eb="1">
      <t>ク</t>
    </rPh>
    <rPh sb="3" eb="4">
      <t>ブン</t>
    </rPh>
    <phoneticPr fontId="2"/>
  </si>
  <si>
    <t>資料：県市町振興課</t>
    <rPh sb="0" eb="2">
      <t>シリョウ</t>
    </rPh>
    <phoneticPr fontId="2"/>
  </si>
  <si>
    <t>普通会計（再掲）</t>
  </si>
  <si>
    <t>（単位：人）</t>
    <rPh sb="1" eb="3">
      <t>タンイ</t>
    </rPh>
    <rPh sb="4" eb="5">
      <t>ヒト</t>
    </rPh>
    <phoneticPr fontId="2"/>
  </si>
  <si>
    <t>税  額</t>
    <rPh sb="0" eb="1">
      <t>ゼイ</t>
    </rPh>
    <phoneticPr fontId="2"/>
  </si>
  <si>
    <t>県 税 合 計</t>
    <rPh sb="4" eb="5">
      <t>ゴウ</t>
    </rPh>
    <rPh sb="6" eb="7">
      <t>ケイ</t>
    </rPh>
    <phoneticPr fontId="2"/>
  </si>
  <si>
    <t>交通安全対策特別交付金</t>
    <rPh sb="4" eb="6">
      <t>タイサク</t>
    </rPh>
    <rPh sb="6" eb="8">
      <t>トクベツ</t>
    </rPh>
    <rPh sb="8" eb="11">
      <t>コウフキン</t>
    </rPh>
    <phoneticPr fontId="8"/>
  </si>
  <si>
    <t>特別地方消費税交付金</t>
    <rPh sb="4" eb="7">
      <t>ショウヒゼイ</t>
    </rPh>
    <rPh sb="7" eb="10">
      <t>コウフキン</t>
    </rPh>
    <phoneticPr fontId="2"/>
  </si>
  <si>
    <t>配当割交付金</t>
    <rPh sb="0" eb="2">
      <t>ハイトウ</t>
    </rPh>
    <rPh sb="2" eb="3">
      <t>ワリ</t>
    </rPh>
    <phoneticPr fontId="2"/>
  </si>
  <si>
    <t>税  額(b)</t>
    <rPh sb="0" eb="1">
      <t>ゼイ</t>
    </rPh>
    <phoneticPr fontId="2"/>
  </si>
  <si>
    <t>税  額(a)</t>
    <rPh sb="0" eb="1">
      <t>ゼイ</t>
    </rPh>
    <phoneticPr fontId="2"/>
  </si>
  <si>
    <t>（単位：千円、件、%）</t>
    <rPh sb="1" eb="3">
      <t>タンイ</t>
    </rPh>
    <rPh sb="4" eb="6">
      <t>センエン</t>
    </rPh>
    <rPh sb="7" eb="8">
      <t>ケン</t>
    </rPh>
    <phoneticPr fontId="2"/>
  </si>
  <si>
    <t>（単位：円、%）</t>
    <rPh sb="1" eb="3">
      <t>タンイ</t>
    </rPh>
    <rPh sb="4" eb="5">
      <t>エン</t>
    </rPh>
    <phoneticPr fontId="2"/>
  </si>
  <si>
    <t>地方消費税
交付金</t>
    <rPh sb="6" eb="9">
      <t>コウフキン</t>
    </rPh>
    <phoneticPr fontId="2"/>
  </si>
  <si>
    <t>株式等譲渡
所得割交付金</t>
    <rPh sb="0" eb="2">
      <t>カブシキ</t>
    </rPh>
    <rPh sb="2" eb="3">
      <t>トウ</t>
    </rPh>
    <rPh sb="3" eb="5">
      <t>ジョウト</t>
    </rPh>
    <phoneticPr fontId="2"/>
  </si>
  <si>
    <t>ゴルフ場利用税
交付金</t>
    <rPh sb="4" eb="6">
      <t>リヨウ</t>
    </rPh>
    <rPh sb="6" eb="7">
      <t>ゼイ</t>
    </rPh>
    <rPh sb="8" eb="11">
      <t>コウフキン</t>
    </rPh>
    <phoneticPr fontId="2"/>
  </si>
  <si>
    <t>繰上充用金</t>
    <rPh sb="0" eb="1">
      <t>クリア</t>
    </rPh>
    <rPh sb="1" eb="2">
      <t>ウエ</t>
    </rPh>
    <rPh sb="2" eb="4">
      <t>ジュウヨウ</t>
    </rPh>
    <rPh sb="4" eb="5">
      <t>キン</t>
    </rPh>
    <phoneticPr fontId="2"/>
  </si>
  <si>
    <t>国有提供施設等所在市町村助成交付金</t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8"/>
  </si>
  <si>
    <t>22　財　政</t>
    <rPh sb="3" eb="4">
      <t>ザイ</t>
    </rPh>
    <rPh sb="5" eb="6">
      <t>セイ</t>
    </rPh>
    <phoneticPr fontId="3"/>
  </si>
  <si>
    <t>22.1  兵庫県歳入歳出決算額</t>
    <rPh sb="6" eb="9">
      <t>ヒョウゴケン</t>
    </rPh>
    <rPh sb="9" eb="11">
      <t>サイニュウ</t>
    </rPh>
    <rPh sb="11" eb="13">
      <t>サイシュツ</t>
    </rPh>
    <rPh sb="13" eb="15">
      <t>ケッサン</t>
    </rPh>
    <rPh sb="15" eb="16">
      <t>ガク</t>
    </rPh>
    <phoneticPr fontId="2"/>
  </si>
  <si>
    <t>22.2  兵庫県公営企業会計決算額</t>
    <rPh sb="6" eb="9">
      <t>ヒョウゴケン</t>
    </rPh>
    <rPh sb="9" eb="11">
      <t>コウエイ</t>
    </rPh>
    <rPh sb="11" eb="13">
      <t>キギョウ</t>
    </rPh>
    <rPh sb="13" eb="15">
      <t>カイケイ</t>
    </rPh>
    <rPh sb="15" eb="17">
      <t>ケッサン</t>
    </rPh>
    <rPh sb="17" eb="18">
      <t>ガク</t>
    </rPh>
    <phoneticPr fontId="2"/>
  </si>
  <si>
    <t>22.3  市町別普通会計決算状況</t>
  </si>
  <si>
    <t>22.3  市町別普通会計決算状況</t>
    <rPh sb="6" eb="8">
      <t>シチョウ</t>
    </rPh>
    <rPh sb="8" eb="9">
      <t>ベツ</t>
    </rPh>
    <rPh sb="9" eb="11">
      <t>フツウ</t>
    </rPh>
    <rPh sb="11" eb="13">
      <t>カイケイ</t>
    </rPh>
    <rPh sb="13" eb="15">
      <t>ケッサン</t>
    </rPh>
    <rPh sb="15" eb="17">
      <t>ジョウキョウ</t>
    </rPh>
    <phoneticPr fontId="2"/>
  </si>
  <si>
    <t>22.5  県税事務所別県税徴収状況</t>
    <rPh sb="6" eb="7">
      <t>ケン</t>
    </rPh>
    <rPh sb="7" eb="8">
      <t>ゼイ</t>
    </rPh>
    <rPh sb="8" eb="10">
      <t>ジム</t>
    </rPh>
    <rPh sb="10" eb="11">
      <t>ショ</t>
    </rPh>
    <rPh sb="11" eb="12">
      <t>ベツ</t>
    </rPh>
    <rPh sb="12" eb="14">
      <t>ケンゼイ</t>
    </rPh>
    <rPh sb="14" eb="16">
      <t>チョウシュウ</t>
    </rPh>
    <rPh sb="16" eb="18">
      <t>ジョウキョウ</t>
    </rPh>
    <phoneticPr fontId="2"/>
  </si>
  <si>
    <t>22.9  県債会計別現在高</t>
    <rPh sb="6" eb="8">
      <t>ケンサイ</t>
    </rPh>
    <rPh sb="8" eb="10">
      <t>カイケイ</t>
    </rPh>
    <rPh sb="10" eb="11">
      <t>ベツ</t>
    </rPh>
    <rPh sb="11" eb="14">
      <t>ゲンザイダカ</t>
    </rPh>
    <phoneticPr fontId="2"/>
  </si>
  <si>
    <t>22.1.1　一般会計</t>
  </si>
  <si>
    <t>22.1.2　特別会計</t>
  </si>
  <si>
    <t>22.5  県税事務所別県税徴収状況</t>
    <rPh sb="5" eb="6">
      <t>ケン</t>
    </rPh>
    <rPh sb="6" eb="7">
      <t>ゼイ</t>
    </rPh>
    <phoneticPr fontId="2"/>
  </si>
  <si>
    <t>22.5  県税事務所別県税徴収状況（続き）</t>
    <rPh sb="5" eb="6">
      <t>ケン</t>
    </rPh>
    <rPh sb="6" eb="7">
      <t>ゼイ</t>
    </rPh>
    <rPh sb="18" eb="19">
      <t>ツヅ</t>
    </rPh>
    <phoneticPr fontId="2"/>
  </si>
  <si>
    <t>日</t>
    <rPh sb="0" eb="1">
      <t>ヒ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</si>
  <si>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</si>
  <si>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</si>
  <si>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円</t>
    <rPh sb="0" eb="1">
      <t>エン</t>
    </rPh>
    <phoneticPr fontId="2"/>
  </si>
  <si>
    <t>22.7  税務署別国税徴収状況</t>
    <rPh sb="6" eb="9">
      <t>ゼイムショ</t>
    </rPh>
    <rPh sb="9" eb="10">
      <t>ベツ</t>
    </rPh>
    <rPh sb="10" eb="12">
      <t>コクゼイ</t>
    </rPh>
    <rPh sb="12" eb="14">
      <t>チョウシュウ</t>
    </rPh>
    <rPh sb="14" eb="16">
      <t>ジョウキョウ</t>
    </rPh>
    <phoneticPr fontId="2"/>
  </si>
  <si>
    <t>22.8  申告所得税・所得階級別人員</t>
    <rPh sb="6" eb="8">
      <t>シンコク</t>
    </rPh>
    <rPh sb="8" eb="11">
      <t>ショトクゼイ</t>
    </rPh>
    <rPh sb="12" eb="14">
      <t>ショトク</t>
    </rPh>
    <rPh sb="14" eb="16">
      <t>カイキュウ</t>
    </rPh>
    <rPh sb="16" eb="17">
      <t>ベツ</t>
    </rPh>
    <rPh sb="17" eb="19">
      <t>ジンイン</t>
    </rPh>
    <phoneticPr fontId="2"/>
  </si>
  <si>
    <t>22.7  税務署別国税徴収状況（続き）</t>
    <rPh sb="17" eb="18">
      <t>ツヅ</t>
    </rPh>
    <phoneticPr fontId="2"/>
  </si>
  <si>
    <t>22.4  県税・地方譲与税決算額</t>
    <rPh sb="6" eb="8">
      <t>ケンゼイ</t>
    </rPh>
    <rPh sb="9" eb="11">
      <t>チホウ</t>
    </rPh>
    <rPh sb="11" eb="13">
      <t>ジョウヨ</t>
    </rPh>
    <rPh sb="13" eb="14">
      <t>ゼイ</t>
    </rPh>
    <rPh sb="14" eb="16">
      <t>ケッサン</t>
    </rPh>
    <rPh sb="16" eb="17">
      <t>ガク</t>
    </rPh>
    <phoneticPr fontId="2"/>
  </si>
  <si>
    <t>22.11 競馬事業成績</t>
    <rPh sb="6" eb="8">
      <t>ケイバ</t>
    </rPh>
    <rPh sb="8" eb="10">
      <t>ジギョウ</t>
    </rPh>
    <rPh sb="10" eb="12">
      <t>セイセキ</t>
    </rPh>
    <phoneticPr fontId="2"/>
  </si>
  <si>
    <t>22.10 市町別地方債現在高</t>
    <rPh sb="6" eb="8">
      <t>シチョウ</t>
    </rPh>
    <rPh sb="8" eb="9">
      <t>ベツ</t>
    </rPh>
    <rPh sb="9" eb="12">
      <t>チホウサイ</t>
    </rPh>
    <rPh sb="12" eb="15">
      <t>ゲンザイダカ</t>
    </rPh>
    <phoneticPr fontId="2"/>
  </si>
  <si>
    <t>22.3.1　歳入（続き）</t>
    <rPh sb="10" eb="11">
      <t>ツヅ</t>
    </rPh>
    <phoneticPr fontId="2"/>
  </si>
  <si>
    <t>22.1.1  一般会計</t>
    <rPh sb="8" eb="10">
      <t>イッパン</t>
    </rPh>
    <rPh sb="10" eb="12">
      <t>カイケイ</t>
    </rPh>
    <phoneticPr fontId="2"/>
  </si>
  <si>
    <t>22.1.2  特別会計</t>
    <rPh sb="8" eb="10">
      <t>トクベツ</t>
    </rPh>
    <rPh sb="10" eb="12">
      <t>カイケイ</t>
    </rPh>
    <phoneticPr fontId="2"/>
  </si>
  <si>
    <t>22.3.1  歳入</t>
    <rPh sb="8" eb="10">
      <t>サイニュウ</t>
    </rPh>
    <phoneticPr fontId="2"/>
  </si>
  <si>
    <t>22.3.2  歳出</t>
    <rPh sb="8" eb="10">
      <t>サイシュツ</t>
    </rPh>
    <phoneticPr fontId="2"/>
  </si>
  <si>
    <t>　　  3  1人当たり平均購買額とは、本場発売金を入場人員で除したものである。</t>
    <rPh sb="7" eb="9">
      <t>ヒトリ</t>
    </rPh>
    <rPh sb="9" eb="10">
      <t>ア</t>
    </rPh>
    <phoneticPr fontId="2"/>
  </si>
  <si>
    <t>22.10  市町別地方債現在高（続き）</t>
    <rPh sb="17" eb="18">
      <t>ツヅ</t>
    </rPh>
    <phoneticPr fontId="2"/>
  </si>
  <si>
    <t>当初予算額</t>
    <rPh sb="0" eb="2">
      <t>トウショ</t>
    </rPh>
    <phoneticPr fontId="2"/>
  </si>
  <si>
    <t>22.6  市町税徴収状況</t>
    <rPh sb="11" eb="13">
      <t>ジョウキョウ</t>
    </rPh>
    <phoneticPr fontId="2"/>
  </si>
  <si>
    <t>22.6  市町税徴収状況</t>
    <rPh sb="6" eb="8">
      <t>シチョウ</t>
    </rPh>
    <rPh sb="8" eb="9">
      <t>ゼイ</t>
    </rPh>
    <rPh sb="9" eb="11">
      <t>チョウシュウ</t>
    </rPh>
    <rPh sb="11" eb="13">
      <t>ジョウキョウ</t>
    </rPh>
    <phoneticPr fontId="2"/>
  </si>
  <si>
    <t>県有環境林等</t>
    <rPh sb="0" eb="2">
      <t>ケンユウ</t>
    </rPh>
    <rPh sb="2" eb="4">
      <t>カンキョウ</t>
    </rPh>
    <rPh sb="4" eb="5">
      <t>リン</t>
    </rPh>
    <rPh sb="5" eb="6">
      <t>ナド</t>
    </rPh>
    <phoneticPr fontId="13"/>
  </si>
  <si>
    <t>公共事業用地先行
取得事業</t>
  </si>
  <si>
    <t>勤労者総合福祉施設
整備事業</t>
  </si>
  <si>
    <t>農林水産資金</t>
    <rPh sb="0" eb="2">
      <t>ノウリン</t>
    </rPh>
    <rPh sb="2" eb="4">
      <t>スイサン</t>
    </rPh>
    <rPh sb="4" eb="6">
      <t>シキン</t>
    </rPh>
    <phoneticPr fontId="13"/>
  </si>
  <si>
    <t>基金管理</t>
    <rPh sb="0" eb="2">
      <t>キキン</t>
    </rPh>
    <rPh sb="2" eb="4">
      <t>カンリ</t>
    </rPh>
    <phoneticPr fontId="13"/>
  </si>
  <si>
    <t>港湾整備</t>
  </si>
  <si>
    <t>公共用地</t>
  </si>
  <si>
    <t>県営住宅</t>
  </si>
  <si>
    <t>県有環境林</t>
    <rPh sb="0" eb="2">
      <t>ケンユウ</t>
    </rPh>
    <rPh sb="2" eb="4">
      <t>カンキョウ</t>
    </rPh>
    <rPh sb="4" eb="5">
      <t>リン</t>
    </rPh>
    <phoneticPr fontId="13"/>
  </si>
  <si>
    <t>病院</t>
  </si>
  <si>
    <t>水道</t>
  </si>
  <si>
    <t>工業用水</t>
  </si>
  <si>
    <t>電気</t>
  </si>
  <si>
    <t>水源開発</t>
  </si>
  <si>
    <t>地域整備</t>
  </si>
  <si>
    <t>資料：県財政課</t>
    <rPh sb="0" eb="2">
      <t>シリョウ</t>
    </rPh>
    <phoneticPr fontId="13"/>
  </si>
  <si>
    <t>相  続  税</t>
    <rPh sb="6" eb="7">
      <t>ゼイ</t>
    </rPh>
    <phoneticPr fontId="2"/>
  </si>
  <si>
    <t>酒      税</t>
    <rPh sb="0" eb="1">
      <t>サケ</t>
    </rPh>
    <rPh sb="7" eb="8">
      <t>ゼイ</t>
    </rPh>
    <phoneticPr fontId="2"/>
  </si>
  <si>
    <t>資料：大阪国税局</t>
    <rPh sb="0" eb="2">
      <t>シリョウ</t>
    </rPh>
    <phoneticPr fontId="2"/>
  </si>
  <si>
    <t>5,000万円超</t>
    <rPh sb="7" eb="8">
      <t>チョウ</t>
    </rPh>
    <phoneticPr fontId="2"/>
  </si>
  <si>
    <t>1,000万円以下</t>
  </si>
  <si>
    <t>1,200万円以下</t>
  </si>
  <si>
    <t>1,500万円以下</t>
  </si>
  <si>
    <t>2,000万円以下</t>
  </si>
  <si>
    <t>3,000万円以下</t>
  </si>
  <si>
    <t>5,000万円以下</t>
  </si>
  <si>
    <t>小規模企業者等振興資金</t>
    <rPh sb="0" eb="3">
      <t>ショウキボ</t>
    </rPh>
    <rPh sb="3" eb="6">
      <t>キギョウシャ</t>
    </rPh>
    <rPh sb="6" eb="7">
      <t>トウ</t>
    </rPh>
    <rPh sb="7" eb="9">
      <t>シンコウ</t>
    </rPh>
    <rPh sb="9" eb="11">
      <t>シキン</t>
    </rPh>
    <phoneticPr fontId="2"/>
  </si>
  <si>
    <t>地方消費税清算</t>
    <rPh sb="0" eb="2">
      <t>チホウ</t>
    </rPh>
    <rPh sb="2" eb="5">
      <t>ショウヒゼイ</t>
    </rPh>
    <rPh sb="5" eb="7">
      <t>セイサン</t>
    </rPh>
    <phoneticPr fontId="2"/>
  </si>
  <si>
    <t>加東</t>
    <rPh sb="0" eb="2">
      <t>カトウ</t>
    </rPh>
    <phoneticPr fontId="2"/>
  </si>
  <si>
    <t>豊岡</t>
    <rPh sb="0" eb="2">
      <t>トヨオカ</t>
    </rPh>
    <phoneticPr fontId="2"/>
  </si>
  <si>
    <t>丹波</t>
    <rPh sb="0" eb="2">
      <t>タンバ</t>
    </rPh>
    <phoneticPr fontId="2"/>
  </si>
  <si>
    <t>自動車取得税</t>
    <rPh sb="0" eb="3">
      <t>ジドウシャ</t>
    </rPh>
    <rPh sb="3" eb="6">
      <t>シュトクゼイ</t>
    </rPh>
    <phoneticPr fontId="8"/>
  </si>
  <si>
    <t>鉱区税</t>
    <rPh sb="0" eb="2">
      <t>コウク</t>
    </rPh>
    <rPh sb="2" eb="3">
      <t>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</si>
  <si>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14"/>
  </si>
  <si>
    <t>自動車税</t>
    <rPh sb="0" eb="3">
      <t>ジドウシャ</t>
    </rPh>
    <rPh sb="3" eb="4">
      <t>ゼイ</t>
    </rPh>
    <phoneticPr fontId="14"/>
  </si>
  <si>
    <t>鉱区税</t>
    <rPh sb="0" eb="2">
      <t>コウク</t>
    </rPh>
    <rPh sb="2" eb="3">
      <t>ゼイ</t>
    </rPh>
    <phoneticPr fontId="14"/>
  </si>
  <si>
    <t>固定資産税</t>
    <rPh sb="0" eb="4">
      <t>コテイシサン</t>
    </rPh>
    <rPh sb="4" eb="5">
      <t>ゼイ</t>
    </rPh>
    <phoneticPr fontId="14"/>
  </si>
  <si>
    <t>狩猟税</t>
    <rPh sb="0" eb="2">
      <t>シュリョウ</t>
    </rPh>
    <rPh sb="2" eb="3">
      <t>ゼイ</t>
    </rPh>
    <phoneticPr fontId="14"/>
  </si>
  <si>
    <t>地方揮発油譲与税</t>
    <rPh sb="0" eb="2">
      <t>チホウ</t>
    </rPh>
    <rPh sb="2" eb="5">
      <t>キハツユ</t>
    </rPh>
    <rPh sb="5" eb="8">
      <t>ジョウヨゼイ</t>
    </rPh>
    <phoneticPr fontId="14"/>
  </si>
  <si>
    <t>地方道路譲与税</t>
    <rPh sb="0" eb="2">
      <t>チホウ</t>
    </rPh>
    <rPh sb="2" eb="4">
      <t>ドウロ</t>
    </rPh>
    <rPh sb="4" eb="7">
      <t>ジョウヨゼイ</t>
    </rPh>
    <phoneticPr fontId="14"/>
  </si>
  <si>
    <t>目的税</t>
  </si>
  <si>
    <t>石油ガス譲与税</t>
  </si>
  <si>
    <t>農林水産費</t>
  </si>
  <si>
    <t>警察費</t>
  </si>
  <si>
    <t>災害復旧費</t>
  </si>
  <si>
    <t>予備費</t>
  </si>
  <si>
    <t>売得金</t>
    <rPh sb="0" eb="1">
      <t>ウ</t>
    </rPh>
    <rPh sb="1" eb="2">
      <t>エ</t>
    </rPh>
    <phoneticPr fontId="2"/>
  </si>
  <si>
    <t>ｘ</t>
  </si>
  <si>
    <t>事業所得者</t>
    <rPh sb="0" eb="2">
      <t>ジギョウ</t>
    </rPh>
    <phoneticPr fontId="2"/>
  </si>
  <si>
    <t>給与所得者</t>
    <rPh sb="0" eb="2">
      <t>キュウヨ</t>
    </rPh>
    <phoneticPr fontId="2"/>
  </si>
  <si>
    <t>-</t>
  </si>
  <si>
    <t>分担金・負担金</t>
    <rPh sb="4" eb="7">
      <t>フタンキン</t>
    </rPh>
    <phoneticPr fontId="8"/>
  </si>
  <si>
    <t>寄付金</t>
    <rPh sb="0" eb="3">
      <t>キフキン</t>
    </rPh>
    <phoneticPr fontId="8"/>
  </si>
  <si>
    <t>徴収歩合
(b)/(a)</t>
    <rPh sb="0" eb="2">
      <t>チョウシュウ</t>
    </rPh>
    <phoneticPr fontId="2"/>
  </si>
  <si>
    <t>資料：県税務課「税務年報」</t>
    <rPh sb="0" eb="2">
      <t>シリョウ</t>
    </rPh>
    <rPh sb="8" eb="10">
      <t>ゼイム</t>
    </rPh>
    <rPh sb="10" eb="12">
      <t>ネンポウ</t>
    </rPh>
    <phoneticPr fontId="2"/>
  </si>
  <si>
    <t>徴収
歩合</t>
    <rPh sb="0" eb="2">
      <t>チョウシュウ</t>
    </rPh>
    <phoneticPr fontId="2"/>
  </si>
  <si>
    <t>資料：県税務課「税務年報」</t>
    <rPh sb="0" eb="2">
      <t>シリョウ</t>
    </rPh>
    <rPh sb="3" eb="4">
      <t>ケン</t>
    </rPh>
    <rPh sb="4" eb="6">
      <t>ゼイム</t>
    </rPh>
    <rPh sb="6" eb="7">
      <t>カ</t>
    </rPh>
    <phoneticPr fontId="2"/>
  </si>
  <si>
    <t>資料：県財政課</t>
    <rPh sb="0" eb="2">
      <t>シリョウ</t>
    </rPh>
    <rPh sb="4" eb="7">
      <t>ザイセイカ</t>
    </rPh>
    <phoneticPr fontId="2"/>
  </si>
  <si>
    <t>22.2　兵庫県公営企業会計決算額</t>
    <phoneticPr fontId="2"/>
  </si>
  <si>
    <t>区     分</t>
    <phoneticPr fontId="2"/>
  </si>
  <si>
    <t>予算額</t>
    <phoneticPr fontId="2"/>
  </si>
  <si>
    <t>翌年度
繰越額</t>
    <phoneticPr fontId="2"/>
  </si>
  <si>
    <t>収入</t>
    <phoneticPr fontId="2"/>
  </si>
  <si>
    <t>支出</t>
    <phoneticPr fontId="2"/>
  </si>
  <si>
    <t>区    分</t>
    <phoneticPr fontId="2"/>
  </si>
  <si>
    <t>地方消費税</t>
    <rPh sb="0" eb="2">
      <t>チホウ</t>
    </rPh>
    <rPh sb="2" eb="5">
      <t>ショウヒゼイ</t>
    </rPh>
    <phoneticPr fontId="2"/>
  </si>
  <si>
    <t xml:space="preserve">      2　22.4表の県税総額と22.5表の県税合計額が一致しないが、これは22.5表は地方消費税を清算前で計上していることによる。</t>
    <rPh sb="12" eb="13">
      <t>ヒョウ</t>
    </rPh>
    <rPh sb="14" eb="16">
      <t>ケンゼイ</t>
    </rPh>
    <rPh sb="16" eb="18">
      <t>ソウガク</t>
    </rPh>
    <rPh sb="23" eb="24">
      <t>ヒョウ</t>
    </rPh>
    <rPh sb="25" eb="27">
      <t>ケンゼイ</t>
    </rPh>
    <rPh sb="27" eb="29">
      <t>ゴウケイ</t>
    </rPh>
    <rPh sb="29" eb="30">
      <t>ガク</t>
    </rPh>
    <rPh sb="31" eb="33">
      <t>イッチ</t>
    </rPh>
    <rPh sb="45" eb="46">
      <t>ヒョウ</t>
    </rPh>
    <rPh sb="47" eb="49">
      <t>チホウ</t>
    </rPh>
    <rPh sb="49" eb="52">
      <t>ショウヒゼイ</t>
    </rPh>
    <rPh sb="53" eb="56">
      <t>セイサンマエ</t>
    </rPh>
    <rPh sb="57" eb="59">
      <t>ケイジョウ</t>
    </rPh>
    <phoneticPr fontId="2"/>
  </si>
  <si>
    <t>軽油引取税（旧法によるもの）</t>
    <rPh sb="0" eb="2">
      <t>ケイユ</t>
    </rPh>
    <rPh sb="2" eb="5">
      <t>ヒキトリゼイ</t>
    </rPh>
    <rPh sb="6" eb="8">
      <t>キュウホウ</t>
    </rPh>
    <phoneticPr fontId="8"/>
  </si>
  <si>
    <t>22.7  税務署別国税徴収状況</t>
    <phoneticPr fontId="2"/>
  </si>
  <si>
    <t>総      計</t>
    <phoneticPr fontId="2"/>
  </si>
  <si>
    <t>源泉所得税</t>
    <phoneticPr fontId="2"/>
  </si>
  <si>
    <t>源泉所得税及復興特別所得税</t>
    <phoneticPr fontId="2"/>
  </si>
  <si>
    <t>申告所得税</t>
    <phoneticPr fontId="2"/>
  </si>
  <si>
    <t>申告所得税及復興特別所得税</t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</si>
  <si>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</si>
  <si>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</si>
  <si>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</si>
  <si>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</si>
  <si>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</si>
  <si>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</si>
  <si>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</si>
  <si>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</si>
  <si>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</si>
  <si>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</si>
  <si>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</si>
  <si>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</si>
  <si>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</si>
  <si>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</si>
  <si>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</si>
  <si>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</si>
  <si>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</si>
  <si>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</si>
  <si>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</si>
  <si>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</si>
  <si>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</si>
  <si>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法  人  税</t>
    <phoneticPr fontId="2"/>
  </si>
  <si>
    <t>消  費  税</t>
    <phoneticPr fontId="2"/>
  </si>
  <si>
    <t>22.8 申告所得税・所得階級別人員</t>
    <phoneticPr fontId="2"/>
  </si>
  <si>
    <t xml:space="preserve">   70万円以下</t>
    <phoneticPr fontId="2"/>
  </si>
  <si>
    <t xml:space="preserve">  100万円以下</t>
    <phoneticPr fontId="2"/>
  </si>
  <si>
    <t xml:space="preserve">  150万円以下</t>
    <phoneticPr fontId="2"/>
  </si>
  <si>
    <t xml:space="preserve">  200万円以下</t>
    <phoneticPr fontId="2"/>
  </si>
  <si>
    <t xml:space="preserve">  250万円以下</t>
    <phoneticPr fontId="2"/>
  </si>
  <si>
    <t xml:space="preserve">  300万円以下</t>
    <phoneticPr fontId="2"/>
  </si>
  <si>
    <t xml:space="preserve">  400万円以下</t>
    <phoneticPr fontId="2"/>
  </si>
  <si>
    <t xml:space="preserve">  500万円以下</t>
    <phoneticPr fontId="2"/>
  </si>
  <si>
    <t xml:space="preserve">  600万円以下</t>
    <phoneticPr fontId="2"/>
  </si>
  <si>
    <t xml:space="preserve">  700万円以下</t>
    <phoneticPr fontId="2"/>
  </si>
  <si>
    <t xml:space="preserve">  800万円以下</t>
    <phoneticPr fontId="2"/>
  </si>
  <si>
    <t>資料：国税庁「国税庁統計年報」</t>
    <rPh sb="0" eb="2">
      <t>シリョウ</t>
    </rPh>
    <rPh sb="3" eb="6">
      <t>コクゼイチョウ</t>
    </rPh>
    <rPh sb="7" eb="10">
      <t>コクゼイチョウ</t>
    </rPh>
    <rPh sb="10" eb="12">
      <t>トウケイ</t>
    </rPh>
    <rPh sb="12" eb="14">
      <t>ネンポウ</t>
    </rPh>
    <phoneticPr fontId="2"/>
  </si>
  <si>
    <t>農水資金</t>
    <rPh sb="0" eb="2">
      <t>ノウスイ</t>
    </rPh>
    <rPh sb="2" eb="4">
      <t>シキン</t>
    </rPh>
    <phoneticPr fontId="2"/>
  </si>
  <si>
    <t>小規模</t>
    <rPh sb="0" eb="3">
      <t>ショウキボ</t>
    </rPh>
    <phoneticPr fontId="2"/>
  </si>
  <si>
    <t>企業資産運用</t>
    <rPh sb="0" eb="2">
      <t>キギョウ</t>
    </rPh>
    <rPh sb="2" eb="4">
      <t>シサン</t>
    </rPh>
    <rPh sb="4" eb="6">
      <t>ウンヨウ</t>
    </rPh>
    <phoneticPr fontId="2"/>
  </si>
  <si>
    <t>園田</t>
    <rPh sb="0" eb="2">
      <t>ソノダ</t>
    </rPh>
    <phoneticPr fontId="2"/>
  </si>
  <si>
    <t>（注）1  入場人員は、本場入場人員のみ。</t>
    <rPh sb="12" eb="13">
      <t>ホン</t>
    </rPh>
    <rPh sb="13" eb="14">
      <t>バ</t>
    </rPh>
    <rPh sb="14" eb="16">
      <t>ニュウジョウ</t>
    </rPh>
    <rPh sb="16" eb="18">
      <t>ジンイン</t>
    </rPh>
    <phoneticPr fontId="2"/>
  </si>
  <si>
    <t>地方法人税</t>
    <rPh sb="0" eb="2">
      <t>チホウ</t>
    </rPh>
    <rPh sb="2" eb="5">
      <t>ホウジンゼイ</t>
    </rPh>
    <phoneticPr fontId="2"/>
  </si>
  <si>
    <t>22.11  競馬事業成績</t>
    <phoneticPr fontId="2"/>
  </si>
  <si>
    <t>開催日数</t>
    <phoneticPr fontId="2"/>
  </si>
  <si>
    <t>入場人員</t>
    <phoneticPr fontId="2"/>
  </si>
  <si>
    <t>払戻金</t>
    <phoneticPr fontId="2"/>
  </si>
  <si>
    <t>1人当たり
平均購買額</t>
    <phoneticPr fontId="2"/>
  </si>
  <si>
    <t>純収入
(配分金)</t>
    <phoneticPr fontId="2"/>
  </si>
  <si>
    <t>　　  2  発売金には、返還金は含まない。</t>
    <phoneticPr fontId="2"/>
  </si>
  <si>
    <t>22.3.1　歳入</t>
    <phoneticPr fontId="2"/>
  </si>
  <si>
    <t>総  額</t>
    <phoneticPr fontId="2"/>
  </si>
  <si>
    <t>利子割交付金</t>
    <phoneticPr fontId="2"/>
  </si>
  <si>
    <t>分離課税所得割交付金</t>
    <phoneticPr fontId="2"/>
  </si>
  <si>
    <t>道府県民税所得割臨時交付金</t>
    <phoneticPr fontId="2"/>
  </si>
  <si>
    <t>地方特例
交付金</t>
    <phoneticPr fontId="2"/>
  </si>
  <si>
    <t>但馬地域</t>
    <phoneticPr fontId="2"/>
  </si>
  <si>
    <t>22.3.2　歳出</t>
    <phoneticPr fontId="2"/>
  </si>
  <si>
    <t>阪神南地域</t>
    <phoneticPr fontId="2"/>
  </si>
  <si>
    <t>阪神北地域</t>
    <phoneticPr fontId="2"/>
  </si>
  <si>
    <t>東播磨地域</t>
    <phoneticPr fontId="2"/>
  </si>
  <si>
    <t>北播磨地域</t>
    <phoneticPr fontId="2"/>
  </si>
  <si>
    <t>中播磨地域</t>
    <phoneticPr fontId="2"/>
  </si>
  <si>
    <t>西播磨地域</t>
    <phoneticPr fontId="2"/>
  </si>
  <si>
    <t>但馬地域　</t>
    <phoneticPr fontId="2"/>
  </si>
  <si>
    <t>丹波地域　</t>
    <phoneticPr fontId="2"/>
  </si>
  <si>
    <t>淡路地域　</t>
    <phoneticPr fontId="2"/>
  </si>
  <si>
    <t>神戸市　</t>
    <phoneticPr fontId="2"/>
  </si>
  <si>
    <t>姫路市　</t>
    <phoneticPr fontId="2"/>
  </si>
  <si>
    <t>養父市　</t>
    <rPh sb="0" eb="2">
      <t>ヤブ</t>
    </rPh>
    <phoneticPr fontId="2"/>
  </si>
  <si>
    <t>丹波市　</t>
    <rPh sb="0" eb="2">
      <t>タンバ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</si>
  <si>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</si>
  <si>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朝来市　</t>
    <rPh sb="0" eb="2">
      <t>アサゴ</t>
    </rPh>
    <rPh sb="2" eb="3">
      <t>シ</t>
    </rPh>
    <phoneticPr fontId="2"/>
  </si>
  <si>
    <t>淡路市　</t>
    <rPh sb="0" eb="2">
      <t>アワジ</t>
    </rPh>
    <rPh sb="2" eb="3">
      <t>シ</t>
    </rPh>
    <phoneticPr fontId="2"/>
  </si>
  <si>
    <t>宍粟市　</t>
    <rPh sb="0" eb="2">
      <t>シソウ</t>
    </rPh>
    <rPh sb="2" eb="3">
      <t>シ</t>
    </rPh>
    <phoneticPr fontId="2"/>
  </si>
  <si>
    <t>加東市　</t>
    <rPh sb="0" eb="3">
      <t>カトウシ</t>
    </rPh>
    <phoneticPr fontId="2"/>
  </si>
  <si>
    <t>たつの市</t>
    <rPh sb="3" eb="4">
      <t>シ</t>
    </rPh>
    <phoneticPr fontId="2"/>
  </si>
  <si>
    <t>猪名川町</t>
    <phoneticPr fontId="2"/>
  </si>
  <si>
    <t>多可町　</t>
    <rPh sb="0" eb="2">
      <t>タカ</t>
    </rPh>
    <rPh sb="2" eb="3">
      <t>チョウ</t>
    </rPh>
    <phoneticPr fontId="2"/>
  </si>
  <si>
    <t>神河町　</t>
    <rPh sb="0" eb="2">
      <t>カミカワ</t>
    </rPh>
    <rPh sb="2" eb="3">
      <t>チョウ</t>
    </rPh>
    <phoneticPr fontId="2"/>
  </si>
  <si>
    <t>香美町　</t>
    <rPh sb="0" eb="1">
      <t>カオ</t>
    </rPh>
    <rPh sb="1" eb="2">
      <t>ビ</t>
    </rPh>
    <rPh sb="2" eb="3">
      <t>チョウ</t>
    </rPh>
    <phoneticPr fontId="2"/>
  </si>
  <si>
    <t>新温泉町</t>
    <rPh sb="0" eb="1">
      <t>シン</t>
    </rPh>
    <rPh sb="1" eb="4">
      <t>オンセンチョウ</t>
    </rPh>
    <phoneticPr fontId="2"/>
  </si>
  <si>
    <t>22.10  市町別地方債現在高</t>
    <phoneticPr fontId="2"/>
  </si>
  <si>
    <t>区  分</t>
    <phoneticPr fontId="2"/>
  </si>
  <si>
    <t>但馬地域　</t>
    <phoneticPr fontId="3"/>
  </si>
  <si>
    <t>丹波地域　</t>
    <phoneticPr fontId="3"/>
  </si>
  <si>
    <t>淡路地域　</t>
    <phoneticPr fontId="3"/>
  </si>
  <si>
    <t>母子寡婦福祉</t>
  </si>
  <si>
    <t>地域創生</t>
    <rPh sb="0" eb="2">
      <t>チイキ</t>
    </rPh>
    <rPh sb="2" eb="4">
      <t>ソウセイ</t>
    </rPh>
    <phoneticPr fontId="2"/>
  </si>
  <si>
    <t>区　　　分</t>
    <phoneticPr fontId="2"/>
  </si>
  <si>
    <t>調    定</t>
    <phoneticPr fontId="2"/>
  </si>
  <si>
    <t>収    入</t>
    <phoneticPr fontId="2"/>
  </si>
  <si>
    <t>不納欠損</t>
    <phoneticPr fontId="2"/>
  </si>
  <si>
    <t>収入未済</t>
    <phoneticPr fontId="2"/>
  </si>
  <si>
    <t>件  数</t>
    <phoneticPr fontId="2"/>
  </si>
  <si>
    <t>個人県民税</t>
    <phoneticPr fontId="2"/>
  </si>
  <si>
    <t>調 定 額</t>
    <phoneticPr fontId="2"/>
  </si>
  <si>
    <t>収 入 額</t>
    <phoneticPr fontId="2"/>
  </si>
  <si>
    <t>法人県民税</t>
    <phoneticPr fontId="2"/>
  </si>
  <si>
    <t>県民税利子割</t>
    <phoneticPr fontId="2"/>
  </si>
  <si>
    <t>個人事業税</t>
    <phoneticPr fontId="8"/>
  </si>
  <si>
    <t>法人事業税</t>
    <phoneticPr fontId="8"/>
  </si>
  <si>
    <t>特別地方消費税</t>
    <phoneticPr fontId="8"/>
  </si>
  <si>
    <t>収入</t>
  </si>
  <si>
    <t>支出</t>
  </si>
  <si>
    <t>地域創生整備事業</t>
    <rPh sb="0" eb="2">
      <t>チイキ</t>
    </rPh>
    <rPh sb="2" eb="4">
      <t>ソウセイ</t>
    </rPh>
    <rPh sb="4" eb="6">
      <t>セイビ</t>
    </rPh>
    <phoneticPr fontId="2"/>
  </si>
  <si>
    <t>灘</t>
    <phoneticPr fontId="2"/>
  </si>
  <si>
    <t>兵庫</t>
    <phoneticPr fontId="2"/>
  </si>
  <si>
    <t>長田</t>
    <phoneticPr fontId="2"/>
  </si>
  <si>
    <t>須磨</t>
    <phoneticPr fontId="2"/>
  </si>
  <si>
    <t>神戸</t>
    <phoneticPr fontId="2"/>
  </si>
  <si>
    <t>姫路</t>
    <phoneticPr fontId="2"/>
  </si>
  <si>
    <t>尼崎</t>
    <phoneticPr fontId="2"/>
  </si>
  <si>
    <t>明石</t>
    <phoneticPr fontId="2"/>
  </si>
  <si>
    <t>西宮</t>
    <phoneticPr fontId="2"/>
  </si>
  <si>
    <t>洲本</t>
    <phoneticPr fontId="2"/>
  </si>
  <si>
    <t>芦屋</t>
    <phoneticPr fontId="2"/>
  </si>
  <si>
    <t>伊丹</t>
    <phoneticPr fontId="2"/>
  </si>
  <si>
    <t>相生</t>
    <phoneticPr fontId="2"/>
  </si>
  <si>
    <t>豊岡</t>
    <phoneticPr fontId="2"/>
  </si>
  <si>
    <t>加古川</t>
    <phoneticPr fontId="2"/>
  </si>
  <si>
    <t>龍野</t>
    <phoneticPr fontId="2"/>
  </si>
  <si>
    <t>西脇</t>
    <phoneticPr fontId="2"/>
  </si>
  <si>
    <t>三木</t>
    <phoneticPr fontId="2"/>
  </si>
  <si>
    <t>社</t>
    <phoneticPr fontId="2"/>
  </si>
  <si>
    <t>和田山</t>
    <phoneticPr fontId="2"/>
  </si>
  <si>
    <t>柏原</t>
    <phoneticPr fontId="2"/>
  </si>
  <si>
    <t>29年度</t>
  </si>
  <si>
    <t>平成29年度末
現在高</t>
    <rPh sb="6" eb="7">
      <t>マツ</t>
    </rPh>
    <phoneticPr fontId="2"/>
  </si>
  <si>
    <t>22.1　兵庫県歳入歳出決算額</t>
  </si>
  <si>
    <t>歳          入</t>
    <phoneticPr fontId="2"/>
  </si>
  <si>
    <t>歳          出</t>
    <phoneticPr fontId="2"/>
  </si>
  <si>
    <t>決 算 額</t>
    <phoneticPr fontId="2"/>
  </si>
  <si>
    <t>30年度</t>
  </si>
  <si>
    <t>（注）千円未満端数処理のため、合計額が一致しない場合がある。</t>
    <phoneticPr fontId="2"/>
  </si>
  <si>
    <t>歳      入</t>
    <phoneticPr fontId="2"/>
  </si>
  <si>
    <t>歳      出</t>
    <phoneticPr fontId="2"/>
  </si>
  <si>
    <t>母子寡婦福祉資金</t>
  </si>
  <si>
    <t>22.9  県債会計別現在高</t>
    <phoneticPr fontId="2"/>
  </si>
  <si>
    <t>発行高</t>
    <phoneticPr fontId="2"/>
  </si>
  <si>
    <t>年度末現在高</t>
    <phoneticPr fontId="2"/>
  </si>
  <si>
    <t>（注）1 千円未満端数処理のため、合計額が一致しない場合がある。</t>
    <phoneticPr fontId="2"/>
  </si>
  <si>
    <t xml:space="preserve">         （単位：円、%）</t>
    <phoneticPr fontId="8"/>
  </si>
  <si>
    <t>たばこ税及びたばこ特別税</t>
  </si>
  <si>
    <t>自動車税環境性能割交付金</t>
  </si>
  <si>
    <t>令和元年度</t>
    <rPh sb="0" eb="2">
      <t>レイワ</t>
    </rPh>
    <rPh sb="2" eb="3">
      <t>ガン</t>
    </rPh>
    <phoneticPr fontId="2"/>
  </si>
  <si>
    <t>区  　分</t>
  </si>
  <si>
    <t>総  　額</t>
  </si>
  <si>
    <t>普 通 税
（計）</t>
  </si>
  <si>
    <t>普 通 税
（市町民税）</t>
  </si>
  <si>
    <t>普 通 税
（固定資産税）</t>
  </si>
  <si>
    <t>普 通 税
（軽自動車税）</t>
  </si>
  <si>
    <t>普 通 税
（市町たばこ税）</t>
  </si>
  <si>
    <t>普 通 税
（鉱産税）</t>
  </si>
  <si>
    <t>普 通 税
（特別土地保有税）</t>
  </si>
  <si>
    <t>普 通 税
（法定外普通税）</t>
  </si>
  <si>
    <t>目 的 税</t>
  </si>
  <si>
    <t>丹波篠山市　</t>
    <rPh sb="0" eb="2">
      <t>タンバ</t>
    </rPh>
    <phoneticPr fontId="2"/>
  </si>
  <si>
    <t>（注）  旧法による税は、市町たばこ・消費税、電気・ガス税及び木材取引税をいう。</t>
    <rPh sb="29" eb="30">
      <t>オヨ</t>
    </rPh>
    <phoneticPr fontId="2"/>
  </si>
  <si>
    <t>区  分</t>
  </si>
  <si>
    <t>総  額</t>
  </si>
  <si>
    <t>公共事業等債</t>
  </si>
  <si>
    <t>防災・減災・国土強靱化緊急対策事業債</t>
    <rPh sb="0" eb="2">
      <t>ボウサイ</t>
    </rPh>
    <rPh sb="3" eb="5">
      <t>ゲンサイ</t>
    </rPh>
    <rPh sb="6" eb="8">
      <t>コクド</t>
    </rPh>
    <rPh sb="8" eb="11">
      <t>キョウジンカ</t>
    </rPh>
    <rPh sb="11" eb="13">
      <t>キンキュウ</t>
    </rPh>
    <rPh sb="13" eb="15">
      <t>タイサク</t>
    </rPh>
    <rPh sb="15" eb="18">
      <t>ジギョウサイ</t>
    </rPh>
    <phoneticPr fontId="2"/>
  </si>
  <si>
    <t>公営住宅建設
事業債</t>
  </si>
  <si>
    <t>災害復旧
事業債</t>
  </si>
  <si>
    <t>(旧)緊急防災・減災事業債</t>
  </si>
  <si>
    <t>全国防災事業債</t>
  </si>
  <si>
    <t>学校教育施設等整備事業債</t>
  </si>
  <si>
    <t>社会福祉施設整備事業債</t>
  </si>
  <si>
    <t>一般廃棄物処理事業債</t>
  </si>
  <si>
    <t>一般補助施設整備等事業債</t>
  </si>
  <si>
    <t>施設整備事業債(一般財源化分)</t>
  </si>
  <si>
    <t>一般単独
事業債</t>
  </si>
  <si>
    <t>辺地対策
事業債</t>
  </si>
  <si>
    <t>過疎対策
事業債</t>
  </si>
  <si>
    <t>公共用地先行
取得等事業債</t>
  </si>
  <si>
    <t>行政改革
推進債</t>
  </si>
  <si>
    <t>厚生福祉施設
整備事業債</t>
  </si>
  <si>
    <t>地域財政
特例対策債</t>
  </si>
  <si>
    <t>退職手当債</t>
  </si>
  <si>
    <t>国の予算貸付・
政府関係貸付債</t>
  </si>
  <si>
    <t>地域改善対策特定事業債</t>
  </si>
  <si>
    <t>財源対策債</t>
  </si>
  <si>
    <t>減収補てん債
(特例分含む)</t>
  </si>
  <si>
    <t>臨時財政
特例債</t>
  </si>
  <si>
    <t>公共事業等
臨時特例債</t>
  </si>
  <si>
    <t>減税補てん債</t>
  </si>
  <si>
    <t>臨時税収
補てん債</t>
  </si>
  <si>
    <t>臨時財政
対策債</t>
  </si>
  <si>
    <t>調整債</t>
  </si>
  <si>
    <t>県貸付金</t>
  </si>
  <si>
    <t>その他</t>
  </si>
  <si>
    <t>自動車税環境性能割</t>
    <rPh sb="3" eb="4">
      <t>ゼイ</t>
    </rPh>
    <rPh sb="4" eb="6">
      <t>カンキョウ</t>
    </rPh>
    <rPh sb="6" eb="8">
      <t>セイノウ</t>
    </rPh>
    <rPh sb="8" eb="9">
      <t>ワ</t>
    </rPh>
    <phoneticPr fontId="14"/>
  </si>
  <si>
    <t>自動車税種別割</t>
    <rPh sb="0" eb="3">
      <t>ジドウシャ</t>
    </rPh>
    <rPh sb="3" eb="4">
      <t>ゼイ</t>
    </rPh>
    <rPh sb="4" eb="6">
      <t>シュベツ</t>
    </rPh>
    <rPh sb="6" eb="7">
      <t>ワ</t>
    </rPh>
    <phoneticPr fontId="14"/>
  </si>
  <si>
    <t>自動車重量譲与税</t>
    <rPh sb="0" eb="3">
      <t>ジドウシャ</t>
    </rPh>
    <rPh sb="3" eb="5">
      <t>ジュウリョウ</t>
    </rPh>
    <rPh sb="5" eb="8">
      <t>ジョウヨゼイ</t>
    </rPh>
    <phoneticPr fontId="2"/>
  </si>
  <si>
    <t>森林環境譲与税</t>
    <rPh sb="0" eb="2">
      <t>シンリン</t>
    </rPh>
    <rPh sb="2" eb="4">
      <t>カンキョウ</t>
    </rPh>
    <rPh sb="4" eb="7">
      <t>ジョウヨゼイ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</si>
  <si>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phoneticPr fontId="8"/>
  </si>
  <si>
    <t>平成30年度末
現在高</t>
    <rPh sb="6" eb="7">
      <t>マツ</t>
    </rPh>
    <phoneticPr fontId="2"/>
  </si>
  <si>
    <t>園田・姫路</t>
    <rPh sb="0" eb="2">
      <t>ソノダ</t>
    </rPh>
    <rPh sb="3" eb="5">
      <t>ヒメジ</t>
    </rPh>
    <phoneticPr fontId="2"/>
  </si>
  <si>
    <t>揮発油税及び地方揮発油税</t>
    <rPh sb="0" eb="4">
      <t>キハツユゼイ</t>
    </rPh>
    <rPh sb="4" eb="5">
      <t>オヨ</t>
    </rPh>
    <rPh sb="6" eb="8">
      <t>チホウ</t>
    </rPh>
    <phoneticPr fontId="2"/>
  </si>
  <si>
    <t>そ  の  他</t>
    <rPh sb="6" eb="7">
      <t>タ</t>
    </rPh>
    <phoneticPr fontId="2"/>
  </si>
  <si>
    <t>丹波篠山市</t>
    <rPh sb="0" eb="2">
      <t>タンバ</t>
    </rPh>
    <phoneticPr fontId="2"/>
  </si>
  <si>
    <t>2年度</t>
    <phoneticPr fontId="2"/>
  </si>
  <si>
    <t>令 和 2 年 度</t>
    <rPh sb="0" eb="1">
      <t>レイ</t>
    </rPh>
    <rPh sb="2" eb="3">
      <t>ワ</t>
    </rPh>
    <phoneticPr fontId="2"/>
  </si>
  <si>
    <t>令和元年度末
現在高</t>
    <rPh sb="0" eb="2">
      <t>レイワ</t>
    </rPh>
    <rPh sb="2" eb="3">
      <t>ガン</t>
    </rPh>
    <rPh sb="5" eb="6">
      <t>マツ</t>
    </rPh>
    <phoneticPr fontId="2"/>
  </si>
  <si>
    <t>x</t>
  </si>
  <si>
    <t>軽油引取税</t>
    <rPh sb="0" eb="2">
      <t>ケイユ</t>
    </rPh>
    <rPh sb="2" eb="4">
      <t>ヒキトリ</t>
    </rPh>
    <rPh sb="4" eb="5">
      <t>ゼイ</t>
    </rPh>
    <phoneticPr fontId="8"/>
  </si>
  <si>
    <t>特別法人事業譲与税</t>
    <rPh sb="0" eb="2">
      <t>トクベツ</t>
    </rPh>
    <rPh sb="2" eb="4">
      <t>ホウジン</t>
    </rPh>
    <rPh sb="4" eb="6">
      <t>ジギョウ</t>
    </rPh>
    <rPh sb="6" eb="9">
      <t>ジョウヨゼイ</t>
    </rPh>
    <phoneticPr fontId="14"/>
  </si>
  <si>
    <t>2年度</t>
  </si>
  <si>
    <t>自動車税</t>
    <rPh sb="0" eb="4">
      <t>ジドウシャゼイ</t>
    </rPh>
    <phoneticPr fontId="14"/>
  </si>
  <si>
    <t>自動車税種別割</t>
    <rPh sb="0" eb="4">
      <t>ジドウシャゼイ</t>
    </rPh>
    <rPh sb="4" eb="6">
      <t>シュベツ</t>
    </rPh>
    <rPh sb="6" eb="7">
      <t>ワ</t>
    </rPh>
    <phoneticPr fontId="14"/>
  </si>
  <si>
    <t>2年度</t>
    <rPh sb="1" eb="3">
      <t>ネンド</t>
    </rPh>
    <phoneticPr fontId="2"/>
  </si>
  <si>
    <t>流域下水道</t>
    <phoneticPr fontId="2"/>
  </si>
  <si>
    <t>増減・不用額</t>
    <rPh sb="0" eb="2">
      <t>ゾウゲン</t>
    </rPh>
    <rPh sb="3" eb="6">
      <t>フヨウガク</t>
    </rPh>
    <phoneticPr fontId="2"/>
  </si>
  <si>
    <t>(a)</t>
    <phoneticPr fontId="18"/>
  </si>
  <si>
    <t>(b)</t>
    <phoneticPr fontId="18"/>
  </si>
  <si>
    <t>(c)</t>
    <phoneticPr fontId="18"/>
  </si>
  <si>
    <t>(d) 注</t>
    <rPh sb="4" eb="5">
      <t>チュウ</t>
    </rPh>
    <phoneticPr fontId="18"/>
  </si>
  <si>
    <t>資料：県企業庁</t>
    <rPh sb="0" eb="2">
      <t>シリョウ</t>
    </rPh>
    <rPh sb="3" eb="4">
      <t>ケン</t>
    </rPh>
    <rPh sb="4" eb="7">
      <t>キギョウチョウ</t>
    </rPh>
    <phoneticPr fontId="2"/>
  </si>
  <si>
    <t>　　　　支出の場合は、「不用額」 (d)=(a)-(b)-(c)</t>
    <rPh sb="4" eb="6">
      <t>シシュツ</t>
    </rPh>
    <rPh sb="7" eb="9">
      <t>バアイ</t>
    </rPh>
    <rPh sb="12" eb="15">
      <t>フヨウガク</t>
    </rPh>
    <phoneticPr fontId="18"/>
  </si>
  <si>
    <t>　（注）収入の場合は「予算額に比べ決算額の増減」 (d)=(b)-(a)</t>
    <rPh sb="2" eb="3">
      <t>チュウ</t>
    </rPh>
    <rPh sb="4" eb="6">
      <t>シュウニュウ</t>
    </rPh>
    <rPh sb="7" eb="9">
      <t>バアイ</t>
    </rPh>
    <rPh sb="11" eb="14">
      <t>ヨサンガク</t>
    </rPh>
    <rPh sb="15" eb="16">
      <t>クラ</t>
    </rPh>
    <rPh sb="17" eb="19">
      <t>ケッサン</t>
    </rPh>
    <rPh sb="19" eb="20">
      <t>ガク</t>
    </rPh>
    <rPh sb="21" eb="23">
      <t>ゾウゲン</t>
    </rPh>
    <phoneticPr fontId="18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</si>
  <si>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</si>
  <si>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</si>
  <si>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3年度</t>
    <phoneticPr fontId="2"/>
  </si>
  <si>
    <t>自動車取得税・　軽油取引税交付金</t>
    <rPh sb="10" eb="12">
      <t>トリヒキ</t>
    </rPh>
    <rPh sb="12" eb="13">
      <t>ゼイ</t>
    </rPh>
    <phoneticPr fontId="2"/>
  </si>
  <si>
    <t>3年度</t>
  </si>
  <si>
    <t>丹波篠山市</t>
    <rPh sb="0" eb="2">
      <t>タンバ</t>
    </rPh>
    <phoneticPr fontId="8"/>
  </si>
  <si>
    <t>22.4  県税・地方譲与税決算額&lt;令和3年度&gt;</t>
    <rPh sb="7" eb="8">
      <t>オヨ</t>
    </rPh>
    <rPh sb="9" eb="11">
      <t>チホウ</t>
    </rPh>
    <rPh sb="10" eb="12">
      <t>ジョウヨ</t>
    </rPh>
    <rPh sb="12" eb="13">
      <t>ゼイ</t>
    </rPh>
    <rPh sb="18" eb="20">
      <t>レイワ</t>
    </rPh>
    <phoneticPr fontId="2"/>
  </si>
  <si>
    <t>自動車取得税</t>
    <rPh sb="0" eb="3">
      <t>ジドウシャ</t>
    </rPh>
    <rPh sb="3" eb="6">
      <t>シュトクゼイ</t>
    </rPh>
    <phoneticPr fontId="14"/>
  </si>
  <si>
    <t>西神戸</t>
  </si>
  <si>
    <t>（注）1  収入歩合とは、収入額を調定額で除したものである。</t>
    <rPh sb="21" eb="22">
      <t>ジョ</t>
    </rPh>
    <phoneticPr fontId="2"/>
  </si>
  <si>
    <t>資料：県総務部総務課</t>
    <rPh sb="0" eb="2">
      <t>シリョウ</t>
    </rPh>
    <rPh sb="3" eb="4">
      <t>ケン</t>
    </rPh>
    <rPh sb="4" eb="7">
      <t>ソウムブ</t>
    </rPh>
    <rPh sb="7" eb="10">
      <t>ソウムカ</t>
    </rPh>
    <phoneticPr fontId="2"/>
  </si>
  <si>
    <t>令 和 3 年 度</t>
    <rPh sb="0" eb="1">
      <t>レイ</t>
    </rPh>
    <rPh sb="2" eb="3">
      <t>ワ</t>
    </rPh>
    <phoneticPr fontId="2"/>
  </si>
  <si>
    <t xml:space="preserve">      2 冊子版刊行後、国のデータ公表等に伴いデータを更新したため、冊子版とは一部数値が異なる。</t>
    <rPh sb="8" eb="10">
      <t>サッシ</t>
    </rPh>
    <rPh sb="10" eb="11">
      <t>ハン</t>
    </rPh>
    <rPh sb="11" eb="13">
      <t>カンコウ</t>
    </rPh>
    <rPh sb="13" eb="14">
      <t>ゴ</t>
    </rPh>
    <rPh sb="15" eb="16">
      <t>クニ</t>
    </rPh>
    <rPh sb="20" eb="22">
      <t>コウヒョウ</t>
    </rPh>
    <rPh sb="22" eb="23">
      <t>トウ</t>
    </rPh>
    <rPh sb="24" eb="25">
      <t>トモナ</t>
    </rPh>
    <rPh sb="30" eb="32">
      <t>コウシン</t>
    </rPh>
    <rPh sb="37" eb="39">
      <t>サッシ</t>
    </rPh>
    <rPh sb="39" eb="40">
      <t>バン</t>
    </rPh>
    <rPh sb="42" eb="44">
      <t>イチブ</t>
    </rPh>
    <rPh sb="44" eb="46">
      <t>スウチ</t>
    </rPh>
    <rPh sb="47" eb="48">
      <t>コト</t>
    </rPh>
    <phoneticPr fontId="2"/>
  </si>
  <si>
    <t>3年度</t>
    <rPh sb="1" eb="3">
      <t>ネンド</t>
    </rPh>
    <phoneticPr fontId="2"/>
  </si>
  <si>
    <t>交通安全対策特別
交付金</t>
    <phoneticPr fontId="2"/>
  </si>
  <si>
    <t>流域下水道事業</t>
  </si>
  <si>
    <t>-</t>
    <phoneticPr fontId="2"/>
  </si>
  <si>
    <t>令和2年度末
現在高</t>
    <rPh sb="0" eb="2">
      <t>レイワ</t>
    </rPh>
    <rPh sb="5" eb="6">
      <t>マツ</t>
    </rPh>
    <phoneticPr fontId="2"/>
  </si>
  <si>
    <t>令和3年度</t>
    <rPh sb="0" eb="2">
      <t>レイワ</t>
    </rPh>
    <phoneticPr fontId="2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</si>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</sst>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#\ ###\ ###\ ##0,;\-#\ ###\ ###\ ##0,;&quot;－&quot;"/>
    <numFmt numFmtId="177" formatCode="#,###,##0;#,###,##0;\-"/>
    <numFmt numFmtId="178" formatCode="#,###,###;\-#,###,###;&quot;－&quot;"/>
    <numFmt numFmtId="179" formatCode="#,##0.0"/>
    <numFmt numFmtId="180" formatCode="#,###,##0.0;#,###,##0.0;\-"/>
    <numFmt numFmtId="181" formatCode="#,###,##0;\-#,###,##0;&quot;-&quot;"/>
    <numFmt numFmtId="182" formatCode="#,##0_ "/>
    <numFmt numFmtId="183" formatCode="#,##0,"/>
    <numFmt numFmtId="184" formatCode="##,##0,"/>
  </numFmts>
  <fonts count="26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2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5" fillId="0" borderId="0">
      <alignment vertical="center"/>
    </xf>
    <xf numFmtId="0" fontId="16" fillId="0" borderId="0"/>
    <xf numFmtId="0" fontId="4" fillId="0" borderId="0"/>
  </cellStyleXfs>
  <cellXfs count="377">
    <xf numFmtId="0" fontId="0" fillId="0" borderId="0" xfId="0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Alignment="1"/>
    <xf numFmtId="0" fontId="10" fillId="0" borderId="0" xfId="0" applyNumberFormat="1" applyFont="1" applyFill="1" applyAlignment="1"/>
    <xf numFmtId="0" fontId="6" fillId="0" borderId="0" xfId="0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0" xfId="0" quotePrefix="1" applyNumberFormat="1" applyFont="1" applyFill="1" applyAlignment="1">
      <alignment horizontal="left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/>
    </xf>
    <xf numFmtId="0" fontId="10" fillId="0" borderId="0" xfId="0" applyNumberFormat="1" applyFont="1" applyFill="1"/>
    <xf numFmtId="0" fontId="6" fillId="0" borderId="1" xfId="0" quotePrefix="1" applyNumberFormat="1" applyFont="1" applyFill="1" applyBorder="1" applyAlignment="1"/>
    <xf numFmtId="0" fontId="6" fillId="0" borderId="0" xfId="0" applyNumberFormat="1" applyFont="1" applyFill="1" applyAlignment="1">
      <alignment horizontal="left"/>
    </xf>
    <xf numFmtId="0" fontId="10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right"/>
    </xf>
    <xf numFmtId="0" fontId="9" fillId="0" borderId="0" xfId="3" applyFont="1" applyFill="1" applyAlignment="1"/>
    <xf numFmtId="177" fontId="6" fillId="0" borderId="0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7" xfId="0" applyNumberFormat="1" applyFont="1" applyFill="1" applyBorder="1" applyAlignment="1"/>
    <xf numFmtId="38" fontId="6" fillId="0" borderId="0" xfId="0" applyNumberFormat="1" applyFont="1" applyFill="1" applyAlignment="1">
      <alignment horizontal="right"/>
    </xf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7" xfId="0" quotePrefix="1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/>
    <xf numFmtId="0" fontId="11" fillId="0" borderId="0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0" fontId="11" fillId="0" borderId="0" xfId="0" quotePrefix="1" applyNumberFormat="1" applyFont="1" applyFill="1" applyBorder="1" applyAlignment="1">
      <alignment horizontal="left"/>
    </xf>
    <xf numFmtId="0" fontId="11" fillId="0" borderId="0" xfId="0" quotePrefix="1" applyNumberFormat="1" applyFont="1" applyFill="1" applyBorder="1" applyAlignment="1"/>
    <xf numFmtId="0" fontId="6" fillId="0" borderId="9" xfId="0" applyFont="1" applyFill="1" applyBorder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>
      <alignment shrinkToFit="1"/>
    </xf>
    <xf numFmtId="0" fontId="6" fillId="0" borderId="0" xfId="0" applyNumberFormat="1" applyFont="1" applyFill="1" applyAlignment="1">
      <alignment wrapText="1"/>
    </xf>
    <xf numFmtId="0" fontId="7" fillId="0" borderId="0" xfId="3" applyFont="1" applyFill="1" applyAlignment="1"/>
    <xf numFmtId="0" fontId="6" fillId="0" borderId="0" xfId="3" applyFont="1" applyFill="1" applyAlignment="1"/>
    <xf numFmtId="0" fontId="6" fillId="0" borderId="11" xfId="0" quotePrefix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181" fontId="6" fillId="0" borderId="12" xfId="0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left"/>
    </xf>
    <xf numFmtId="0" fontId="6" fillId="0" borderId="0" xfId="2" applyNumberFormat="1" applyFont="1" applyFill="1" applyAlignment="1">
      <alignment horizontal="left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13" xfId="0" quotePrefix="1" applyNumberFormat="1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6" fillId="0" borderId="6" xfId="0" quotePrefix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/>
    <xf numFmtId="41" fontId="6" fillId="0" borderId="0" xfId="0" applyNumberFormat="1" applyFont="1" applyFill="1" applyAlignment="1"/>
    <xf numFmtId="0" fontId="15" fillId="0" borderId="0" xfId="2" applyNumberFormat="1" applyFont="1" applyFill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177" fontId="6" fillId="0" borderId="12" xfId="0" applyNumberFormat="1" applyFont="1" applyFill="1" applyBorder="1" applyAlignment="1">
      <alignment horizontal="right"/>
    </xf>
    <xf numFmtId="177" fontId="6" fillId="0" borderId="0" xfId="0" applyNumberFormat="1" applyFont="1" applyFill="1" applyAlignment="1">
      <alignment horizontal="right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41" fontId="12" fillId="0" borderId="0" xfId="4" applyNumberFormat="1" applyFont="1" applyFill="1" applyBorder="1" applyAlignment="1">
      <alignment horizontal="right" vertical="center" shrinkToFit="1"/>
    </xf>
    <xf numFmtId="41" fontId="12" fillId="0" borderId="2" xfId="4" applyNumberFormat="1" applyFont="1" applyFill="1" applyBorder="1" applyAlignment="1">
      <alignment horizontal="right" vertical="center" shrinkToFit="1"/>
    </xf>
    <xf numFmtId="0" fontId="6" fillId="0" borderId="8" xfId="0" quotePrefix="1" applyNumberFormat="1" applyFont="1" applyFill="1" applyBorder="1" applyAlignment="1">
      <alignment horizontal="center" vertical="center" shrinkToFit="1"/>
    </xf>
    <xf numFmtId="0" fontId="6" fillId="0" borderId="16" xfId="0" applyNumberFormat="1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0" fillId="0" borderId="0" xfId="0" quotePrefix="1" applyFont="1" applyFill="1" applyAlignment="1">
      <alignment horizontal="left"/>
    </xf>
    <xf numFmtId="0" fontId="10" fillId="0" borderId="0" xfId="0" applyFont="1" applyFill="1"/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quotePrefix="1" applyFont="1" applyFill="1" applyAlignment="1">
      <alignment horizontal="left"/>
    </xf>
    <xf numFmtId="0" fontId="6" fillId="0" borderId="1" xfId="0" applyFont="1" applyFill="1" applyBorder="1"/>
    <xf numFmtId="0" fontId="6" fillId="0" borderId="7" xfId="0" applyFont="1" applyFill="1" applyBorder="1"/>
    <xf numFmtId="0" fontId="6" fillId="0" borderId="6" xfId="0" applyFont="1" applyBorder="1" applyAlignment="1">
      <alignment horizontal="center" vertical="center" shrinkToFit="1"/>
    </xf>
    <xf numFmtId="181" fontId="6" fillId="0" borderId="0" xfId="0" applyNumberFormat="1" applyFont="1" applyAlignment="1">
      <alignment horizontal="right"/>
    </xf>
    <xf numFmtId="0" fontId="6" fillId="0" borderId="3" xfId="0" applyFont="1" applyFill="1" applyBorder="1"/>
    <xf numFmtId="0" fontId="6" fillId="0" borderId="4" xfId="0" applyFont="1" applyFill="1" applyBorder="1"/>
    <xf numFmtId="181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82" fontId="6" fillId="0" borderId="0" xfId="0" applyNumberFormat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12" xfId="1" applyFont="1" applyFill="1" applyBorder="1" applyAlignment="1">
      <alignment horizontal="right" shrinkToFit="1"/>
    </xf>
    <xf numFmtId="38" fontId="6" fillId="0" borderId="0" xfId="1" applyFont="1" applyFill="1" applyBorder="1" applyAlignment="1">
      <alignment horizontal="right" shrinkToFit="1"/>
    </xf>
    <xf numFmtId="0" fontId="10" fillId="0" borderId="0" xfId="0" applyNumberFormat="1" applyFont="1" applyFill="1" applyAlignment="1">
      <alignment horizontal="left"/>
    </xf>
    <xf numFmtId="181" fontId="6" fillId="0" borderId="14" xfId="0" applyNumberFormat="1" applyFont="1" applyFill="1" applyBorder="1" applyAlignment="1">
      <alignment horizontal="right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/>
    </xf>
    <xf numFmtId="0" fontId="17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right"/>
    </xf>
    <xf numFmtId="179" fontId="6" fillId="0" borderId="1" xfId="0" applyNumberFormat="1" applyFont="1" applyFill="1" applyBorder="1" applyAlignment="1">
      <alignment horizontal="right"/>
    </xf>
    <xf numFmtId="0" fontId="6" fillId="0" borderId="7" xfId="0" applyNumberFormat="1" applyFont="1" applyFill="1" applyBorder="1" applyAlignment="1">
      <alignment horizontal="center" vertical="center" wrapText="1"/>
    </xf>
    <xf numFmtId="182" fontId="6" fillId="0" borderId="0" xfId="0" applyNumberFormat="1" applyFont="1" applyFill="1" applyAlignment="1"/>
    <xf numFmtId="0" fontId="6" fillId="0" borderId="7" xfId="0" quotePrefix="1" applyNumberFormat="1" applyFont="1" applyFill="1" applyBorder="1" applyAlignment="1"/>
    <xf numFmtId="177" fontId="6" fillId="0" borderId="2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horizontal="center"/>
    </xf>
    <xf numFmtId="38" fontId="6" fillId="0" borderId="0" xfId="1" applyFont="1" applyFill="1" applyAlignment="1"/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6" fillId="0" borderId="3" xfId="0" quotePrefix="1" applyFont="1" applyFill="1" applyBorder="1"/>
    <xf numFmtId="0" fontId="6" fillId="0" borderId="0" xfId="0" quotePrefix="1" applyFont="1" applyFill="1"/>
    <xf numFmtId="183" fontId="10" fillId="0" borderId="0" xfId="0" applyNumberFormat="1" applyFont="1" applyFill="1"/>
    <xf numFmtId="183" fontId="10" fillId="0" borderId="0" xfId="0" applyNumberFormat="1" applyFont="1" applyFill="1" applyAlignment="1">
      <alignment horizontal="right"/>
    </xf>
    <xf numFmtId="183" fontId="6" fillId="0" borderId="0" xfId="0" applyNumberFormat="1" applyFont="1" applyFill="1"/>
    <xf numFmtId="183" fontId="6" fillId="0" borderId="0" xfId="0" applyNumberFormat="1" applyFont="1" applyFill="1" applyAlignment="1">
      <alignment horizontal="right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183" fontId="6" fillId="0" borderId="17" xfId="0" applyNumberFormat="1" applyFont="1" applyFill="1" applyBorder="1" applyAlignment="1">
      <alignment horizontal="center" vertical="center"/>
    </xf>
    <xf numFmtId="183" fontId="6" fillId="0" borderId="1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81" fontId="6" fillId="0" borderId="0" xfId="0" applyNumberFormat="1" applyFont="1" applyFill="1" applyBorder="1"/>
    <xf numFmtId="183" fontId="6" fillId="0" borderId="0" xfId="0" applyNumberFormat="1" applyFont="1" applyFill="1" applyBorder="1"/>
    <xf numFmtId="183" fontId="6" fillId="0" borderId="0" xfId="0" applyNumberFormat="1" applyFont="1" applyFill="1" applyBorder="1" applyAlignment="1">
      <alignment horizontal="right"/>
    </xf>
    <xf numFmtId="0" fontId="6" fillId="0" borderId="0" xfId="0" quotePrefix="1" applyFont="1" applyFill="1" applyBorder="1"/>
    <xf numFmtId="0" fontId="6" fillId="0" borderId="7" xfId="0" quotePrefix="1" applyFont="1" applyFill="1" applyBorder="1" applyAlignment="1">
      <alignment horizontal="right"/>
    </xf>
    <xf numFmtId="183" fontId="6" fillId="0" borderId="2" xfId="0" applyNumberFormat="1" applyFont="1" applyFill="1" applyBorder="1" applyAlignment="1">
      <alignment horizontal="right"/>
    </xf>
    <xf numFmtId="183" fontId="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181" fontId="6" fillId="0" borderId="4" xfId="0" applyNumberFormat="1" applyFont="1" applyFill="1" applyBorder="1"/>
    <xf numFmtId="181" fontId="6" fillId="0" borderId="4" xfId="0" applyNumberFormat="1" applyFont="1" applyFill="1" applyBorder="1" applyAlignment="1">
      <alignment horizontal="right"/>
    </xf>
    <xf numFmtId="183" fontId="6" fillId="0" borderId="4" xfId="0" applyNumberFormat="1" applyFont="1" applyFill="1" applyBorder="1"/>
    <xf numFmtId="183" fontId="6" fillId="0" borderId="4" xfId="0" applyNumberFormat="1" applyFont="1" applyFill="1" applyBorder="1" applyAlignment="1">
      <alignment horizontal="right"/>
    </xf>
    <xf numFmtId="181" fontId="6" fillId="0" borderId="14" xfId="0" applyNumberFormat="1" applyFont="1" applyFill="1" applyBorder="1"/>
    <xf numFmtId="181" fontId="6" fillId="0" borderId="12" xfId="0" applyNumberFormat="1" applyFont="1" applyFill="1" applyBorder="1"/>
    <xf numFmtId="183" fontId="6" fillId="0" borderId="14" xfId="0" applyNumberFormat="1" applyFont="1" applyFill="1" applyBorder="1"/>
    <xf numFmtId="183" fontId="6" fillId="0" borderId="12" xfId="0" applyNumberFormat="1" applyFont="1" applyFill="1" applyBorder="1"/>
    <xf numFmtId="0" fontId="6" fillId="0" borderId="15" xfId="0" applyFont="1" applyFill="1" applyBorder="1" applyAlignment="1">
      <alignment horizontal="center" vertical="center" wrapText="1"/>
    </xf>
    <xf numFmtId="183" fontId="6" fillId="0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9" fillId="0" borderId="0" xfId="0" quotePrefix="1" applyNumberFormat="1" applyFont="1" applyFill="1" applyAlignment="1">
      <alignment horizontal="left"/>
    </xf>
    <xf numFmtId="0" fontId="19" fillId="0" borderId="0" xfId="0" applyNumberFormat="1" applyFont="1" applyFill="1" applyAlignment="1"/>
    <xf numFmtId="0" fontId="19" fillId="0" borderId="0" xfId="0" applyNumberFormat="1" applyFont="1" applyFill="1"/>
    <xf numFmtId="0" fontId="20" fillId="0" borderId="0" xfId="0" applyNumberFormat="1" applyFont="1" applyFill="1" applyBorder="1" applyAlignment="1"/>
    <xf numFmtId="0" fontId="20" fillId="0" borderId="0" xfId="0" quotePrefix="1" applyNumberFormat="1" applyFont="1" applyFill="1" applyBorder="1" applyAlignment="1">
      <alignment horizontal="right"/>
    </xf>
    <xf numFmtId="0" fontId="20" fillId="0" borderId="0" xfId="0" applyNumberFormat="1" applyFont="1" applyFill="1" applyAlignment="1"/>
    <xf numFmtId="0" fontId="21" fillId="0" borderId="0" xfId="0" applyNumberFormat="1" applyFont="1" applyFill="1" applyBorder="1" applyAlignment="1"/>
    <xf numFmtId="0" fontId="21" fillId="0" borderId="0" xfId="0" quotePrefix="1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Alignment="1"/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/>
    <xf numFmtId="0" fontId="21" fillId="0" borderId="3" xfId="0" applyFont="1" applyBorder="1" applyAlignment="1">
      <alignment horizontal="right"/>
    </xf>
    <xf numFmtId="177" fontId="21" fillId="0" borderId="0" xfId="0" applyNumberFormat="1" applyFont="1" applyAlignment="1">
      <alignment horizontal="right"/>
    </xf>
    <xf numFmtId="177" fontId="21" fillId="0" borderId="0" xfId="0" applyNumberFormat="1" applyFont="1"/>
    <xf numFmtId="3" fontId="21" fillId="0" borderId="0" xfId="0" applyNumberFormat="1" applyFont="1"/>
    <xf numFmtId="0" fontId="21" fillId="0" borderId="0" xfId="0" applyFont="1" applyAlignment="1">
      <alignment horizontal="right"/>
    </xf>
    <xf numFmtId="38" fontId="21" fillId="0" borderId="12" xfId="1" applyFont="1" applyFill="1" applyBorder="1" applyAlignment="1">
      <alignment horizontal="right"/>
    </xf>
    <xf numFmtId="38" fontId="21" fillId="0" borderId="0" xfId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>
      <alignment horizontal="left"/>
    </xf>
    <xf numFmtId="177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/>
    <xf numFmtId="177" fontId="21" fillId="0" borderId="0" xfId="5" applyNumberFormat="1" applyFont="1" applyFill="1" applyBorder="1" applyAlignment="1"/>
    <xf numFmtId="3" fontId="21" fillId="0" borderId="0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/>
    <xf numFmtId="0" fontId="21" fillId="0" borderId="7" xfId="0" applyNumberFormat="1" applyFont="1" applyFill="1" applyBorder="1" applyAlignment="1"/>
    <xf numFmtId="3" fontId="21" fillId="0" borderId="1" xfId="0" applyNumberFormat="1" applyFont="1" applyFill="1" applyBorder="1" applyAlignment="1">
      <alignment horizontal="right"/>
    </xf>
    <xf numFmtId="0" fontId="21" fillId="0" borderId="4" xfId="0" applyNumberFormat="1" applyFont="1" applyFill="1" applyBorder="1" applyAlignment="1"/>
    <xf numFmtId="0" fontId="22" fillId="0" borderId="0" xfId="0" applyNumberFormat="1" applyFont="1" applyFill="1" applyAlignment="1"/>
    <xf numFmtId="177" fontId="21" fillId="0" borderId="0" xfId="1" applyNumberFormat="1" applyFont="1" applyFill="1" applyBorder="1" applyAlignment="1">
      <alignment horizontal="right"/>
    </xf>
    <xf numFmtId="177" fontId="21" fillId="0" borderId="0" xfId="0" applyNumberFormat="1" applyFont="1" applyBorder="1" applyAlignment="1">
      <alignment horizontal="right"/>
    </xf>
    <xf numFmtId="177" fontId="21" fillId="0" borderId="12" xfId="1" applyNumberFormat="1" applyFont="1" applyFill="1" applyBorder="1" applyAlignment="1">
      <alignment horizontal="right"/>
    </xf>
    <xf numFmtId="177" fontId="21" fillId="0" borderId="12" xfId="0" applyNumberFormat="1" applyFont="1" applyFill="1" applyBorder="1" applyAlignment="1">
      <alignment horizontal="right"/>
    </xf>
    <xf numFmtId="177" fontId="21" fillId="0" borderId="12" xfId="5" applyNumberFormat="1" applyFont="1" applyFill="1" applyBorder="1" applyAlignment="1"/>
    <xf numFmtId="3" fontId="21" fillId="0" borderId="12" xfId="0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>
      <alignment horizontal="left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right"/>
    </xf>
    <xf numFmtId="3" fontId="21" fillId="0" borderId="0" xfId="0" applyNumberFormat="1" applyFont="1" applyFill="1" applyAlignment="1">
      <alignment horizontal="right"/>
    </xf>
    <xf numFmtId="177" fontId="21" fillId="0" borderId="0" xfId="0" applyNumberFormat="1" applyFont="1" applyFill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8" xfId="0" quotePrefix="1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shrinkToFit="1"/>
    </xf>
    <xf numFmtId="0" fontId="21" fillId="0" borderId="6" xfId="0" quotePrefix="1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/>
    <xf numFmtId="0" fontId="21" fillId="0" borderId="7" xfId="0" quotePrefix="1" applyNumberFormat="1" applyFont="1" applyFill="1" applyBorder="1" applyAlignment="1">
      <alignment horizontal="center" vertical="center"/>
    </xf>
    <xf numFmtId="0" fontId="21" fillId="0" borderId="16" xfId="0" quotePrefix="1" applyNumberFormat="1" applyFont="1" applyFill="1" applyBorder="1" applyAlignment="1">
      <alignment horizontal="center" vertical="center"/>
    </xf>
    <xf numFmtId="0" fontId="21" fillId="0" borderId="1" xfId="0" quotePrefix="1" applyNumberFormat="1" applyFont="1" applyFill="1" applyBorder="1" applyAlignment="1">
      <alignment horizontal="center" vertical="center"/>
    </xf>
    <xf numFmtId="181" fontId="21" fillId="0" borderId="0" xfId="0" applyNumberFormat="1" applyFont="1" applyFill="1" applyAlignment="1"/>
    <xf numFmtId="181" fontId="21" fillId="0" borderId="0" xfId="0" applyNumberFormat="1" applyFont="1" applyFill="1" applyAlignment="1">
      <alignment horizontal="right"/>
    </xf>
    <xf numFmtId="181" fontId="21" fillId="0" borderId="12" xfId="0" applyNumberFormat="1" applyFont="1" applyFill="1" applyBorder="1" applyAlignment="1"/>
    <xf numFmtId="181" fontId="21" fillId="0" borderId="0" xfId="0" applyNumberFormat="1" applyFont="1" applyFill="1" applyBorder="1" applyAlignment="1"/>
    <xf numFmtId="178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/>
    <xf numFmtId="3" fontId="21" fillId="0" borderId="1" xfId="5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/>
    <xf numFmtId="0" fontId="21" fillId="0" borderId="0" xfId="0" quotePrefix="1" applyFont="1" applyAlignment="1">
      <alignment horizontal="right"/>
    </xf>
    <xf numFmtId="0" fontId="23" fillId="0" borderId="0" xfId="0" applyFont="1"/>
    <xf numFmtId="0" fontId="21" fillId="0" borderId="6" xfId="0" applyFont="1" applyBorder="1" applyAlignment="1">
      <alignment horizontal="center" vertical="center"/>
    </xf>
    <xf numFmtId="0" fontId="23" fillId="0" borderId="0" xfId="0" applyFont="1" applyFill="1"/>
    <xf numFmtId="181" fontId="21" fillId="0" borderId="0" xfId="0" applyNumberFormat="1" applyFont="1" applyFill="1" applyBorder="1" applyAlignment="1">
      <alignment horizontal="right"/>
    </xf>
    <xf numFmtId="0" fontId="21" fillId="0" borderId="3" xfId="0" applyNumberFormat="1" applyFont="1" applyFill="1" applyBorder="1" applyAlignment="1"/>
    <xf numFmtId="0" fontId="23" fillId="0" borderId="4" xfId="0" applyFont="1" applyFill="1" applyBorder="1"/>
    <xf numFmtId="181" fontId="21" fillId="0" borderId="12" xfId="0" applyNumberFormat="1" applyFont="1" applyFill="1" applyBorder="1" applyAlignment="1">
      <alignment horizontal="right"/>
    </xf>
    <xf numFmtId="0" fontId="19" fillId="0" borderId="0" xfId="0" quotePrefix="1" applyNumberFormat="1" applyFont="1" applyFill="1" applyBorder="1" applyAlignment="1">
      <alignment horizontal="left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wrapText="1"/>
    </xf>
    <xf numFmtId="3" fontId="21" fillId="0" borderId="14" xfId="0" applyNumberFormat="1" applyFont="1" applyFill="1" applyBorder="1" applyAlignment="1">
      <alignment horizontal="right"/>
    </xf>
    <xf numFmtId="0" fontId="21" fillId="0" borderId="1" xfId="0" applyNumberFormat="1" applyFont="1" applyFill="1" applyBorder="1"/>
    <xf numFmtId="0" fontId="19" fillId="0" borderId="0" xfId="0" quotePrefix="1" applyFont="1" applyAlignment="1">
      <alignment horizontal="left"/>
    </xf>
    <xf numFmtId="0" fontId="19" fillId="0" borderId="0" xfId="0" applyFont="1"/>
    <xf numFmtId="0" fontId="19" fillId="0" borderId="0" xfId="0" quotePrefix="1" applyFont="1"/>
    <xf numFmtId="0" fontId="21" fillId="0" borderId="15" xfId="0" applyFont="1" applyBorder="1" applyAlignment="1">
      <alignment horizontal="center" vertical="center"/>
    </xf>
    <xf numFmtId="0" fontId="21" fillId="0" borderId="0" xfId="0" quotePrefix="1" applyFont="1"/>
    <xf numFmtId="177" fontId="21" fillId="0" borderId="14" xfId="0" applyNumberFormat="1" applyFont="1" applyBorder="1" applyAlignment="1">
      <alignment horizontal="right"/>
    </xf>
    <xf numFmtId="177" fontId="21" fillId="0" borderId="4" xfId="0" applyNumberFormat="1" applyFont="1" applyBorder="1" applyAlignment="1">
      <alignment horizontal="right"/>
    </xf>
    <xf numFmtId="180" fontId="21" fillId="0" borderId="4" xfId="0" applyNumberFormat="1" applyFont="1" applyBorder="1" applyAlignment="1">
      <alignment horizontal="right"/>
    </xf>
    <xf numFmtId="177" fontId="21" fillId="0" borderId="12" xfId="0" applyNumberFormat="1" applyFont="1" applyBorder="1" applyAlignment="1">
      <alignment horizontal="right"/>
    </xf>
    <xf numFmtId="180" fontId="21" fillId="0" borderId="0" xfId="0" applyNumberFormat="1" applyFont="1" applyAlignment="1">
      <alignment horizontal="right"/>
    </xf>
    <xf numFmtId="180" fontId="21" fillId="0" borderId="0" xfId="0" applyNumberFormat="1" applyFont="1" applyBorder="1" applyAlignment="1">
      <alignment horizontal="right"/>
    </xf>
    <xf numFmtId="177" fontId="21" fillId="0" borderId="12" xfId="0" applyNumberFormat="1" applyFont="1" applyBorder="1" applyProtection="1">
      <protection locked="0"/>
    </xf>
    <xf numFmtId="177" fontId="21" fillId="0" borderId="0" xfId="0" applyNumberFormat="1" applyFont="1" applyProtection="1">
      <protection locked="0"/>
    </xf>
    <xf numFmtId="179" fontId="21" fillId="0" borderId="0" xfId="0" applyNumberFormat="1" applyFont="1" applyAlignment="1">
      <alignment horizontal="right"/>
    </xf>
    <xf numFmtId="0" fontId="21" fillId="0" borderId="4" xfId="0" applyFont="1" applyBorder="1"/>
    <xf numFmtId="179" fontId="21" fillId="0" borderId="4" xfId="0" applyNumberFormat="1" applyFont="1" applyBorder="1" applyAlignment="1">
      <alignment horizontal="right"/>
    </xf>
    <xf numFmtId="38" fontId="21" fillId="0" borderId="0" xfId="1" applyFont="1" applyAlignment="1">
      <alignment horizontal="right"/>
    </xf>
    <xf numFmtId="0" fontId="21" fillId="0" borderId="1" xfId="0" applyFont="1" applyBorder="1"/>
    <xf numFmtId="0" fontId="21" fillId="0" borderId="1" xfId="0" quotePrefix="1" applyFont="1" applyBorder="1"/>
    <xf numFmtId="0" fontId="21" fillId="0" borderId="7" xfId="0" quotePrefix="1" applyFont="1" applyBorder="1"/>
    <xf numFmtId="3" fontId="21" fillId="0" borderId="1" xfId="0" applyNumberFormat="1" applyFont="1" applyBorder="1" applyAlignment="1">
      <alignment horizontal="right"/>
    </xf>
    <xf numFmtId="179" fontId="21" fillId="0" borderId="1" xfId="0" applyNumberFormat="1" applyFont="1" applyBorder="1" applyAlignment="1">
      <alignment horizontal="right"/>
    </xf>
    <xf numFmtId="0" fontId="24" fillId="0" borderId="0" xfId="0" applyFont="1"/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20" fillId="0" borderId="0" xfId="0" quotePrefix="1" applyNumberFormat="1" applyFont="1" applyFill="1" applyAlignment="1">
      <alignment horizontal="left"/>
    </xf>
    <xf numFmtId="0" fontId="21" fillId="0" borderId="0" xfId="0" quotePrefix="1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right"/>
    </xf>
    <xf numFmtId="0" fontId="21" fillId="0" borderId="7" xfId="0" applyNumberFormat="1" applyFont="1" applyFill="1" applyBorder="1" applyAlignment="1">
      <alignment horizontal="center" vertical="center" wrapText="1"/>
    </xf>
    <xf numFmtId="180" fontId="21" fillId="0" borderId="0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/>
    <xf numFmtId="0" fontId="21" fillId="0" borderId="7" xfId="0" quotePrefix="1" applyNumberFormat="1" applyFont="1" applyFill="1" applyBorder="1" applyAlignment="1"/>
    <xf numFmtId="179" fontId="21" fillId="0" borderId="1" xfId="0" applyNumberFormat="1" applyFont="1" applyFill="1" applyBorder="1" applyAlignment="1">
      <alignment horizontal="right"/>
    </xf>
    <xf numFmtId="0" fontId="21" fillId="0" borderId="0" xfId="0" applyFont="1" applyFill="1"/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180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21" fillId="0" borderId="1" xfId="0" quotePrefix="1" applyNumberFormat="1" applyFont="1" applyFill="1" applyBorder="1" applyAlignment="1"/>
    <xf numFmtId="3" fontId="21" fillId="0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7" xfId="0" quotePrefix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181" fontId="6" fillId="0" borderId="10" xfId="0" applyNumberFormat="1" applyFont="1" applyFill="1" applyBorder="1" applyAlignment="1">
      <alignment horizontal="right"/>
    </xf>
    <xf numFmtId="181" fontId="6" fillId="0" borderId="9" xfId="0" applyNumberFormat="1" applyFont="1" applyFill="1" applyBorder="1" applyAlignment="1">
      <alignment horizontal="right"/>
    </xf>
    <xf numFmtId="181" fontId="6" fillId="0" borderId="12" xfId="0" applyNumberFormat="1" applyFont="1" applyFill="1" applyBorder="1" applyAlignment="1"/>
    <xf numFmtId="181" fontId="6" fillId="0" borderId="3" xfId="0" applyNumberFormat="1" applyFont="1" applyFill="1" applyBorder="1" applyAlignment="1"/>
    <xf numFmtId="18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shrinkToFit="1"/>
    </xf>
    <xf numFmtId="0" fontId="6" fillId="0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shrinkToFit="1"/>
    </xf>
    <xf numFmtId="184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/>
    <xf numFmtId="184" fontId="6" fillId="0" borderId="3" xfId="0" applyNumberFormat="1" applyFont="1" applyFill="1" applyBorder="1" applyAlignment="1"/>
    <xf numFmtId="183" fontId="6" fillId="0" borderId="3" xfId="0" applyNumberFormat="1" applyFont="1" applyFill="1" applyBorder="1" applyAlignment="1"/>
    <xf numFmtId="3" fontId="6" fillId="0" borderId="7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>
      <alignment horizontal="right"/>
    </xf>
    <xf numFmtId="183" fontId="6" fillId="0" borderId="0" xfId="1" applyNumberFormat="1" applyFont="1" applyFill="1" applyBorder="1" applyAlignment="1"/>
    <xf numFmtId="183" fontId="6" fillId="0" borderId="0" xfId="1" applyNumberFormat="1" applyFont="1" applyFill="1" applyBorder="1" applyAlignment="1">
      <alignment horizontal="right"/>
    </xf>
    <xf numFmtId="183" fontId="6" fillId="0" borderId="14" xfId="0" applyNumberFormat="1" applyFont="1" applyFill="1" applyBorder="1" applyAlignment="1">
      <alignment horizontal="right"/>
    </xf>
    <xf numFmtId="183" fontId="6" fillId="0" borderId="12" xfId="0" applyNumberFormat="1" applyFont="1" applyFill="1" applyBorder="1" applyAlignment="1">
      <alignment horizontal="right"/>
    </xf>
    <xf numFmtId="38" fontId="21" fillId="0" borderId="0" xfId="1" applyFont="1" applyFill="1"/>
    <xf numFmtId="38" fontId="21" fillId="0" borderId="0" xfId="1" applyFont="1" applyFill="1" applyBorder="1" applyAlignment="1"/>
    <xf numFmtId="38" fontId="21" fillId="0" borderId="0" xfId="1" applyFont="1" applyFill="1" applyBorder="1"/>
    <xf numFmtId="0" fontId="7" fillId="0" borderId="0" xfId="3" applyFont="1" applyFill="1" applyAlignment="1">
      <alignment horizont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 vertical="center"/>
    </xf>
    <xf numFmtId="183" fontId="6" fillId="0" borderId="11" xfId="0" applyNumberFormat="1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 vertical="center" wrapText="1"/>
    </xf>
    <xf numFmtId="183" fontId="6" fillId="0" borderId="1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3" xfId="0" quotePrefix="1" applyNumberFormat="1" applyFont="1" applyFill="1" applyBorder="1" applyAlignment="1">
      <alignment horizontal="center" vertical="center" wrapText="1"/>
    </xf>
    <xf numFmtId="0" fontId="21" fillId="0" borderId="8" xfId="0" quotePrefix="1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2" xfId="0" quotePrefix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1" xfId="0" quotePrefix="1" applyNumberFormat="1" applyFont="1" applyFill="1" applyBorder="1" applyAlignment="1">
      <alignment horizontal="center" vertical="center"/>
    </xf>
    <xf numFmtId="0" fontId="6" fillId="0" borderId="13" xfId="0" quotePrefix="1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1" xfId="0" quotePrefix="1" applyNumberFormat="1" applyFont="1" applyFill="1" applyBorder="1" applyAlignment="1">
      <alignment horizontal="center" vertical="center"/>
    </xf>
    <xf numFmtId="0" fontId="21" fillId="0" borderId="13" xfId="0" quotePrefix="1" applyNumberFormat="1" applyFont="1" applyFill="1" applyBorder="1" applyAlignment="1">
      <alignment horizontal="center" vertical="center"/>
    </xf>
    <xf numFmtId="0" fontId="21" fillId="0" borderId="11" xfId="0" quotePrefix="1" applyNumberFormat="1" applyFont="1" applyFill="1" applyBorder="1" applyAlignment="1">
      <alignment horizontal="center" vertical="center" wrapText="1"/>
    </xf>
    <xf numFmtId="0" fontId="21" fillId="0" borderId="8" xfId="0" quotePrefix="1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6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_02申告所得税②060-076" xfId="4" xr:uid="{00000000-0005-0000-0000-000004000000}"/>
    <cellStyle name="標準_Sheet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M26"/>
  <sheetViews>
    <sheetView tabSelected="1" zoomScaleNormal="100" zoomScaleSheetLayoutView="100" workbookViewId="0">
      <selection activeCell="O1" sqref="O1"/>
    </sheetView>
  </sheetViews>
  <sheetFormatPr defaultColWidth="9.140625" defaultRowHeight="13.5"/>
  <cols>
    <col min="1" max="13" width="7.140625" style="21" customWidth="1"/>
    <col min="14" max="16384" width="9.140625" style="21"/>
  </cols>
  <sheetData>
    <row r="1" spans="1:13" s="41" customFormat="1" ht="32.25" customHeight="1">
      <c r="A1" s="294" t="s">
        <v>185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4" spans="1:13">
      <c r="C4" s="21" t="s">
        <v>186</v>
      </c>
    </row>
    <row r="5" spans="1:13">
      <c r="C5" s="21" t="s">
        <v>207</v>
      </c>
    </row>
    <row r="6" spans="1:13">
      <c r="C6" s="21" t="s">
        <v>208</v>
      </c>
    </row>
    <row r="7" spans="1:13">
      <c r="C7" s="21" t="s">
        <v>187</v>
      </c>
    </row>
    <row r="8" spans="1:13">
      <c r="C8" s="21" t="s">
        <v>189</v>
      </c>
    </row>
    <row r="9" spans="1:13">
      <c r="C9" s="21" t="s">
        <v>209</v>
      </c>
    </row>
    <row r="10" spans="1:13">
      <c r="C10" s="21" t="s">
        <v>210</v>
      </c>
    </row>
    <row r="11" spans="1:13">
      <c r="C11" s="21" t="s">
        <v>203</v>
      </c>
    </row>
    <row r="12" spans="1:13">
      <c r="C12" s="21" t="s">
        <v>190</v>
      </c>
    </row>
    <row r="13" spans="1:13">
      <c r="C13" s="21" t="s">
        <v>215</v>
      </c>
    </row>
    <row r="14" spans="1:13">
      <c r="C14" s="21" t="s">
        <v>200</v>
      </c>
    </row>
    <row r="15" spans="1:13">
      <c r="C15" s="21" t="s">
        <v>201</v>
      </c>
    </row>
    <row r="16" spans="1:13">
      <c r="C16" s="21" t="s">
        <v>191</v>
      </c>
    </row>
    <row r="17" spans="3:3">
      <c r="C17" s="21" t="s">
        <v>205</v>
      </c>
    </row>
    <row r="18" spans="3:3">
      <c r="C18" s="21" t="s">
        <v>204</v>
      </c>
    </row>
    <row r="21" spans="3:3" s="42" customFormat="1" ht="11.25"/>
    <row r="22" spans="3:3" s="42" customFormat="1" ht="11.25"/>
    <row r="23" spans="3:3" s="42" customFormat="1" ht="11.25"/>
    <row r="24" spans="3:3" s="42" customFormat="1" ht="11.25"/>
    <row r="25" spans="3:3" s="42" customFormat="1" ht="11.25"/>
    <row r="26" spans="3:3" s="42" customFormat="1" ht="11.25"/>
  </sheetData>
  <mergeCells count="1">
    <mergeCell ref="A1:M1"/>
  </mergeCells>
  <phoneticPr fontId="8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J66"/>
  <sheetViews>
    <sheetView zoomScaleNormal="100" workbookViewId="0">
      <selection activeCell="O17" sqref="O17"/>
    </sheetView>
  </sheetViews>
  <sheetFormatPr defaultColWidth="8.85546875" defaultRowHeight="11.25"/>
  <cols>
    <col min="1" max="1" width="11" style="152" customWidth="1"/>
    <col min="2" max="3" width="15" style="152" customWidth="1"/>
    <col min="4" max="4" width="5.7109375" style="152" customWidth="1"/>
    <col min="5" max="6" width="15" style="152" customWidth="1"/>
    <col min="7" max="7" width="7" style="152" customWidth="1"/>
    <col min="8" max="9" width="15" style="152" customWidth="1"/>
    <col min="10" max="10" width="5.7109375" style="152" customWidth="1"/>
    <col min="11" max="53" width="12.7109375" style="152" customWidth="1"/>
    <col min="54" max="16384" width="8.85546875" style="152"/>
  </cols>
  <sheetData>
    <row r="1" spans="1:10" s="144" customFormat="1" ht="17.25">
      <c r="A1" s="244" t="s">
        <v>195</v>
      </c>
      <c r="J1" s="192"/>
    </row>
    <row r="2" spans="1:10">
      <c r="A2" s="245"/>
      <c r="D2" s="246"/>
      <c r="E2" s="149"/>
      <c r="J2" s="246" t="s">
        <v>431</v>
      </c>
    </row>
    <row r="3" spans="1:10" s="252" customFormat="1" ht="13.5" customHeight="1">
      <c r="A3" s="337" t="s">
        <v>372</v>
      </c>
      <c r="B3" s="339" t="s">
        <v>165</v>
      </c>
      <c r="C3" s="340"/>
      <c r="D3" s="341"/>
      <c r="E3" s="339" t="s">
        <v>391</v>
      </c>
      <c r="F3" s="336"/>
      <c r="G3" s="336"/>
      <c r="H3" s="339" t="s">
        <v>283</v>
      </c>
      <c r="I3" s="340"/>
      <c r="J3" s="342"/>
    </row>
    <row r="4" spans="1:10" s="252" customFormat="1" ht="26.25" customHeight="1">
      <c r="A4" s="338"/>
      <c r="B4" s="253" t="s">
        <v>385</v>
      </c>
      <c r="C4" s="253" t="s">
        <v>386</v>
      </c>
      <c r="D4" s="254" t="s">
        <v>271</v>
      </c>
      <c r="E4" s="253" t="s">
        <v>385</v>
      </c>
      <c r="F4" s="253" t="s">
        <v>386</v>
      </c>
      <c r="G4" s="254" t="s">
        <v>271</v>
      </c>
      <c r="H4" s="253" t="s">
        <v>385</v>
      </c>
      <c r="I4" s="255" t="s">
        <v>386</v>
      </c>
      <c r="J4" s="256" t="s">
        <v>271</v>
      </c>
    </row>
    <row r="5" spans="1:10" s="252" customFormat="1" ht="17.25" customHeight="1">
      <c r="A5" s="182" t="s">
        <v>511</v>
      </c>
      <c r="B5" s="184">
        <v>37431600</v>
      </c>
      <c r="C5" s="184">
        <v>37431600</v>
      </c>
      <c r="D5" s="257">
        <v>100</v>
      </c>
      <c r="E5" s="184">
        <v>70245</v>
      </c>
      <c r="F5" s="184">
        <v>0</v>
      </c>
      <c r="G5" s="257">
        <v>0</v>
      </c>
      <c r="H5" s="184">
        <v>0</v>
      </c>
      <c r="I5" s="184">
        <v>0</v>
      </c>
      <c r="J5" s="257">
        <v>0</v>
      </c>
    </row>
    <row r="6" spans="1:10" s="252" customFormat="1" ht="13.5" customHeight="1">
      <c r="A6" s="258" t="s">
        <v>422</v>
      </c>
      <c r="B6" s="176">
        <v>36654300</v>
      </c>
      <c r="C6" s="184">
        <v>36654300</v>
      </c>
      <c r="D6" s="257">
        <v>100</v>
      </c>
      <c r="E6" s="184">
        <v>53473</v>
      </c>
      <c r="F6" s="184">
        <v>0</v>
      </c>
      <c r="G6" s="257">
        <v>0</v>
      </c>
      <c r="H6" s="184">
        <v>0</v>
      </c>
      <c r="I6" s="184">
        <v>0</v>
      </c>
      <c r="J6" s="257">
        <v>0</v>
      </c>
    </row>
    <row r="7" spans="1:10" s="252" customFormat="1" ht="13.5" customHeight="1">
      <c r="A7" s="258" t="s">
        <v>434</v>
      </c>
      <c r="B7" s="176">
        <v>36516000</v>
      </c>
      <c r="C7" s="184">
        <v>36516000</v>
      </c>
      <c r="D7" s="257">
        <v>100</v>
      </c>
      <c r="E7" s="184">
        <v>0</v>
      </c>
      <c r="F7" s="184">
        <v>0</v>
      </c>
      <c r="G7" s="257">
        <v>0</v>
      </c>
      <c r="H7" s="184">
        <v>0</v>
      </c>
      <c r="I7" s="184">
        <v>0</v>
      </c>
      <c r="J7" s="257">
        <v>0</v>
      </c>
    </row>
    <row r="8" spans="1:10" s="252" customFormat="1" ht="13.5" customHeight="1">
      <c r="A8" s="258" t="s">
        <v>497</v>
      </c>
      <c r="B8" s="176">
        <v>34805900</v>
      </c>
      <c r="C8" s="184">
        <v>34805900</v>
      </c>
      <c r="D8" s="257">
        <v>100</v>
      </c>
      <c r="E8" s="184">
        <v>0</v>
      </c>
      <c r="F8" s="184">
        <v>0</v>
      </c>
      <c r="G8" s="257">
        <v>0</v>
      </c>
      <c r="H8" s="184">
        <v>0</v>
      </c>
      <c r="I8" s="184">
        <v>0</v>
      </c>
      <c r="J8" s="257">
        <v>0</v>
      </c>
    </row>
    <row r="9" spans="1:10" s="252" customFormat="1" ht="13.5" customHeight="1">
      <c r="A9" s="258" t="s">
        <v>514</v>
      </c>
      <c r="B9" s="176">
        <f>SUM(B11:B21)</f>
        <v>35569100</v>
      </c>
      <c r="C9" s="164">
        <f>SUM(C11:C21)</f>
        <v>35569100</v>
      </c>
      <c r="D9" s="248">
        <f>IF(B9&lt;&gt;0,(IF(C9/B9*100&gt;=100,ROUND(C9/B9*100,1),IF(C9/B9*100&gt;=99.95,99.9,ROUND(C9/B9*100,1)))),0)</f>
        <v>100</v>
      </c>
      <c r="E9" s="164">
        <f>SUM(E11:E21)</f>
        <v>0</v>
      </c>
      <c r="F9" s="164">
        <f>SUM(F11:F21)</f>
        <v>0</v>
      </c>
      <c r="G9" s="248">
        <f>IF(E9&lt;&gt;0,(IF(F9/E9*100&gt;=100,ROUND(F9/E9*100,1),IF(F9/E9*100&gt;=99.95,99.9,ROUND(F9/E9*100,1)))),0)</f>
        <v>0</v>
      </c>
      <c r="H9" s="164">
        <f>SUM(H11:H21)</f>
        <v>0</v>
      </c>
      <c r="I9" s="164">
        <f>SUM(I11:I21)</f>
        <v>0</v>
      </c>
      <c r="J9" s="248">
        <f>IF(H9&lt;&gt;0,(IF(I9/H9*100&gt;=100,ROUND(I9/H9*100,1),IF(I9/H9*100&gt;=99.95,99.9,ROUND(I9/H9*100,1)))),0)</f>
        <v>0</v>
      </c>
    </row>
    <row r="10" spans="1:10">
      <c r="A10" s="151"/>
      <c r="B10" s="176"/>
      <c r="C10" s="164"/>
      <c r="D10" s="248"/>
      <c r="E10" s="164"/>
      <c r="F10" s="164"/>
      <c r="G10" s="248"/>
      <c r="H10" s="164"/>
      <c r="I10" s="164"/>
      <c r="J10" s="248"/>
    </row>
    <row r="11" spans="1:10" ht="13.5" customHeight="1">
      <c r="A11" s="249" t="s">
        <v>60</v>
      </c>
      <c r="B11" s="176">
        <v>9747800</v>
      </c>
      <c r="C11" s="164">
        <v>9747800</v>
      </c>
      <c r="D11" s="248">
        <f t="shared" ref="D11" si="0">IF(B11&lt;&gt;0,(IF(C11/B11*100&gt;=100,ROUND(C11/B11*100,1),IF(C11/B11*100&gt;=99.95,99.9,ROUND(C11/B11*100,1)))),0)</f>
        <v>100</v>
      </c>
      <c r="E11" s="164">
        <v>0</v>
      </c>
      <c r="F11" s="164">
        <v>0</v>
      </c>
      <c r="G11" s="248">
        <f t="shared" ref="G11" si="1">IF(E11&lt;&gt;0,(IF(F11/E11*100&gt;=100,ROUND(F11/E11*100,1),IF(F11/E11*100&gt;=99.95,99.9,ROUND(F11/E11*100,1)))),0)</f>
        <v>0</v>
      </c>
      <c r="H11" s="164">
        <v>0</v>
      </c>
      <c r="I11" s="164">
        <v>0</v>
      </c>
      <c r="J11" s="248">
        <f t="shared" ref="J11" si="2">IF(H11&lt;&gt;0,(IF(I11/H11*100&gt;=100,ROUND(I11/H11*100,1),IF(I11/H11*100&gt;=99.95,99.9,ROUND(I11/H11*100,1)))),0)</f>
        <v>0</v>
      </c>
    </row>
    <row r="12" spans="1:10" ht="13.5" customHeight="1">
      <c r="A12" s="249" t="s">
        <v>518</v>
      </c>
      <c r="B12" s="176">
        <v>0</v>
      </c>
      <c r="C12" s="164">
        <v>0</v>
      </c>
      <c r="D12" s="248">
        <v>0</v>
      </c>
      <c r="E12" s="164">
        <v>0</v>
      </c>
      <c r="F12" s="164">
        <v>0</v>
      </c>
      <c r="G12" s="248">
        <v>0</v>
      </c>
      <c r="H12" s="164">
        <v>0</v>
      </c>
      <c r="I12" s="164">
        <v>0</v>
      </c>
      <c r="J12" s="248">
        <v>0</v>
      </c>
    </row>
    <row r="13" spans="1:10" ht="13.5" customHeight="1">
      <c r="A13" s="249" t="s">
        <v>61</v>
      </c>
      <c r="B13" s="176">
        <v>0</v>
      </c>
      <c r="C13" s="164">
        <v>0</v>
      </c>
      <c r="D13" s="248">
        <f>IF(B13&lt;&gt;0,(IF(C13/B13*100&gt;=100,ROUND(C13/B13*100,1),IF(C13/B13*100&gt;=99.95,99.9,ROUND(C13/B13*100,1)))),0)</f>
        <v>0</v>
      </c>
      <c r="E13" s="164">
        <v>0</v>
      </c>
      <c r="F13" s="164">
        <v>0</v>
      </c>
      <c r="G13" s="248">
        <f>IF(E13&lt;&gt;0,(IF(F13/E13*100&gt;=100,ROUND(F13/E13*100,1),IF(F13/E13*100&gt;=99.95,99.9,ROUND(F13/E13*100,1)))),0)</f>
        <v>0</v>
      </c>
      <c r="H13" s="164">
        <v>0</v>
      </c>
      <c r="I13" s="164">
        <v>0</v>
      </c>
      <c r="J13" s="248">
        <f>IF(H13&lt;&gt;0,(IF(I13/H13*100&gt;=100,ROUND(I13/H13*100,1),IF(I13/H13*100&gt;=99.95,99.9,ROUND(I13/H13*100,1)))),0)</f>
        <v>0</v>
      </c>
    </row>
    <row r="14" spans="1:10" ht="13.5" customHeight="1">
      <c r="A14" s="249" t="s">
        <v>62</v>
      </c>
      <c r="B14" s="176">
        <v>4624900</v>
      </c>
      <c r="C14" s="164">
        <v>4624900</v>
      </c>
      <c r="D14" s="248">
        <f t="shared" ref="D14:D21" si="3">IF(B14&lt;&gt;0,(IF(C14/B14*100&gt;=100,ROUND(C14/B14*100,1),IF(C14/B14*100&gt;=99.95,99.9,ROUND(C14/B14*100,1)))),0)</f>
        <v>100</v>
      </c>
      <c r="E14" s="164">
        <v>0</v>
      </c>
      <c r="F14" s="164">
        <v>0</v>
      </c>
      <c r="G14" s="248">
        <f t="shared" ref="G14:G21" si="4">IF(E14&lt;&gt;0,(IF(F14/E14*100&gt;=100,ROUND(F14/E14*100,1),IF(F14/E14*100&gt;=99.95,99.9,ROUND(F14/E14*100,1)))),0)</f>
        <v>0</v>
      </c>
      <c r="H14" s="164">
        <v>0</v>
      </c>
      <c r="I14" s="164">
        <v>0</v>
      </c>
      <c r="J14" s="248">
        <f t="shared" ref="J14:J21" si="5">IF(H14&lt;&gt;0,(IF(I14/H14*100&gt;=100,ROUND(I14/H14*100,1),IF(I14/H14*100&gt;=99.95,99.9,ROUND(I14/H14*100,1)))),0)</f>
        <v>0</v>
      </c>
    </row>
    <row r="15" spans="1:10" ht="13.5" customHeight="1">
      <c r="A15" s="249" t="s">
        <v>63</v>
      </c>
      <c r="B15" s="176">
        <v>2852100</v>
      </c>
      <c r="C15" s="164">
        <v>2852100</v>
      </c>
      <c r="D15" s="248">
        <f t="shared" si="3"/>
        <v>100</v>
      </c>
      <c r="E15" s="164">
        <v>0</v>
      </c>
      <c r="F15" s="164">
        <v>0</v>
      </c>
      <c r="G15" s="248">
        <f t="shared" si="4"/>
        <v>0</v>
      </c>
      <c r="H15" s="164">
        <v>0</v>
      </c>
      <c r="I15" s="164">
        <v>0</v>
      </c>
      <c r="J15" s="248">
        <f t="shared" si="5"/>
        <v>0</v>
      </c>
    </row>
    <row r="16" spans="1:10" ht="13.5" customHeight="1">
      <c r="A16" s="149" t="s">
        <v>244</v>
      </c>
      <c r="B16" s="176">
        <v>2854200</v>
      </c>
      <c r="C16" s="164">
        <v>2854200</v>
      </c>
      <c r="D16" s="248">
        <f t="shared" si="3"/>
        <v>100</v>
      </c>
      <c r="E16" s="164">
        <v>0</v>
      </c>
      <c r="F16" s="164">
        <v>0</v>
      </c>
      <c r="G16" s="248">
        <f t="shared" si="4"/>
        <v>0</v>
      </c>
      <c r="H16" s="164">
        <v>0</v>
      </c>
      <c r="I16" s="164">
        <v>0</v>
      </c>
      <c r="J16" s="248">
        <f t="shared" si="5"/>
        <v>0</v>
      </c>
    </row>
    <row r="17" spans="1:10" ht="13.5" customHeight="1">
      <c r="A17" s="249" t="s">
        <v>64</v>
      </c>
      <c r="B17" s="176">
        <v>3367800</v>
      </c>
      <c r="C17" s="164">
        <v>3367800</v>
      </c>
      <c r="D17" s="248">
        <f t="shared" si="3"/>
        <v>100</v>
      </c>
      <c r="E17" s="164">
        <v>0</v>
      </c>
      <c r="F17" s="164">
        <v>0</v>
      </c>
      <c r="G17" s="248">
        <f t="shared" si="4"/>
        <v>0</v>
      </c>
      <c r="H17" s="164">
        <v>0</v>
      </c>
      <c r="I17" s="164">
        <v>0</v>
      </c>
      <c r="J17" s="248">
        <f t="shared" si="5"/>
        <v>0</v>
      </c>
    </row>
    <row r="18" spans="1:10" ht="13.5" customHeight="1">
      <c r="A18" s="149" t="s">
        <v>109</v>
      </c>
      <c r="B18" s="176">
        <v>4136200</v>
      </c>
      <c r="C18" s="164">
        <v>4136200</v>
      </c>
      <c r="D18" s="248">
        <f t="shared" si="3"/>
        <v>100</v>
      </c>
      <c r="E18" s="164">
        <v>0</v>
      </c>
      <c r="F18" s="164">
        <v>0</v>
      </c>
      <c r="G18" s="248">
        <f t="shared" si="4"/>
        <v>0</v>
      </c>
      <c r="H18" s="164">
        <v>0</v>
      </c>
      <c r="I18" s="164">
        <v>0</v>
      </c>
      <c r="J18" s="248">
        <f t="shared" si="5"/>
        <v>0</v>
      </c>
    </row>
    <row r="19" spans="1:10" ht="13.5" customHeight="1">
      <c r="A19" s="149" t="s">
        <v>245</v>
      </c>
      <c r="B19" s="176">
        <v>3236700</v>
      </c>
      <c r="C19" s="164">
        <v>3236700</v>
      </c>
      <c r="D19" s="248">
        <f t="shared" si="3"/>
        <v>100</v>
      </c>
      <c r="E19" s="164">
        <v>0</v>
      </c>
      <c r="F19" s="164">
        <v>0</v>
      </c>
      <c r="G19" s="248">
        <f t="shared" si="4"/>
        <v>0</v>
      </c>
      <c r="H19" s="164">
        <v>0</v>
      </c>
      <c r="I19" s="164">
        <v>0</v>
      </c>
      <c r="J19" s="248">
        <f t="shared" si="5"/>
        <v>0</v>
      </c>
    </row>
    <row r="20" spans="1:10" ht="13.5" customHeight="1">
      <c r="A20" s="149" t="s">
        <v>246</v>
      </c>
      <c r="B20" s="176">
        <v>1983300</v>
      </c>
      <c r="C20" s="164">
        <v>1983300</v>
      </c>
      <c r="D20" s="248">
        <f t="shared" si="3"/>
        <v>100</v>
      </c>
      <c r="E20" s="164">
        <v>0</v>
      </c>
      <c r="F20" s="164">
        <v>0</v>
      </c>
      <c r="G20" s="248">
        <f t="shared" si="4"/>
        <v>0</v>
      </c>
      <c r="H20" s="164">
        <v>0</v>
      </c>
      <c r="I20" s="164">
        <v>0</v>
      </c>
      <c r="J20" s="248">
        <f t="shared" si="5"/>
        <v>0</v>
      </c>
    </row>
    <row r="21" spans="1:10" ht="13.5" customHeight="1">
      <c r="A21" s="249" t="s">
        <v>65</v>
      </c>
      <c r="B21" s="176">
        <v>2766100</v>
      </c>
      <c r="C21" s="164">
        <v>2766100</v>
      </c>
      <c r="D21" s="248">
        <f t="shared" si="3"/>
        <v>100</v>
      </c>
      <c r="E21" s="164">
        <v>0</v>
      </c>
      <c r="F21" s="164">
        <v>0</v>
      </c>
      <c r="G21" s="248">
        <f t="shared" si="4"/>
        <v>0</v>
      </c>
      <c r="H21" s="164">
        <v>0</v>
      </c>
      <c r="I21" s="164">
        <v>0</v>
      </c>
      <c r="J21" s="248">
        <f t="shared" si="5"/>
        <v>0</v>
      </c>
    </row>
    <row r="22" spans="1:10" ht="3.75" customHeight="1">
      <c r="A22" s="259"/>
      <c r="B22" s="260"/>
      <c r="C22" s="170"/>
      <c r="D22" s="251"/>
      <c r="E22" s="170"/>
      <c r="F22" s="170"/>
      <c r="G22" s="251"/>
      <c r="H22" s="168"/>
      <c r="I22" s="168"/>
      <c r="J22" s="168"/>
    </row>
    <row r="47" spans="2:10">
      <c r="B47" s="151"/>
      <c r="C47" s="151"/>
      <c r="D47" s="151"/>
      <c r="E47" s="151"/>
      <c r="F47" s="151"/>
      <c r="G47" s="151"/>
      <c r="H47" s="149"/>
      <c r="I47" s="149"/>
      <c r="J47" s="149"/>
    </row>
    <row r="48" spans="2:10">
      <c r="J48" s="149"/>
    </row>
    <row r="49" spans="10:10">
      <c r="J49" s="149"/>
    </row>
    <row r="50" spans="10:10">
      <c r="J50" s="149"/>
    </row>
    <row r="51" spans="10:10">
      <c r="J51" s="149"/>
    </row>
    <row r="52" spans="10:10">
      <c r="J52" s="149"/>
    </row>
    <row r="53" spans="10:10">
      <c r="J53" s="149"/>
    </row>
    <row r="54" spans="10:10">
      <c r="J54" s="149"/>
    </row>
    <row r="55" spans="10:10">
      <c r="J55" s="149"/>
    </row>
    <row r="56" spans="10:10">
      <c r="J56" s="149"/>
    </row>
    <row r="57" spans="10:10">
      <c r="J57" s="149"/>
    </row>
    <row r="58" spans="10:10">
      <c r="J58" s="149"/>
    </row>
    <row r="59" spans="10:10">
      <c r="J59" s="149"/>
    </row>
    <row r="60" spans="10:10">
      <c r="J60" s="149"/>
    </row>
    <row r="61" spans="10:10">
      <c r="J61" s="149"/>
    </row>
    <row r="62" spans="10:10">
      <c r="J62" s="149"/>
    </row>
    <row r="63" spans="10:10">
      <c r="J63" s="149"/>
    </row>
    <row r="64" spans="10:10">
      <c r="J64" s="149"/>
    </row>
    <row r="65" spans="10:10">
      <c r="J65" s="149"/>
    </row>
    <row r="66" spans="10:10">
      <c r="J66" s="149"/>
    </row>
  </sheetData>
  <mergeCells count="4">
    <mergeCell ref="A3:A4"/>
    <mergeCell ref="B3:D3"/>
    <mergeCell ref="E3:G3"/>
    <mergeCell ref="H3:J3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4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X68"/>
  <sheetViews>
    <sheetView zoomScaleNormal="100" workbookViewId="0">
      <selection activeCell="H8" sqref="H8"/>
    </sheetView>
  </sheetViews>
  <sheetFormatPr defaultColWidth="7.85546875" defaultRowHeight="11.25"/>
  <cols>
    <col min="1" max="1" width="4.28515625" style="152" customWidth="1"/>
    <col min="2" max="2" width="11.42578125" style="149" customWidth="1"/>
    <col min="3" max="24" width="12.5703125" style="152" customWidth="1"/>
    <col min="25" max="16384" width="7.85546875" style="152"/>
  </cols>
  <sheetData>
    <row r="1" spans="1:24" s="144" customFormat="1" ht="17.25">
      <c r="A1" s="143" t="s">
        <v>214</v>
      </c>
      <c r="B1" s="192"/>
      <c r="C1" s="145"/>
      <c r="W1" s="192"/>
      <c r="X1" s="192"/>
    </row>
    <row r="2" spans="1:24">
      <c r="A2" s="149"/>
      <c r="C2" s="149"/>
      <c r="D2" s="149"/>
      <c r="E2" s="149"/>
      <c r="F2" s="149"/>
      <c r="G2" s="149"/>
      <c r="H2" s="149"/>
      <c r="I2" s="149"/>
      <c r="J2" s="149"/>
      <c r="K2" s="149"/>
      <c r="L2" s="150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51" t="s">
        <v>157</v>
      </c>
    </row>
    <row r="3" spans="1:24" ht="26.25" customHeight="1">
      <c r="A3" s="347" t="s">
        <v>435</v>
      </c>
      <c r="B3" s="337"/>
      <c r="C3" s="333" t="s">
        <v>436</v>
      </c>
      <c r="D3" s="335"/>
      <c r="E3" s="349" t="s">
        <v>437</v>
      </c>
      <c r="F3" s="335"/>
      <c r="G3" s="345" t="s">
        <v>438</v>
      </c>
      <c r="H3" s="346"/>
      <c r="I3" s="345" t="s">
        <v>439</v>
      </c>
      <c r="J3" s="346"/>
      <c r="K3" s="345" t="s">
        <v>440</v>
      </c>
      <c r="L3" s="346"/>
      <c r="M3" s="345" t="s">
        <v>441</v>
      </c>
      <c r="N3" s="346"/>
      <c r="O3" s="345" t="s">
        <v>442</v>
      </c>
      <c r="P3" s="346"/>
      <c r="Q3" s="345" t="s">
        <v>443</v>
      </c>
      <c r="R3" s="346"/>
      <c r="S3" s="345" t="s">
        <v>444</v>
      </c>
      <c r="T3" s="346"/>
      <c r="U3" s="333" t="s">
        <v>445</v>
      </c>
      <c r="V3" s="335"/>
      <c r="W3" s="343" t="s">
        <v>55</v>
      </c>
      <c r="X3" s="344"/>
    </row>
    <row r="4" spans="1:24" ht="18.75" customHeight="1">
      <c r="A4" s="348"/>
      <c r="B4" s="338"/>
      <c r="C4" s="193" t="s">
        <v>74</v>
      </c>
      <c r="D4" s="193" t="s">
        <v>75</v>
      </c>
      <c r="E4" s="193" t="s">
        <v>74</v>
      </c>
      <c r="F4" s="193" t="s">
        <v>75</v>
      </c>
      <c r="G4" s="193" t="s">
        <v>74</v>
      </c>
      <c r="H4" s="193" t="s">
        <v>75</v>
      </c>
      <c r="I4" s="193" t="s">
        <v>74</v>
      </c>
      <c r="J4" s="193" t="s">
        <v>75</v>
      </c>
      <c r="K4" s="194" t="s">
        <v>74</v>
      </c>
      <c r="L4" s="193" t="s">
        <v>75</v>
      </c>
      <c r="M4" s="194" t="s">
        <v>74</v>
      </c>
      <c r="N4" s="193" t="s">
        <v>75</v>
      </c>
      <c r="O4" s="193" t="s">
        <v>74</v>
      </c>
      <c r="P4" s="193" t="s">
        <v>75</v>
      </c>
      <c r="Q4" s="193" t="s">
        <v>74</v>
      </c>
      <c r="R4" s="193" t="s">
        <v>75</v>
      </c>
      <c r="S4" s="193" t="s">
        <v>74</v>
      </c>
      <c r="T4" s="193" t="s">
        <v>75</v>
      </c>
      <c r="U4" s="193" t="s">
        <v>74</v>
      </c>
      <c r="V4" s="193" t="s">
        <v>75</v>
      </c>
      <c r="W4" s="193" t="s">
        <v>74</v>
      </c>
      <c r="X4" s="195" t="s">
        <v>75</v>
      </c>
    </row>
    <row r="5" spans="1:24" ht="18" customHeight="1">
      <c r="B5" s="182" t="s">
        <v>511</v>
      </c>
      <c r="C5" s="183">
        <v>937337505</v>
      </c>
      <c r="D5" s="183">
        <v>904290774</v>
      </c>
      <c r="E5" s="183">
        <v>849135225</v>
      </c>
      <c r="F5" s="183">
        <v>818646949</v>
      </c>
      <c r="G5" s="183">
        <v>402566298</v>
      </c>
      <c r="H5" s="183">
        <v>389002715</v>
      </c>
      <c r="I5" s="183">
        <v>403788381</v>
      </c>
      <c r="J5" s="183">
        <v>388208423</v>
      </c>
      <c r="K5" s="183">
        <v>9572256</v>
      </c>
      <c r="L5" s="183">
        <v>8866887</v>
      </c>
      <c r="M5" s="183">
        <v>32550198</v>
      </c>
      <c r="N5" s="183">
        <v>32550197</v>
      </c>
      <c r="O5" s="183">
        <v>4004</v>
      </c>
      <c r="P5" s="183">
        <v>4004</v>
      </c>
      <c r="Q5" s="183">
        <v>654088</v>
      </c>
      <c r="R5" s="183">
        <v>14723</v>
      </c>
      <c r="S5" s="196">
        <v>0</v>
      </c>
      <c r="T5" s="196">
        <v>0</v>
      </c>
      <c r="U5" s="183">
        <v>88202280</v>
      </c>
      <c r="V5" s="183">
        <v>85643825</v>
      </c>
      <c r="W5" s="196">
        <v>0</v>
      </c>
      <c r="X5" s="196">
        <v>0</v>
      </c>
    </row>
    <row r="6" spans="1:24" ht="18" customHeight="1">
      <c r="B6" s="182" t="s">
        <v>422</v>
      </c>
      <c r="C6" s="197">
        <v>965027771</v>
      </c>
      <c r="D6" s="197">
        <v>935270588</v>
      </c>
      <c r="E6" s="197">
        <v>876907396</v>
      </c>
      <c r="F6" s="197">
        <v>849324873</v>
      </c>
      <c r="G6" s="197">
        <v>434613419</v>
      </c>
      <c r="H6" s="197">
        <v>422022265</v>
      </c>
      <c r="I6" s="197">
        <v>399722315</v>
      </c>
      <c r="J6" s="197">
        <v>386070514</v>
      </c>
      <c r="K6" s="197">
        <v>9916116</v>
      </c>
      <c r="L6" s="197">
        <v>9210095</v>
      </c>
      <c r="M6" s="197">
        <v>31999384</v>
      </c>
      <c r="N6" s="197">
        <v>31999363</v>
      </c>
      <c r="O6" s="197">
        <v>3764</v>
      </c>
      <c r="P6" s="197">
        <v>3764</v>
      </c>
      <c r="Q6" s="197">
        <v>652398</v>
      </c>
      <c r="R6" s="197">
        <v>18872</v>
      </c>
      <c r="S6" s="196">
        <v>0</v>
      </c>
      <c r="T6" s="196">
        <v>0</v>
      </c>
      <c r="U6" s="197">
        <v>88120375</v>
      </c>
      <c r="V6" s="197">
        <v>85945715</v>
      </c>
      <c r="W6" s="196">
        <v>0</v>
      </c>
      <c r="X6" s="196">
        <v>0</v>
      </c>
    </row>
    <row r="7" spans="1:24" ht="18" customHeight="1">
      <c r="B7" s="182" t="s">
        <v>434</v>
      </c>
      <c r="C7" s="197">
        <v>980397519</v>
      </c>
      <c r="D7" s="197">
        <v>952931974</v>
      </c>
      <c r="E7" s="197">
        <v>890093794</v>
      </c>
      <c r="F7" s="197">
        <v>864572215</v>
      </c>
      <c r="G7" s="197">
        <v>443766265</v>
      </c>
      <c r="H7" s="197">
        <v>431859720</v>
      </c>
      <c r="I7" s="197">
        <v>403202806</v>
      </c>
      <c r="J7" s="197">
        <v>390912255</v>
      </c>
      <c r="K7" s="197">
        <v>10310689</v>
      </c>
      <c r="L7" s="197">
        <v>9608812</v>
      </c>
      <c r="M7" s="197">
        <v>32185003</v>
      </c>
      <c r="N7" s="197">
        <v>32184958</v>
      </c>
      <c r="O7" s="197">
        <v>3287</v>
      </c>
      <c r="P7" s="197">
        <v>3287</v>
      </c>
      <c r="Q7" s="197">
        <v>625744</v>
      </c>
      <c r="R7" s="197">
        <v>3183</v>
      </c>
      <c r="S7" s="196">
        <v>0</v>
      </c>
      <c r="T7" s="196">
        <v>0</v>
      </c>
      <c r="U7" s="197">
        <v>90303725</v>
      </c>
      <c r="V7" s="197">
        <v>88359759</v>
      </c>
      <c r="W7" s="196">
        <v>0</v>
      </c>
      <c r="X7" s="196">
        <v>0</v>
      </c>
    </row>
    <row r="8" spans="1:24" ht="18" customHeight="1">
      <c r="B8" s="185" t="s">
        <v>497</v>
      </c>
      <c r="C8" s="198">
        <v>973813675</v>
      </c>
      <c r="D8" s="199">
        <v>942016142</v>
      </c>
      <c r="E8" s="199">
        <v>883220089</v>
      </c>
      <c r="F8" s="199">
        <v>854136807</v>
      </c>
      <c r="G8" s="199">
        <v>433646706</v>
      </c>
      <c r="H8" s="199">
        <v>421673156</v>
      </c>
      <c r="I8" s="199">
        <v>406862857</v>
      </c>
      <c r="J8" s="199">
        <v>390979579</v>
      </c>
      <c r="K8" s="199">
        <v>10809470</v>
      </c>
      <c r="L8" s="199">
        <v>10179633</v>
      </c>
      <c r="M8" s="199">
        <v>31271989</v>
      </c>
      <c r="N8" s="199">
        <v>31271705</v>
      </c>
      <c r="O8" s="199">
        <v>2610</v>
      </c>
      <c r="P8" s="199">
        <v>2610</v>
      </c>
      <c r="Q8" s="199">
        <v>626457</v>
      </c>
      <c r="R8" s="199">
        <v>30124</v>
      </c>
      <c r="S8" s="199">
        <v>0</v>
      </c>
      <c r="T8" s="199">
        <v>0</v>
      </c>
      <c r="U8" s="199">
        <v>90593586</v>
      </c>
      <c r="V8" s="199">
        <v>87879335</v>
      </c>
      <c r="W8" s="199">
        <v>0</v>
      </c>
      <c r="X8" s="199">
        <v>0</v>
      </c>
    </row>
    <row r="9" spans="1:24" ht="18" customHeight="1">
      <c r="B9" s="185" t="s">
        <v>514</v>
      </c>
      <c r="C9" s="198">
        <f>SUM(C21:C61)</f>
        <v>960764625</v>
      </c>
      <c r="D9" s="199">
        <f t="shared" ref="D9:W9" si="0">SUM(D21:D61)</f>
        <v>939080169</v>
      </c>
      <c r="E9" s="199">
        <f t="shared" si="0"/>
        <v>870678100</v>
      </c>
      <c r="F9" s="199">
        <f t="shared" si="0"/>
        <v>850459782</v>
      </c>
      <c r="G9" s="199">
        <f t="shared" si="0"/>
        <v>427282567</v>
      </c>
      <c r="H9" s="199">
        <f t="shared" si="0"/>
        <v>417369102</v>
      </c>
      <c r="I9" s="199">
        <f t="shared" si="0"/>
        <v>398566612</v>
      </c>
      <c r="J9" s="199">
        <f t="shared" si="0"/>
        <v>389421397</v>
      </c>
      <c r="K9" s="199">
        <f t="shared" si="0"/>
        <v>11081168</v>
      </c>
      <c r="L9" s="199">
        <f t="shared" si="0"/>
        <v>10511269</v>
      </c>
      <c r="M9" s="199">
        <f t="shared" si="0"/>
        <v>33155280</v>
      </c>
      <c r="N9" s="199">
        <f t="shared" si="0"/>
        <v>33155086</v>
      </c>
      <c r="O9" s="199">
        <f t="shared" si="0"/>
        <v>2869</v>
      </c>
      <c r="P9" s="199">
        <f t="shared" si="0"/>
        <v>2869</v>
      </c>
      <c r="Q9" s="199">
        <f t="shared" si="0"/>
        <v>589604</v>
      </c>
      <c r="R9" s="199">
        <f t="shared" si="0"/>
        <v>59</v>
      </c>
      <c r="S9" s="199">
        <f t="shared" si="0"/>
        <v>0</v>
      </c>
      <c r="T9" s="199">
        <f t="shared" si="0"/>
        <v>0</v>
      </c>
      <c r="U9" s="199">
        <f t="shared" si="0"/>
        <v>90086525</v>
      </c>
      <c r="V9" s="199">
        <f t="shared" si="0"/>
        <v>88620387</v>
      </c>
      <c r="W9" s="199">
        <f t="shared" si="0"/>
        <v>0</v>
      </c>
      <c r="X9" s="199">
        <f>SUM(X21:X61)</f>
        <v>0</v>
      </c>
    </row>
    <row r="10" spans="1:24" ht="18" customHeight="1">
      <c r="C10" s="178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</row>
    <row r="11" spans="1:24" ht="18" customHeight="1">
      <c r="A11" s="149"/>
      <c r="B11" s="149" t="s">
        <v>347</v>
      </c>
      <c r="C11" s="198">
        <f>SUM(C23,C25,C27)</f>
        <v>194698523</v>
      </c>
      <c r="D11" s="199">
        <f>SUM(D23,D25,D27)</f>
        <v>190332152</v>
      </c>
      <c r="E11" s="199">
        <f t="shared" ref="E11:X11" si="1">SUM(E23,E25,E27)</f>
        <v>172543090</v>
      </c>
      <c r="F11" s="199">
        <f t="shared" si="1"/>
        <v>168443134</v>
      </c>
      <c r="G11" s="199">
        <f t="shared" si="1"/>
        <v>89474906</v>
      </c>
      <c r="H11" s="199">
        <f t="shared" si="1"/>
        <v>87051031</v>
      </c>
      <c r="I11" s="199">
        <f t="shared" si="1"/>
        <v>75613426</v>
      </c>
      <c r="J11" s="199">
        <f t="shared" si="1"/>
        <v>74571814</v>
      </c>
      <c r="K11" s="199">
        <f t="shared" si="1"/>
        <v>954072</v>
      </c>
      <c r="L11" s="199">
        <f t="shared" si="1"/>
        <v>899207</v>
      </c>
      <c r="M11" s="199">
        <f t="shared" si="1"/>
        <v>5921096</v>
      </c>
      <c r="N11" s="199">
        <f t="shared" si="1"/>
        <v>5921082</v>
      </c>
      <c r="O11" s="199">
        <f t="shared" si="1"/>
        <v>0</v>
      </c>
      <c r="P11" s="199">
        <f t="shared" si="1"/>
        <v>0</v>
      </c>
      <c r="Q11" s="199">
        <f t="shared" si="1"/>
        <v>579590</v>
      </c>
      <c r="R11" s="199">
        <f t="shared" si="1"/>
        <v>0</v>
      </c>
      <c r="S11" s="199">
        <f t="shared" si="1"/>
        <v>0</v>
      </c>
      <c r="T11" s="199">
        <f t="shared" si="1"/>
        <v>0</v>
      </c>
      <c r="U11" s="199">
        <f t="shared" si="1"/>
        <v>22155433</v>
      </c>
      <c r="V11" s="199">
        <f t="shared" si="1"/>
        <v>21889018</v>
      </c>
      <c r="W11" s="199">
        <f t="shared" si="1"/>
        <v>0</v>
      </c>
      <c r="X11" s="199">
        <f t="shared" si="1"/>
        <v>0</v>
      </c>
    </row>
    <row r="12" spans="1:24" ht="18" customHeight="1">
      <c r="A12" s="149"/>
      <c r="B12" s="149" t="s">
        <v>348</v>
      </c>
      <c r="C12" s="198">
        <f>SUM(C28,C34,C37,C39,C50)</f>
        <v>110053718</v>
      </c>
      <c r="D12" s="199">
        <f t="shared" ref="D12:X12" si="2">SUM(D28,D34,D37,D39,D50)</f>
        <v>107685156</v>
      </c>
      <c r="E12" s="199">
        <f t="shared" si="2"/>
        <v>100909960</v>
      </c>
      <c r="F12" s="199">
        <f t="shared" si="2"/>
        <v>98765998</v>
      </c>
      <c r="G12" s="199">
        <f t="shared" si="2"/>
        <v>51758849</v>
      </c>
      <c r="H12" s="199">
        <f t="shared" si="2"/>
        <v>50788542</v>
      </c>
      <c r="I12" s="199">
        <f t="shared" si="2"/>
        <v>44580388</v>
      </c>
      <c r="J12" s="199">
        <f t="shared" si="2"/>
        <v>43464316</v>
      </c>
      <c r="K12" s="199">
        <f t="shared" si="2"/>
        <v>1088302</v>
      </c>
      <c r="L12" s="199">
        <f t="shared" si="2"/>
        <v>1038150</v>
      </c>
      <c r="M12" s="199">
        <f t="shared" si="2"/>
        <v>3475007</v>
      </c>
      <c r="N12" s="199">
        <f t="shared" si="2"/>
        <v>3474990</v>
      </c>
      <c r="O12" s="199">
        <f t="shared" si="2"/>
        <v>0</v>
      </c>
      <c r="P12" s="199">
        <f t="shared" si="2"/>
        <v>0</v>
      </c>
      <c r="Q12" s="199">
        <f t="shared" si="2"/>
        <v>7414</v>
      </c>
      <c r="R12" s="199">
        <f t="shared" si="2"/>
        <v>0</v>
      </c>
      <c r="S12" s="199">
        <f t="shared" si="2"/>
        <v>0</v>
      </c>
      <c r="T12" s="199">
        <f t="shared" si="2"/>
        <v>0</v>
      </c>
      <c r="U12" s="199">
        <f t="shared" si="2"/>
        <v>9143758</v>
      </c>
      <c r="V12" s="199">
        <f t="shared" si="2"/>
        <v>8919158</v>
      </c>
      <c r="W12" s="199">
        <f t="shared" si="2"/>
        <v>0</v>
      </c>
      <c r="X12" s="199">
        <f t="shared" si="2"/>
        <v>0</v>
      </c>
    </row>
    <row r="13" spans="1:24" ht="18" customHeight="1">
      <c r="A13" s="149"/>
      <c r="B13" s="149" t="s">
        <v>349</v>
      </c>
      <c r="C13" s="198">
        <f t="shared" ref="C13:X13" si="3">SUM(C24,C31,C36,C52,C53)</f>
        <v>113047350</v>
      </c>
      <c r="D13" s="199">
        <f t="shared" si="3"/>
        <v>109884801</v>
      </c>
      <c r="E13" s="199">
        <f t="shared" si="3"/>
        <v>102820746</v>
      </c>
      <c r="F13" s="199">
        <f t="shared" si="3"/>
        <v>99950989</v>
      </c>
      <c r="G13" s="199">
        <f t="shared" si="3"/>
        <v>46248146</v>
      </c>
      <c r="H13" s="199">
        <f t="shared" si="3"/>
        <v>44983143</v>
      </c>
      <c r="I13" s="199">
        <f t="shared" si="3"/>
        <v>50713235</v>
      </c>
      <c r="J13" s="199">
        <f t="shared" si="3"/>
        <v>49203575</v>
      </c>
      <c r="K13" s="199">
        <f t="shared" si="3"/>
        <v>1642686</v>
      </c>
      <c r="L13" s="199">
        <f t="shared" si="3"/>
        <v>1547592</v>
      </c>
      <c r="M13" s="199">
        <f t="shared" si="3"/>
        <v>4216679</v>
      </c>
      <c r="N13" s="199">
        <f t="shared" si="3"/>
        <v>4216679</v>
      </c>
      <c r="O13" s="199">
        <f t="shared" si="3"/>
        <v>0</v>
      </c>
      <c r="P13" s="199">
        <f t="shared" si="3"/>
        <v>0</v>
      </c>
      <c r="Q13" s="199">
        <f t="shared" si="3"/>
        <v>0</v>
      </c>
      <c r="R13" s="199">
        <f t="shared" si="3"/>
        <v>0</v>
      </c>
      <c r="S13" s="199">
        <f t="shared" si="3"/>
        <v>0</v>
      </c>
      <c r="T13" s="199">
        <f t="shared" si="3"/>
        <v>0</v>
      </c>
      <c r="U13" s="199">
        <f t="shared" si="3"/>
        <v>10226604</v>
      </c>
      <c r="V13" s="199">
        <f t="shared" si="3"/>
        <v>9933812</v>
      </c>
      <c r="W13" s="199">
        <f t="shared" si="3"/>
        <v>0</v>
      </c>
      <c r="X13" s="199">
        <f t="shared" si="3"/>
        <v>0</v>
      </c>
    </row>
    <row r="14" spans="1:24" ht="18" customHeight="1">
      <c r="A14" s="149"/>
      <c r="B14" s="149" t="s">
        <v>350</v>
      </c>
      <c r="C14" s="198">
        <f t="shared" ref="C14:X14" si="4">SUM(C33,C35,C38,C40,C48,C51)</f>
        <v>39942007</v>
      </c>
      <c r="D14" s="199">
        <f t="shared" si="4"/>
        <v>38877917</v>
      </c>
      <c r="E14" s="199">
        <f t="shared" si="4"/>
        <v>38310194</v>
      </c>
      <c r="F14" s="199">
        <f t="shared" si="4"/>
        <v>37301731</v>
      </c>
      <c r="G14" s="199">
        <f t="shared" si="4"/>
        <v>15544225</v>
      </c>
      <c r="H14" s="199">
        <f t="shared" si="4"/>
        <v>15115674</v>
      </c>
      <c r="I14" s="199">
        <f t="shared" si="4"/>
        <v>19909564</v>
      </c>
      <c r="J14" s="199">
        <f t="shared" si="4"/>
        <v>19375092</v>
      </c>
      <c r="K14" s="199">
        <f t="shared" si="4"/>
        <v>1062000</v>
      </c>
      <c r="L14" s="199">
        <f t="shared" si="4"/>
        <v>1016560</v>
      </c>
      <c r="M14" s="199">
        <f t="shared" si="4"/>
        <v>1792039</v>
      </c>
      <c r="N14" s="199">
        <f t="shared" si="4"/>
        <v>1792039</v>
      </c>
      <c r="O14" s="199">
        <f t="shared" si="4"/>
        <v>2366</v>
      </c>
      <c r="P14" s="199">
        <f t="shared" si="4"/>
        <v>2366</v>
      </c>
      <c r="Q14" s="199">
        <f t="shared" si="4"/>
        <v>0</v>
      </c>
      <c r="R14" s="199">
        <f t="shared" si="4"/>
        <v>0</v>
      </c>
      <c r="S14" s="199">
        <f t="shared" si="4"/>
        <v>0</v>
      </c>
      <c r="T14" s="199">
        <f t="shared" si="4"/>
        <v>0</v>
      </c>
      <c r="U14" s="199">
        <f t="shared" si="4"/>
        <v>1631813</v>
      </c>
      <c r="V14" s="199">
        <f t="shared" si="4"/>
        <v>1576186</v>
      </c>
      <c r="W14" s="199">
        <f t="shared" si="4"/>
        <v>0</v>
      </c>
      <c r="X14" s="199">
        <f t="shared" si="4"/>
        <v>0</v>
      </c>
    </row>
    <row r="15" spans="1:24" ht="18" customHeight="1">
      <c r="A15" s="149"/>
      <c r="B15" s="149" t="s">
        <v>351</v>
      </c>
      <c r="C15" s="198">
        <f>SUM(C22,C54,C55,C56)</f>
        <v>104931734</v>
      </c>
      <c r="D15" s="199">
        <f t="shared" ref="D15:X15" si="5">SUM(D22,D54,D55,D56)</f>
        <v>102273408</v>
      </c>
      <c r="E15" s="199">
        <f t="shared" si="5"/>
        <v>92965761</v>
      </c>
      <c r="F15" s="199">
        <f t="shared" si="5"/>
        <v>90534940</v>
      </c>
      <c r="G15" s="199">
        <f t="shared" si="5"/>
        <v>38878545</v>
      </c>
      <c r="H15" s="199">
        <f t="shared" si="5"/>
        <v>37856998</v>
      </c>
      <c r="I15" s="199">
        <f t="shared" si="5"/>
        <v>48451184</v>
      </c>
      <c r="J15" s="199">
        <f t="shared" si="5"/>
        <v>47109179</v>
      </c>
      <c r="K15" s="199">
        <f t="shared" si="5"/>
        <v>1601177</v>
      </c>
      <c r="L15" s="199">
        <f t="shared" si="5"/>
        <v>1533908</v>
      </c>
      <c r="M15" s="199">
        <f t="shared" si="5"/>
        <v>4034439</v>
      </c>
      <c r="N15" s="199">
        <f t="shared" si="5"/>
        <v>4034439</v>
      </c>
      <c r="O15" s="199">
        <f t="shared" si="5"/>
        <v>416</v>
      </c>
      <c r="P15" s="199">
        <f t="shared" si="5"/>
        <v>416</v>
      </c>
      <c r="Q15" s="199">
        <f t="shared" si="5"/>
        <v>0</v>
      </c>
      <c r="R15" s="199">
        <f t="shared" si="5"/>
        <v>0</v>
      </c>
      <c r="S15" s="199">
        <f t="shared" si="5"/>
        <v>0</v>
      </c>
      <c r="T15" s="199">
        <f t="shared" si="5"/>
        <v>0</v>
      </c>
      <c r="U15" s="199">
        <f t="shared" si="5"/>
        <v>11965973</v>
      </c>
      <c r="V15" s="199">
        <f t="shared" si="5"/>
        <v>11738468</v>
      </c>
      <c r="W15" s="199">
        <f t="shared" si="5"/>
        <v>0</v>
      </c>
      <c r="X15" s="199">
        <f t="shared" si="5"/>
        <v>0</v>
      </c>
    </row>
    <row r="16" spans="1:24" ht="18" customHeight="1">
      <c r="A16" s="149"/>
      <c r="B16" s="149" t="s">
        <v>352</v>
      </c>
      <c r="C16" s="198">
        <f t="shared" ref="C16:X16" si="6">SUM(C29,C32,C47,C49,C57,C58,C59)</f>
        <v>37135555</v>
      </c>
      <c r="D16" s="199">
        <f t="shared" si="6"/>
        <v>35760331</v>
      </c>
      <c r="E16" s="199">
        <f t="shared" si="6"/>
        <v>35563933</v>
      </c>
      <c r="F16" s="199">
        <f t="shared" si="6"/>
        <v>34258992</v>
      </c>
      <c r="G16" s="199">
        <f t="shared" si="6"/>
        <v>13752809</v>
      </c>
      <c r="H16" s="199">
        <f t="shared" si="6"/>
        <v>13341686</v>
      </c>
      <c r="I16" s="199">
        <f t="shared" si="6"/>
        <v>19201765</v>
      </c>
      <c r="J16" s="199">
        <f t="shared" si="6"/>
        <v>18356414</v>
      </c>
      <c r="K16" s="199">
        <f t="shared" si="6"/>
        <v>948679</v>
      </c>
      <c r="L16" s="199">
        <f t="shared" si="6"/>
        <v>901096</v>
      </c>
      <c r="M16" s="199">
        <f t="shared" si="6"/>
        <v>1659811</v>
      </c>
      <c r="N16" s="199">
        <f t="shared" si="6"/>
        <v>1659796</v>
      </c>
      <c r="O16" s="199">
        <f t="shared" si="6"/>
        <v>0</v>
      </c>
      <c r="P16" s="199">
        <f t="shared" si="6"/>
        <v>0</v>
      </c>
      <c r="Q16" s="199">
        <f t="shared" si="6"/>
        <v>869</v>
      </c>
      <c r="R16" s="199">
        <f t="shared" si="6"/>
        <v>0</v>
      </c>
      <c r="S16" s="199">
        <f t="shared" si="6"/>
        <v>0</v>
      </c>
      <c r="T16" s="199">
        <f t="shared" si="6"/>
        <v>0</v>
      </c>
      <c r="U16" s="199">
        <f t="shared" si="6"/>
        <v>1571622</v>
      </c>
      <c r="V16" s="199">
        <f t="shared" si="6"/>
        <v>1501339</v>
      </c>
      <c r="W16" s="199">
        <f t="shared" si="6"/>
        <v>0</v>
      </c>
      <c r="X16" s="199">
        <f t="shared" si="6"/>
        <v>0</v>
      </c>
    </row>
    <row r="17" spans="1:24" ht="18" customHeight="1">
      <c r="A17" s="149"/>
      <c r="B17" s="149" t="s">
        <v>353</v>
      </c>
      <c r="C17" s="198">
        <f t="shared" ref="C17:X17" si="7">SUM(C30,C42,C45,C60,C61)</f>
        <v>20207172</v>
      </c>
      <c r="D17" s="199">
        <f t="shared" si="7"/>
        <v>19233148</v>
      </c>
      <c r="E17" s="199">
        <f t="shared" si="7"/>
        <v>20100055</v>
      </c>
      <c r="F17" s="199">
        <f t="shared" si="7"/>
        <v>19132133</v>
      </c>
      <c r="G17" s="199">
        <f t="shared" si="7"/>
        <v>7934561</v>
      </c>
      <c r="H17" s="199">
        <f t="shared" si="7"/>
        <v>7684893</v>
      </c>
      <c r="I17" s="199">
        <f t="shared" si="7"/>
        <v>10445834</v>
      </c>
      <c r="J17" s="199">
        <f t="shared" si="7"/>
        <v>9762217</v>
      </c>
      <c r="K17" s="199">
        <f t="shared" si="7"/>
        <v>701015</v>
      </c>
      <c r="L17" s="199">
        <f t="shared" si="7"/>
        <v>666378</v>
      </c>
      <c r="M17" s="199">
        <f t="shared" si="7"/>
        <v>1018558</v>
      </c>
      <c r="N17" s="199">
        <f t="shared" si="7"/>
        <v>1018558</v>
      </c>
      <c r="O17" s="199">
        <f t="shared" si="7"/>
        <v>87</v>
      </c>
      <c r="P17" s="199">
        <f t="shared" si="7"/>
        <v>87</v>
      </c>
      <c r="Q17" s="199">
        <f t="shared" si="7"/>
        <v>0</v>
      </c>
      <c r="R17" s="199">
        <f t="shared" si="7"/>
        <v>0</v>
      </c>
      <c r="S17" s="199">
        <f t="shared" si="7"/>
        <v>0</v>
      </c>
      <c r="T17" s="199">
        <f t="shared" si="7"/>
        <v>0</v>
      </c>
      <c r="U17" s="199">
        <f t="shared" si="7"/>
        <v>107117</v>
      </c>
      <c r="V17" s="199">
        <f t="shared" si="7"/>
        <v>101015</v>
      </c>
      <c r="W17" s="199">
        <f t="shared" si="7"/>
        <v>0</v>
      </c>
      <c r="X17" s="199">
        <f t="shared" si="7"/>
        <v>0</v>
      </c>
    </row>
    <row r="18" spans="1:24" ht="18" customHeight="1">
      <c r="A18" s="149"/>
      <c r="B18" s="149" t="s">
        <v>354</v>
      </c>
      <c r="C18" s="198">
        <f>SUM(C41,C43)</f>
        <v>13373481</v>
      </c>
      <c r="D18" s="199">
        <f t="shared" ref="D18:X18" si="8">SUM(D41,D43)</f>
        <v>12850781</v>
      </c>
      <c r="E18" s="199">
        <f t="shared" si="8"/>
        <v>13360227</v>
      </c>
      <c r="F18" s="199">
        <f t="shared" si="8"/>
        <v>12837527</v>
      </c>
      <c r="G18" s="199">
        <f t="shared" si="8"/>
        <v>5397750</v>
      </c>
      <c r="H18" s="199">
        <f t="shared" si="8"/>
        <v>5252997</v>
      </c>
      <c r="I18" s="199">
        <f t="shared" si="8"/>
        <v>6862371</v>
      </c>
      <c r="J18" s="199">
        <f t="shared" si="8"/>
        <v>6501983</v>
      </c>
      <c r="K18" s="199">
        <f t="shared" si="8"/>
        <v>462349</v>
      </c>
      <c r="L18" s="199">
        <f t="shared" si="8"/>
        <v>444819</v>
      </c>
      <c r="M18" s="199">
        <f t="shared" si="8"/>
        <v>637757</v>
      </c>
      <c r="N18" s="199">
        <f t="shared" si="8"/>
        <v>637728</v>
      </c>
      <c r="O18" s="199">
        <f t="shared" si="8"/>
        <v>0</v>
      </c>
      <c r="P18" s="199">
        <f t="shared" si="8"/>
        <v>0</v>
      </c>
      <c r="Q18" s="199">
        <f t="shared" si="8"/>
        <v>0</v>
      </c>
      <c r="R18" s="199">
        <f t="shared" si="8"/>
        <v>0</v>
      </c>
      <c r="S18" s="199">
        <f t="shared" si="8"/>
        <v>0</v>
      </c>
      <c r="T18" s="199">
        <f t="shared" si="8"/>
        <v>0</v>
      </c>
      <c r="U18" s="199">
        <f t="shared" si="8"/>
        <v>13254</v>
      </c>
      <c r="V18" s="199">
        <f t="shared" si="8"/>
        <v>13254</v>
      </c>
      <c r="W18" s="199">
        <f t="shared" si="8"/>
        <v>0</v>
      </c>
      <c r="X18" s="199">
        <f t="shared" si="8"/>
        <v>0</v>
      </c>
    </row>
    <row r="19" spans="1:24" ht="18" customHeight="1">
      <c r="A19" s="149"/>
      <c r="B19" s="149" t="s">
        <v>355</v>
      </c>
      <c r="C19" s="198">
        <f>SUM(C26,C44,C46)</f>
        <v>17334893</v>
      </c>
      <c r="D19" s="199">
        <f t="shared" ref="D19:X19" si="9">SUM(D26,D44,D46)</f>
        <v>16557178</v>
      </c>
      <c r="E19" s="199">
        <f t="shared" si="9"/>
        <v>16973321</v>
      </c>
      <c r="F19" s="199">
        <f t="shared" si="9"/>
        <v>16205489</v>
      </c>
      <c r="G19" s="199">
        <f t="shared" si="9"/>
        <v>6821409</v>
      </c>
      <c r="H19" s="199">
        <f t="shared" si="9"/>
        <v>6612428</v>
      </c>
      <c r="I19" s="199">
        <f t="shared" si="9"/>
        <v>8609960</v>
      </c>
      <c r="J19" s="199">
        <f t="shared" si="9"/>
        <v>8081998</v>
      </c>
      <c r="K19" s="199">
        <f t="shared" si="9"/>
        <v>634927</v>
      </c>
      <c r="L19" s="199">
        <f t="shared" si="9"/>
        <v>604050</v>
      </c>
      <c r="M19" s="199">
        <f t="shared" si="9"/>
        <v>907025</v>
      </c>
      <c r="N19" s="199">
        <f t="shared" si="9"/>
        <v>907013</v>
      </c>
      <c r="O19" s="199">
        <f t="shared" si="9"/>
        <v>0</v>
      </c>
      <c r="P19" s="199">
        <f t="shared" si="9"/>
        <v>0</v>
      </c>
      <c r="Q19" s="199">
        <f t="shared" si="9"/>
        <v>0</v>
      </c>
      <c r="R19" s="199">
        <f t="shared" si="9"/>
        <v>0</v>
      </c>
      <c r="S19" s="199">
        <f t="shared" si="9"/>
        <v>0</v>
      </c>
      <c r="T19" s="199">
        <f t="shared" si="9"/>
        <v>0</v>
      </c>
      <c r="U19" s="199">
        <f t="shared" si="9"/>
        <v>361572</v>
      </c>
      <c r="V19" s="199">
        <f t="shared" si="9"/>
        <v>351689</v>
      </c>
      <c r="W19" s="199">
        <f t="shared" si="9"/>
        <v>0</v>
      </c>
      <c r="X19" s="199">
        <f t="shared" si="9"/>
        <v>0</v>
      </c>
    </row>
    <row r="20" spans="1:24" ht="18" customHeight="1">
      <c r="A20" s="149"/>
      <c r="C20" s="178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200"/>
      <c r="O20" s="200"/>
      <c r="P20" s="200"/>
      <c r="Q20" s="200"/>
      <c r="R20" s="200"/>
      <c r="S20" s="200"/>
      <c r="T20" s="200"/>
      <c r="U20" s="167"/>
      <c r="V20" s="200"/>
      <c r="W20" s="200"/>
      <c r="X20" s="200"/>
    </row>
    <row r="21" spans="1:24" ht="18" customHeight="1">
      <c r="A21" s="149">
        <v>100</v>
      </c>
      <c r="B21" s="149" t="s">
        <v>356</v>
      </c>
      <c r="C21" s="198">
        <v>310040192</v>
      </c>
      <c r="D21" s="199">
        <v>305625297</v>
      </c>
      <c r="E21" s="199">
        <v>277130813</v>
      </c>
      <c r="F21" s="199">
        <v>273028849</v>
      </c>
      <c r="G21" s="199">
        <v>151471367</v>
      </c>
      <c r="H21" s="199">
        <v>148681710</v>
      </c>
      <c r="I21" s="199">
        <v>114178885</v>
      </c>
      <c r="J21" s="199">
        <v>112994809</v>
      </c>
      <c r="K21" s="199">
        <v>1985961</v>
      </c>
      <c r="L21" s="199">
        <v>1859509</v>
      </c>
      <c r="M21" s="199">
        <v>9492869</v>
      </c>
      <c r="N21" s="199">
        <v>9492762</v>
      </c>
      <c r="O21" s="199">
        <v>0</v>
      </c>
      <c r="P21" s="199">
        <v>0</v>
      </c>
      <c r="Q21" s="199">
        <v>1731</v>
      </c>
      <c r="R21" s="199">
        <v>59</v>
      </c>
      <c r="S21" s="199">
        <v>0</v>
      </c>
      <c r="T21" s="199">
        <v>0</v>
      </c>
      <c r="U21" s="199">
        <v>32909379</v>
      </c>
      <c r="V21" s="199">
        <v>32596448</v>
      </c>
      <c r="W21" s="199">
        <v>0</v>
      </c>
      <c r="X21" s="199">
        <v>0</v>
      </c>
    </row>
    <row r="22" spans="1:24" ht="18" customHeight="1">
      <c r="A22" s="165">
        <v>201</v>
      </c>
      <c r="B22" s="149" t="s">
        <v>357</v>
      </c>
      <c r="C22" s="198">
        <v>98386560</v>
      </c>
      <c r="D22" s="199">
        <v>95958570</v>
      </c>
      <c r="E22" s="199">
        <v>86424459</v>
      </c>
      <c r="F22" s="199">
        <v>84223974</v>
      </c>
      <c r="G22" s="199">
        <v>36612984</v>
      </c>
      <c r="H22" s="199">
        <v>35656954</v>
      </c>
      <c r="I22" s="199">
        <v>44586661</v>
      </c>
      <c r="J22" s="199">
        <v>43402227</v>
      </c>
      <c r="K22" s="199">
        <v>1433468</v>
      </c>
      <c r="L22" s="199">
        <v>1373447</v>
      </c>
      <c r="M22" s="199">
        <v>3791346</v>
      </c>
      <c r="N22" s="199">
        <v>3791346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11962101</v>
      </c>
      <c r="V22" s="199">
        <v>11734596</v>
      </c>
      <c r="W22" s="199">
        <v>0</v>
      </c>
      <c r="X22" s="199">
        <v>0</v>
      </c>
    </row>
    <row r="23" spans="1:24" ht="18" customHeight="1">
      <c r="A23" s="165">
        <v>202</v>
      </c>
      <c r="B23" s="149" t="s">
        <v>76</v>
      </c>
      <c r="C23" s="198">
        <v>82141221</v>
      </c>
      <c r="D23" s="199">
        <v>80110628</v>
      </c>
      <c r="E23" s="199">
        <v>71229228</v>
      </c>
      <c r="F23" s="199">
        <v>69355334</v>
      </c>
      <c r="G23" s="199">
        <v>32462538</v>
      </c>
      <c r="H23" s="199">
        <v>31261812</v>
      </c>
      <c r="I23" s="199">
        <v>34820543</v>
      </c>
      <c r="J23" s="199">
        <v>34186963</v>
      </c>
      <c r="K23" s="199">
        <v>501897</v>
      </c>
      <c r="L23" s="199">
        <v>462309</v>
      </c>
      <c r="M23" s="199">
        <v>3444250</v>
      </c>
      <c r="N23" s="199">
        <v>3444250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10911993</v>
      </c>
      <c r="V23" s="199">
        <v>10755294</v>
      </c>
      <c r="W23" s="199">
        <v>0</v>
      </c>
      <c r="X23" s="199">
        <v>0</v>
      </c>
    </row>
    <row r="24" spans="1:24" ht="18" customHeight="1">
      <c r="A24" s="165">
        <v>203</v>
      </c>
      <c r="B24" s="149" t="s">
        <v>77</v>
      </c>
      <c r="C24" s="198">
        <v>44927640</v>
      </c>
      <c r="D24" s="199">
        <v>43661454</v>
      </c>
      <c r="E24" s="199">
        <v>39645490</v>
      </c>
      <c r="F24" s="199">
        <v>38501307</v>
      </c>
      <c r="G24" s="199">
        <v>19707465</v>
      </c>
      <c r="H24" s="199">
        <v>19129825</v>
      </c>
      <c r="I24" s="199">
        <v>17780786</v>
      </c>
      <c r="J24" s="199">
        <v>17253640</v>
      </c>
      <c r="K24" s="199">
        <v>527093</v>
      </c>
      <c r="L24" s="199">
        <v>487696</v>
      </c>
      <c r="M24" s="199">
        <v>1630146</v>
      </c>
      <c r="N24" s="199">
        <v>1630146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5282150</v>
      </c>
      <c r="V24" s="199">
        <v>5160147</v>
      </c>
      <c r="W24" s="199">
        <v>0</v>
      </c>
      <c r="X24" s="199">
        <v>0</v>
      </c>
    </row>
    <row r="25" spans="1:24" ht="18" customHeight="1">
      <c r="A25" s="165">
        <v>204</v>
      </c>
      <c r="B25" s="149" t="s">
        <v>78</v>
      </c>
      <c r="C25" s="198">
        <v>88113981</v>
      </c>
      <c r="D25" s="199">
        <v>86578786</v>
      </c>
      <c r="E25" s="199">
        <v>78889320</v>
      </c>
      <c r="F25" s="199">
        <v>77441768</v>
      </c>
      <c r="G25" s="199">
        <v>42632355</v>
      </c>
      <c r="H25" s="199">
        <v>42091827</v>
      </c>
      <c r="I25" s="199">
        <v>33065873</v>
      </c>
      <c r="J25" s="199">
        <v>32750481</v>
      </c>
      <c r="K25" s="199">
        <v>401028</v>
      </c>
      <c r="L25" s="199">
        <v>389000</v>
      </c>
      <c r="M25" s="199">
        <v>2210474</v>
      </c>
      <c r="N25" s="199">
        <v>2210460</v>
      </c>
      <c r="O25" s="199">
        <v>0</v>
      </c>
      <c r="P25" s="199">
        <v>0</v>
      </c>
      <c r="Q25" s="199">
        <v>579590</v>
      </c>
      <c r="R25" s="199">
        <v>0</v>
      </c>
      <c r="S25" s="199">
        <v>0</v>
      </c>
      <c r="T25" s="199">
        <v>0</v>
      </c>
      <c r="U25" s="199">
        <v>9224661</v>
      </c>
      <c r="V25" s="199">
        <v>9137018</v>
      </c>
      <c r="W25" s="199">
        <v>0</v>
      </c>
      <c r="X25" s="199">
        <v>0</v>
      </c>
    </row>
    <row r="26" spans="1:24" ht="18" customHeight="1">
      <c r="A26" s="165">
        <v>205</v>
      </c>
      <c r="B26" s="149" t="s">
        <v>79</v>
      </c>
      <c r="C26" s="198">
        <v>5803358</v>
      </c>
      <c r="D26" s="199">
        <v>5678604</v>
      </c>
      <c r="E26" s="199">
        <v>5485144</v>
      </c>
      <c r="F26" s="199">
        <v>5370273</v>
      </c>
      <c r="G26" s="199">
        <v>2327483</v>
      </c>
      <c r="H26" s="199">
        <v>2312326</v>
      </c>
      <c r="I26" s="199">
        <v>2695591</v>
      </c>
      <c r="J26" s="199">
        <v>2603970</v>
      </c>
      <c r="K26" s="199">
        <v>193574</v>
      </c>
      <c r="L26" s="199">
        <v>185481</v>
      </c>
      <c r="M26" s="199">
        <v>268496</v>
      </c>
      <c r="N26" s="199">
        <v>268496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318214</v>
      </c>
      <c r="V26" s="199">
        <v>308331</v>
      </c>
      <c r="W26" s="199">
        <v>0</v>
      </c>
      <c r="X26" s="199">
        <v>0</v>
      </c>
    </row>
    <row r="27" spans="1:24" ht="18" customHeight="1">
      <c r="A27" s="165">
        <v>206</v>
      </c>
      <c r="B27" s="149" t="s">
        <v>80</v>
      </c>
      <c r="C27" s="198">
        <v>24443321</v>
      </c>
      <c r="D27" s="199">
        <v>23642738</v>
      </c>
      <c r="E27" s="199">
        <v>22424542</v>
      </c>
      <c r="F27" s="199">
        <v>21646032</v>
      </c>
      <c r="G27" s="199">
        <v>14380013</v>
      </c>
      <c r="H27" s="199">
        <v>13697392</v>
      </c>
      <c r="I27" s="199">
        <v>7727010</v>
      </c>
      <c r="J27" s="199">
        <v>7634370</v>
      </c>
      <c r="K27" s="199">
        <v>51147</v>
      </c>
      <c r="L27" s="199">
        <v>47898</v>
      </c>
      <c r="M27" s="199">
        <v>266372</v>
      </c>
      <c r="N27" s="199">
        <v>266372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2018779</v>
      </c>
      <c r="V27" s="199">
        <v>1996706</v>
      </c>
      <c r="W27" s="199">
        <v>0</v>
      </c>
      <c r="X27" s="199">
        <v>0</v>
      </c>
    </row>
    <row r="28" spans="1:24" ht="18" customHeight="1">
      <c r="A28" s="165">
        <v>207</v>
      </c>
      <c r="B28" s="149" t="s">
        <v>81</v>
      </c>
      <c r="C28" s="198">
        <v>31847608</v>
      </c>
      <c r="D28" s="199">
        <v>31539663</v>
      </c>
      <c r="E28" s="199">
        <v>28939851</v>
      </c>
      <c r="F28" s="199">
        <v>28649172</v>
      </c>
      <c r="G28" s="199">
        <v>13645397</v>
      </c>
      <c r="H28" s="199">
        <v>13449292</v>
      </c>
      <c r="I28" s="199">
        <v>13767798</v>
      </c>
      <c r="J28" s="199">
        <v>13685404</v>
      </c>
      <c r="K28" s="199">
        <v>265626</v>
      </c>
      <c r="L28" s="199">
        <v>253463</v>
      </c>
      <c r="M28" s="199">
        <v>1261030</v>
      </c>
      <c r="N28" s="199">
        <v>1261013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2907757</v>
      </c>
      <c r="V28" s="199">
        <v>2890491</v>
      </c>
      <c r="W28" s="199">
        <v>0</v>
      </c>
      <c r="X28" s="199">
        <v>0</v>
      </c>
    </row>
    <row r="29" spans="1:24" ht="18" customHeight="1">
      <c r="A29" s="165">
        <v>208</v>
      </c>
      <c r="B29" s="149" t="s">
        <v>82</v>
      </c>
      <c r="C29" s="198">
        <v>4326017</v>
      </c>
      <c r="D29" s="199">
        <v>4215348</v>
      </c>
      <c r="E29" s="199">
        <v>4048345</v>
      </c>
      <c r="F29" s="199">
        <v>3943495</v>
      </c>
      <c r="G29" s="199">
        <v>1541934</v>
      </c>
      <c r="H29" s="199">
        <v>1489362</v>
      </c>
      <c r="I29" s="199">
        <v>2223993</v>
      </c>
      <c r="J29" s="199">
        <v>2177535</v>
      </c>
      <c r="K29" s="199">
        <v>93510</v>
      </c>
      <c r="L29" s="199">
        <v>87690</v>
      </c>
      <c r="M29" s="199">
        <v>188908</v>
      </c>
      <c r="N29" s="199">
        <v>188908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277672</v>
      </c>
      <c r="V29" s="199">
        <v>271853</v>
      </c>
      <c r="W29" s="199">
        <v>0</v>
      </c>
      <c r="X29" s="199">
        <v>0</v>
      </c>
    </row>
    <row r="30" spans="1:24" ht="18" customHeight="1">
      <c r="A30" s="165">
        <v>209</v>
      </c>
      <c r="B30" s="149" t="s">
        <v>83</v>
      </c>
      <c r="C30" s="198">
        <v>9952013</v>
      </c>
      <c r="D30" s="199">
        <v>9521659</v>
      </c>
      <c r="E30" s="199">
        <v>9881265</v>
      </c>
      <c r="F30" s="199">
        <v>9455485</v>
      </c>
      <c r="G30" s="199">
        <v>4113616</v>
      </c>
      <c r="H30" s="199">
        <v>3996022</v>
      </c>
      <c r="I30" s="199">
        <v>4898955</v>
      </c>
      <c r="J30" s="199">
        <v>4604124</v>
      </c>
      <c r="K30" s="199">
        <v>333307</v>
      </c>
      <c r="L30" s="199">
        <v>319952</v>
      </c>
      <c r="M30" s="199">
        <v>535387</v>
      </c>
      <c r="N30" s="199">
        <v>535387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70748</v>
      </c>
      <c r="V30" s="199">
        <v>66174</v>
      </c>
      <c r="W30" s="199">
        <v>0</v>
      </c>
      <c r="X30" s="199">
        <v>0</v>
      </c>
    </row>
    <row r="31" spans="1:24" ht="18" customHeight="1">
      <c r="A31" s="165">
        <v>210</v>
      </c>
      <c r="B31" s="149" t="s">
        <v>84</v>
      </c>
      <c r="C31" s="198">
        <v>40430039</v>
      </c>
      <c r="D31" s="199">
        <v>39403843</v>
      </c>
      <c r="E31" s="199">
        <v>37574846</v>
      </c>
      <c r="F31" s="199">
        <v>36631642</v>
      </c>
      <c r="G31" s="199">
        <v>16344934</v>
      </c>
      <c r="H31" s="199">
        <v>15980694</v>
      </c>
      <c r="I31" s="199">
        <v>18940561</v>
      </c>
      <c r="J31" s="199">
        <v>18393627</v>
      </c>
      <c r="K31" s="199">
        <v>670089</v>
      </c>
      <c r="L31" s="199">
        <v>638059</v>
      </c>
      <c r="M31" s="199">
        <v>1619262</v>
      </c>
      <c r="N31" s="199">
        <v>1619262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2855193</v>
      </c>
      <c r="V31" s="199">
        <v>2772201</v>
      </c>
      <c r="W31" s="199">
        <v>0</v>
      </c>
      <c r="X31" s="199">
        <v>0</v>
      </c>
    </row>
    <row r="32" spans="1:24" ht="18" customHeight="1">
      <c r="A32" s="165">
        <v>212</v>
      </c>
      <c r="B32" s="149" t="s">
        <v>85</v>
      </c>
      <c r="C32" s="198">
        <v>8472583</v>
      </c>
      <c r="D32" s="199">
        <v>8115138</v>
      </c>
      <c r="E32" s="199">
        <v>7837132</v>
      </c>
      <c r="F32" s="199">
        <v>7509393</v>
      </c>
      <c r="G32" s="199">
        <v>2785360</v>
      </c>
      <c r="H32" s="199">
        <v>2689869</v>
      </c>
      <c r="I32" s="199">
        <v>4581464</v>
      </c>
      <c r="J32" s="199">
        <v>4362312</v>
      </c>
      <c r="K32" s="199">
        <v>160086</v>
      </c>
      <c r="L32" s="199">
        <v>146990</v>
      </c>
      <c r="M32" s="199">
        <v>310222</v>
      </c>
      <c r="N32" s="199">
        <v>310222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635451</v>
      </c>
      <c r="V32" s="199">
        <v>605745</v>
      </c>
      <c r="W32" s="199">
        <v>0</v>
      </c>
      <c r="X32" s="199">
        <v>0</v>
      </c>
    </row>
    <row r="33" spans="1:24" ht="18" customHeight="1">
      <c r="A33" s="165">
        <v>213</v>
      </c>
      <c r="B33" s="149" t="s">
        <v>86</v>
      </c>
      <c r="C33" s="198">
        <v>4953823</v>
      </c>
      <c r="D33" s="199">
        <v>4843621</v>
      </c>
      <c r="E33" s="199">
        <v>4729958</v>
      </c>
      <c r="F33" s="199">
        <v>4626801</v>
      </c>
      <c r="G33" s="199">
        <v>2105171</v>
      </c>
      <c r="H33" s="199">
        <v>2057508</v>
      </c>
      <c r="I33" s="199">
        <v>2173828</v>
      </c>
      <c r="J33" s="199">
        <v>2122327</v>
      </c>
      <c r="K33" s="199">
        <v>176407</v>
      </c>
      <c r="L33" s="199">
        <v>172414</v>
      </c>
      <c r="M33" s="199">
        <v>274552</v>
      </c>
      <c r="N33" s="199">
        <v>274552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223865</v>
      </c>
      <c r="V33" s="199">
        <v>216820</v>
      </c>
      <c r="W33" s="199">
        <v>0</v>
      </c>
      <c r="X33" s="199">
        <v>0</v>
      </c>
    </row>
    <row r="34" spans="1:24" ht="18" customHeight="1">
      <c r="A34" s="165">
        <v>214</v>
      </c>
      <c r="B34" s="149" t="s">
        <v>87</v>
      </c>
      <c r="C34" s="198">
        <v>36511724</v>
      </c>
      <c r="D34" s="199">
        <v>35621599</v>
      </c>
      <c r="E34" s="199">
        <v>33238403</v>
      </c>
      <c r="F34" s="199">
        <v>32445498</v>
      </c>
      <c r="G34" s="199">
        <v>18213433</v>
      </c>
      <c r="H34" s="199">
        <v>17811668</v>
      </c>
      <c r="I34" s="199">
        <v>13854183</v>
      </c>
      <c r="J34" s="199">
        <v>13476441</v>
      </c>
      <c r="K34" s="199">
        <v>264667</v>
      </c>
      <c r="L34" s="199">
        <v>251269</v>
      </c>
      <c r="M34" s="199">
        <v>906120</v>
      </c>
      <c r="N34" s="199">
        <v>906120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3273321</v>
      </c>
      <c r="V34" s="199">
        <v>3176101</v>
      </c>
      <c r="W34" s="199">
        <v>0</v>
      </c>
      <c r="X34" s="199">
        <v>0</v>
      </c>
    </row>
    <row r="35" spans="1:24" ht="18" customHeight="1">
      <c r="A35" s="165">
        <v>215</v>
      </c>
      <c r="B35" s="149" t="s">
        <v>88</v>
      </c>
      <c r="C35" s="198">
        <v>11617451</v>
      </c>
      <c r="D35" s="199">
        <v>11251144</v>
      </c>
      <c r="E35" s="199">
        <v>10977791</v>
      </c>
      <c r="F35" s="199">
        <v>10639509</v>
      </c>
      <c r="G35" s="199">
        <v>4528013</v>
      </c>
      <c r="H35" s="199">
        <v>4387351</v>
      </c>
      <c r="I35" s="199">
        <v>5643271</v>
      </c>
      <c r="J35" s="199">
        <v>5461544</v>
      </c>
      <c r="K35" s="199">
        <v>278182</v>
      </c>
      <c r="L35" s="199">
        <v>262289</v>
      </c>
      <c r="M35" s="199">
        <v>528325</v>
      </c>
      <c r="N35" s="199">
        <v>528325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639660</v>
      </c>
      <c r="V35" s="199">
        <v>611635</v>
      </c>
      <c r="W35" s="199">
        <v>0</v>
      </c>
      <c r="X35" s="199">
        <v>0</v>
      </c>
    </row>
    <row r="36" spans="1:24" ht="18" customHeight="1">
      <c r="A36" s="165">
        <v>216</v>
      </c>
      <c r="B36" s="149" t="s">
        <v>89</v>
      </c>
      <c r="C36" s="198">
        <v>16739383</v>
      </c>
      <c r="D36" s="199">
        <v>16168235</v>
      </c>
      <c r="E36" s="199">
        <v>15347281</v>
      </c>
      <c r="F36" s="199">
        <v>14847061</v>
      </c>
      <c r="G36" s="199">
        <v>5391048</v>
      </c>
      <c r="H36" s="199">
        <v>5210519</v>
      </c>
      <c r="I36" s="199">
        <v>9117774</v>
      </c>
      <c r="J36" s="199">
        <v>8811213</v>
      </c>
      <c r="K36" s="199">
        <v>246514</v>
      </c>
      <c r="L36" s="199">
        <v>233384</v>
      </c>
      <c r="M36" s="199">
        <v>591945</v>
      </c>
      <c r="N36" s="199">
        <v>591945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1392102</v>
      </c>
      <c r="V36" s="199">
        <v>1321174</v>
      </c>
      <c r="W36" s="199">
        <v>0</v>
      </c>
      <c r="X36" s="199">
        <v>0</v>
      </c>
    </row>
    <row r="37" spans="1:24" ht="18" customHeight="1">
      <c r="A37" s="165">
        <v>217</v>
      </c>
      <c r="B37" s="149" t="s">
        <v>90</v>
      </c>
      <c r="C37" s="198">
        <v>20075231</v>
      </c>
      <c r="D37" s="199">
        <v>19439663</v>
      </c>
      <c r="E37" s="199">
        <v>18370780</v>
      </c>
      <c r="F37" s="199">
        <v>17810029</v>
      </c>
      <c r="G37" s="199">
        <v>9816864</v>
      </c>
      <c r="H37" s="199">
        <v>9608089</v>
      </c>
      <c r="I37" s="199">
        <v>7648151</v>
      </c>
      <c r="J37" s="199">
        <v>7314729</v>
      </c>
      <c r="K37" s="199">
        <v>233939</v>
      </c>
      <c r="L37" s="199">
        <v>220341</v>
      </c>
      <c r="M37" s="199">
        <v>666870</v>
      </c>
      <c r="N37" s="199">
        <v>666870</v>
      </c>
      <c r="O37" s="199">
        <v>0</v>
      </c>
      <c r="P37" s="199">
        <v>0</v>
      </c>
      <c r="Q37" s="199">
        <v>4956</v>
      </c>
      <c r="R37" s="199">
        <v>0</v>
      </c>
      <c r="S37" s="199">
        <v>0</v>
      </c>
      <c r="T37" s="199">
        <v>0</v>
      </c>
      <c r="U37" s="199">
        <v>1704451</v>
      </c>
      <c r="V37" s="199">
        <v>1629634</v>
      </c>
      <c r="W37" s="199">
        <v>0</v>
      </c>
      <c r="X37" s="199">
        <v>0</v>
      </c>
    </row>
    <row r="38" spans="1:24" ht="18" customHeight="1">
      <c r="A38" s="165">
        <v>218</v>
      </c>
      <c r="B38" s="149" t="s">
        <v>91</v>
      </c>
      <c r="C38" s="198">
        <v>7375411</v>
      </c>
      <c r="D38" s="199">
        <v>7238592</v>
      </c>
      <c r="E38" s="199">
        <v>7089690</v>
      </c>
      <c r="F38" s="199">
        <v>6957038</v>
      </c>
      <c r="G38" s="199">
        <v>2799928</v>
      </c>
      <c r="H38" s="199">
        <v>2730272</v>
      </c>
      <c r="I38" s="199">
        <v>3821594</v>
      </c>
      <c r="J38" s="199">
        <v>3765231</v>
      </c>
      <c r="K38" s="199">
        <v>185157</v>
      </c>
      <c r="L38" s="199">
        <v>178524</v>
      </c>
      <c r="M38" s="199">
        <v>283011</v>
      </c>
      <c r="N38" s="199">
        <v>283011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285721</v>
      </c>
      <c r="V38" s="199">
        <v>281554</v>
      </c>
      <c r="W38" s="199">
        <v>0</v>
      </c>
      <c r="X38" s="199">
        <v>0</v>
      </c>
    </row>
    <row r="39" spans="1:24" ht="18" customHeight="1">
      <c r="A39" s="165">
        <v>219</v>
      </c>
      <c r="B39" s="149" t="s">
        <v>92</v>
      </c>
      <c r="C39" s="198">
        <v>18048042</v>
      </c>
      <c r="D39" s="199">
        <v>17676791</v>
      </c>
      <c r="E39" s="199">
        <v>16861301</v>
      </c>
      <c r="F39" s="199">
        <v>16522293</v>
      </c>
      <c r="G39" s="199">
        <v>8285995</v>
      </c>
      <c r="H39" s="199">
        <v>8157390</v>
      </c>
      <c r="I39" s="199">
        <v>7832180</v>
      </c>
      <c r="J39" s="199">
        <v>7634313</v>
      </c>
      <c r="K39" s="199">
        <v>247553</v>
      </c>
      <c r="L39" s="199">
        <v>237475</v>
      </c>
      <c r="M39" s="199">
        <v>493115</v>
      </c>
      <c r="N39" s="199">
        <v>493115</v>
      </c>
      <c r="O39" s="199">
        <v>0</v>
      </c>
      <c r="P39" s="199">
        <v>0</v>
      </c>
      <c r="Q39" s="199">
        <v>2458</v>
      </c>
      <c r="R39" s="199">
        <v>0</v>
      </c>
      <c r="S39" s="199">
        <v>0</v>
      </c>
      <c r="T39" s="199">
        <v>0</v>
      </c>
      <c r="U39" s="199">
        <v>1186741</v>
      </c>
      <c r="V39" s="199">
        <v>1154498</v>
      </c>
      <c r="W39" s="199">
        <v>0</v>
      </c>
      <c r="X39" s="199">
        <v>0</v>
      </c>
    </row>
    <row r="40" spans="1:24" ht="18" customHeight="1">
      <c r="A40" s="165">
        <v>220</v>
      </c>
      <c r="B40" s="149" t="s">
        <v>93</v>
      </c>
      <c r="C40" s="198">
        <v>6957881</v>
      </c>
      <c r="D40" s="199">
        <v>6767895</v>
      </c>
      <c r="E40" s="199">
        <v>6702532</v>
      </c>
      <c r="F40" s="199">
        <v>6520194</v>
      </c>
      <c r="G40" s="199">
        <v>2764635</v>
      </c>
      <c r="H40" s="199">
        <v>2701979</v>
      </c>
      <c r="I40" s="199">
        <v>3482561</v>
      </c>
      <c r="J40" s="199">
        <v>3371874</v>
      </c>
      <c r="K40" s="199">
        <v>179642</v>
      </c>
      <c r="L40" s="199">
        <v>170647</v>
      </c>
      <c r="M40" s="199">
        <v>275694</v>
      </c>
      <c r="N40" s="199">
        <v>275694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255349</v>
      </c>
      <c r="V40" s="199">
        <v>247701</v>
      </c>
      <c r="W40" s="199">
        <v>0</v>
      </c>
      <c r="X40" s="199">
        <v>0</v>
      </c>
    </row>
    <row r="41" spans="1:24" ht="18" customHeight="1">
      <c r="A41" s="165">
        <v>221</v>
      </c>
      <c r="B41" s="149" t="s">
        <v>446</v>
      </c>
      <c r="C41" s="198">
        <v>5248539</v>
      </c>
      <c r="D41" s="199">
        <v>4968770</v>
      </c>
      <c r="E41" s="199">
        <v>5235440</v>
      </c>
      <c r="F41" s="199">
        <v>4955671</v>
      </c>
      <c r="G41" s="199">
        <v>2162462</v>
      </c>
      <c r="H41" s="199">
        <v>2086488</v>
      </c>
      <c r="I41" s="199">
        <v>2641517</v>
      </c>
      <c r="J41" s="199">
        <v>2443399</v>
      </c>
      <c r="K41" s="199">
        <v>175972</v>
      </c>
      <c r="L41" s="199">
        <v>170295</v>
      </c>
      <c r="M41" s="199">
        <v>255489</v>
      </c>
      <c r="N41" s="199">
        <v>255489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13099</v>
      </c>
      <c r="V41" s="199">
        <v>13099</v>
      </c>
      <c r="W41" s="199">
        <v>0</v>
      </c>
      <c r="X41" s="199">
        <v>0</v>
      </c>
    </row>
    <row r="42" spans="1:24" ht="18" customHeight="1">
      <c r="A42" s="165">
        <v>222</v>
      </c>
      <c r="B42" s="149" t="s">
        <v>358</v>
      </c>
      <c r="C42" s="198">
        <v>2499371</v>
      </c>
      <c r="D42" s="199">
        <v>2374858</v>
      </c>
      <c r="E42" s="199">
        <v>2498963</v>
      </c>
      <c r="F42" s="199">
        <v>2374471</v>
      </c>
      <c r="G42" s="199">
        <v>1018142</v>
      </c>
      <c r="H42" s="199">
        <v>985181</v>
      </c>
      <c r="I42" s="199">
        <v>1260872</v>
      </c>
      <c r="J42" s="199">
        <v>1174294</v>
      </c>
      <c r="K42" s="199">
        <v>97941</v>
      </c>
      <c r="L42" s="199">
        <v>92988</v>
      </c>
      <c r="M42" s="199">
        <v>121921</v>
      </c>
      <c r="N42" s="199">
        <v>121921</v>
      </c>
      <c r="O42" s="199">
        <v>87</v>
      </c>
      <c r="P42" s="199">
        <v>87</v>
      </c>
      <c r="Q42" s="199">
        <v>0</v>
      </c>
      <c r="R42" s="199">
        <v>0</v>
      </c>
      <c r="S42" s="199">
        <v>0</v>
      </c>
      <c r="T42" s="199">
        <v>0</v>
      </c>
      <c r="U42" s="199">
        <v>408</v>
      </c>
      <c r="V42" s="199">
        <v>387</v>
      </c>
      <c r="W42" s="199">
        <v>0</v>
      </c>
      <c r="X42" s="199">
        <v>0</v>
      </c>
    </row>
    <row r="43" spans="1:24" ht="18" customHeight="1">
      <c r="A43" s="165">
        <v>223</v>
      </c>
      <c r="B43" s="149" t="s">
        <v>359</v>
      </c>
      <c r="C43" s="198">
        <v>8124942</v>
      </c>
      <c r="D43" s="199">
        <v>7882011</v>
      </c>
      <c r="E43" s="199">
        <v>8124787</v>
      </c>
      <c r="F43" s="199">
        <v>7881856</v>
      </c>
      <c r="G43" s="199">
        <v>3235288</v>
      </c>
      <c r="H43" s="199">
        <v>3166509</v>
      </c>
      <c r="I43" s="199">
        <v>4220854</v>
      </c>
      <c r="J43" s="199">
        <v>4058584</v>
      </c>
      <c r="K43" s="199">
        <v>286377</v>
      </c>
      <c r="L43" s="199">
        <v>274524</v>
      </c>
      <c r="M43" s="199">
        <v>382268</v>
      </c>
      <c r="N43" s="199">
        <v>382239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155</v>
      </c>
      <c r="V43" s="199">
        <v>155</v>
      </c>
      <c r="W43" s="199">
        <v>0</v>
      </c>
      <c r="X43" s="199">
        <v>0</v>
      </c>
    </row>
    <row r="44" spans="1:24" ht="18" customHeight="1">
      <c r="A44" s="165">
        <v>224</v>
      </c>
      <c r="B44" s="149" t="s">
        <v>360</v>
      </c>
      <c r="C44" s="198">
        <v>5916836</v>
      </c>
      <c r="D44" s="199">
        <v>5515153</v>
      </c>
      <c r="E44" s="199">
        <v>5880527</v>
      </c>
      <c r="F44" s="199">
        <v>5478844</v>
      </c>
      <c r="G44" s="199">
        <v>2272284</v>
      </c>
      <c r="H44" s="199">
        <v>2156016</v>
      </c>
      <c r="I44" s="199">
        <v>3036220</v>
      </c>
      <c r="J44" s="199">
        <v>2765619</v>
      </c>
      <c r="K44" s="199">
        <v>250171</v>
      </c>
      <c r="L44" s="199">
        <v>235369</v>
      </c>
      <c r="M44" s="199">
        <v>321852</v>
      </c>
      <c r="N44" s="199">
        <v>321840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36309</v>
      </c>
      <c r="V44" s="199">
        <v>36309</v>
      </c>
      <c r="W44" s="199">
        <v>0</v>
      </c>
      <c r="X44" s="199">
        <v>0</v>
      </c>
    </row>
    <row r="45" spans="1:24" ht="18" customHeight="1">
      <c r="A45" s="165">
        <v>225</v>
      </c>
      <c r="B45" s="149" t="s">
        <v>361</v>
      </c>
      <c r="C45" s="198">
        <v>4645116</v>
      </c>
      <c r="D45" s="199">
        <v>4402457</v>
      </c>
      <c r="E45" s="199">
        <v>4639264</v>
      </c>
      <c r="F45" s="199">
        <v>4397438</v>
      </c>
      <c r="G45" s="199">
        <v>1535876</v>
      </c>
      <c r="H45" s="199">
        <v>1467048</v>
      </c>
      <c r="I45" s="199">
        <v>2761399</v>
      </c>
      <c r="J45" s="199">
        <v>2600892</v>
      </c>
      <c r="K45" s="199">
        <v>135432</v>
      </c>
      <c r="L45" s="199">
        <v>122941</v>
      </c>
      <c r="M45" s="199">
        <v>206557</v>
      </c>
      <c r="N45" s="199">
        <v>206557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5852</v>
      </c>
      <c r="V45" s="199">
        <v>5019</v>
      </c>
      <c r="W45" s="199">
        <v>0</v>
      </c>
      <c r="X45" s="199">
        <v>0</v>
      </c>
    </row>
    <row r="46" spans="1:24" ht="18" customHeight="1">
      <c r="A46" s="165">
        <v>226</v>
      </c>
      <c r="B46" s="149" t="s">
        <v>362</v>
      </c>
      <c r="C46" s="198">
        <v>5614699</v>
      </c>
      <c r="D46" s="199">
        <v>5363421</v>
      </c>
      <c r="E46" s="199">
        <v>5607650</v>
      </c>
      <c r="F46" s="199">
        <v>5356372</v>
      </c>
      <c r="G46" s="199">
        <v>2221642</v>
      </c>
      <c r="H46" s="199">
        <v>2144086</v>
      </c>
      <c r="I46" s="199">
        <v>2878149</v>
      </c>
      <c r="J46" s="199">
        <v>2712409</v>
      </c>
      <c r="K46" s="199">
        <v>191182</v>
      </c>
      <c r="L46" s="199">
        <v>183200</v>
      </c>
      <c r="M46" s="199">
        <v>316677</v>
      </c>
      <c r="N46" s="199">
        <v>316677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7049</v>
      </c>
      <c r="V46" s="199">
        <v>7049</v>
      </c>
      <c r="W46" s="199">
        <v>0</v>
      </c>
      <c r="X46" s="199">
        <v>0</v>
      </c>
    </row>
    <row r="47" spans="1:24" ht="18" customHeight="1">
      <c r="A47" s="165">
        <v>227</v>
      </c>
      <c r="B47" s="149" t="s">
        <v>363</v>
      </c>
      <c r="C47" s="198">
        <v>4600317</v>
      </c>
      <c r="D47" s="199">
        <v>4316247</v>
      </c>
      <c r="E47" s="199">
        <v>4590692</v>
      </c>
      <c r="F47" s="199">
        <v>4315204</v>
      </c>
      <c r="G47" s="199">
        <v>1812819</v>
      </c>
      <c r="H47" s="199">
        <v>1740354</v>
      </c>
      <c r="I47" s="199">
        <v>2359631</v>
      </c>
      <c r="J47" s="199">
        <v>2165603</v>
      </c>
      <c r="K47" s="199">
        <v>155750</v>
      </c>
      <c r="L47" s="199">
        <v>146755</v>
      </c>
      <c r="M47" s="199">
        <v>262492</v>
      </c>
      <c r="N47" s="199">
        <v>262492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9625</v>
      </c>
      <c r="V47" s="199">
        <v>1043</v>
      </c>
      <c r="W47" s="199">
        <v>0</v>
      </c>
      <c r="X47" s="199">
        <v>0</v>
      </c>
    </row>
    <row r="48" spans="1:24" ht="18" customHeight="1">
      <c r="A48" s="165">
        <v>228</v>
      </c>
      <c r="B48" s="149" t="s">
        <v>364</v>
      </c>
      <c r="C48" s="198">
        <v>6967605</v>
      </c>
      <c r="D48" s="199">
        <v>6758795</v>
      </c>
      <c r="E48" s="199">
        <v>6740432</v>
      </c>
      <c r="F48" s="199">
        <v>6540319</v>
      </c>
      <c r="G48" s="199">
        <v>2439336</v>
      </c>
      <c r="H48" s="199">
        <v>2349155</v>
      </c>
      <c r="I48" s="199">
        <v>3847140</v>
      </c>
      <c r="J48" s="199">
        <v>3744655</v>
      </c>
      <c r="K48" s="199">
        <v>153922</v>
      </c>
      <c r="L48" s="199">
        <v>146475</v>
      </c>
      <c r="M48" s="199">
        <v>297668</v>
      </c>
      <c r="N48" s="199">
        <v>297668</v>
      </c>
      <c r="O48" s="199">
        <v>2366</v>
      </c>
      <c r="P48" s="199">
        <v>2366</v>
      </c>
      <c r="Q48" s="199">
        <v>0</v>
      </c>
      <c r="R48" s="199">
        <v>0</v>
      </c>
      <c r="S48" s="199">
        <v>0</v>
      </c>
      <c r="T48" s="199">
        <v>0</v>
      </c>
      <c r="U48" s="199">
        <v>227173</v>
      </c>
      <c r="V48" s="199">
        <v>218476</v>
      </c>
      <c r="W48" s="199">
        <v>0</v>
      </c>
      <c r="X48" s="199">
        <v>0</v>
      </c>
    </row>
    <row r="49" spans="1:24" ht="18" customHeight="1">
      <c r="A49" s="165">
        <v>229</v>
      </c>
      <c r="B49" s="149" t="s">
        <v>365</v>
      </c>
      <c r="C49" s="198">
        <v>11054095</v>
      </c>
      <c r="D49" s="199">
        <v>10725703</v>
      </c>
      <c r="E49" s="199">
        <v>10485198</v>
      </c>
      <c r="F49" s="199">
        <v>10181212</v>
      </c>
      <c r="G49" s="199">
        <v>4336602</v>
      </c>
      <c r="H49" s="199">
        <v>4256745</v>
      </c>
      <c r="I49" s="199">
        <v>5355071</v>
      </c>
      <c r="J49" s="199">
        <v>5138714</v>
      </c>
      <c r="K49" s="199">
        <v>289870</v>
      </c>
      <c r="L49" s="199">
        <v>282098</v>
      </c>
      <c r="M49" s="199">
        <v>503655</v>
      </c>
      <c r="N49" s="199">
        <v>503655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568897</v>
      </c>
      <c r="V49" s="199">
        <v>544491</v>
      </c>
      <c r="W49" s="199">
        <v>0</v>
      </c>
      <c r="X49" s="199">
        <v>0</v>
      </c>
    </row>
    <row r="50" spans="1:24" ht="18" customHeight="1">
      <c r="A50" s="165">
        <v>301</v>
      </c>
      <c r="B50" s="149" t="s">
        <v>366</v>
      </c>
      <c r="C50" s="198">
        <v>3571113</v>
      </c>
      <c r="D50" s="199">
        <v>3407440</v>
      </c>
      <c r="E50" s="199">
        <v>3499625</v>
      </c>
      <c r="F50" s="199">
        <v>3339006</v>
      </c>
      <c r="G50" s="199">
        <v>1797160</v>
      </c>
      <c r="H50" s="199">
        <v>1762103</v>
      </c>
      <c r="I50" s="199">
        <v>1478076</v>
      </c>
      <c r="J50" s="199">
        <v>1353429</v>
      </c>
      <c r="K50" s="199">
        <v>76517</v>
      </c>
      <c r="L50" s="199">
        <v>75602</v>
      </c>
      <c r="M50" s="199">
        <v>147872</v>
      </c>
      <c r="N50" s="199">
        <v>147872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71488</v>
      </c>
      <c r="V50" s="199">
        <v>68434</v>
      </c>
      <c r="W50" s="199">
        <v>0</v>
      </c>
      <c r="X50" s="199">
        <v>0</v>
      </c>
    </row>
    <row r="51" spans="1:24" ht="18" customHeight="1">
      <c r="A51" s="165">
        <v>365</v>
      </c>
      <c r="B51" s="149" t="s">
        <v>367</v>
      </c>
      <c r="C51" s="198">
        <v>2069836</v>
      </c>
      <c r="D51" s="199">
        <v>2017870</v>
      </c>
      <c r="E51" s="199">
        <v>2069791</v>
      </c>
      <c r="F51" s="199">
        <v>2017870</v>
      </c>
      <c r="G51" s="199">
        <v>907142</v>
      </c>
      <c r="H51" s="199">
        <v>889409</v>
      </c>
      <c r="I51" s="199">
        <v>941170</v>
      </c>
      <c r="J51" s="199">
        <v>909461</v>
      </c>
      <c r="K51" s="199">
        <v>88690</v>
      </c>
      <c r="L51" s="199">
        <v>86211</v>
      </c>
      <c r="M51" s="199">
        <v>132789</v>
      </c>
      <c r="N51" s="199">
        <v>132789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45</v>
      </c>
      <c r="V51" s="199">
        <v>0</v>
      </c>
      <c r="W51" s="199">
        <v>0</v>
      </c>
      <c r="X51" s="199">
        <v>0</v>
      </c>
    </row>
    <row r="52" spans="1:24" ht="18" customHeight="1">
      <c r="A52" s="165">
        <v>381</v>
      </c>
      <c r="B52" s="149" t="s">
        <v>94</v>
      </c>
      <c r="C52" s="198">
        <v>5240586</v>
      </c>
      <c r="D52" s="199">
        <v>5064278</v>
      </c>
      <c r="E52" s="199">
        <v>5032690</v>
      </c>
      <c r="F52" s="199">
        <v>4865378</v>
      </c>
      <c r="G52" s="199">
        <v>2657362</v>
      </c>
      <c r="H52" s="199">
        <v>2579461</v>
      </c>
      <c r="I52" s="199">
        <v>2079430</v>
      </c>
      <c r="J52" s="199">
        <v>1995150</v>
      </c>
      <c r="K52" s="199">
        <v>115663</v>
      </c>
      <c r="L52" s="199">
        <v>110532</v>
      </c>
      <c r="M52" s="199">
        <v>180235</v>
      </c>
      <c r="N52" s="199">
        <v>180235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207896</v>
      </c>
      <c r="V52" s="199">
        <v>198900</v>
      </c>
      <c r="W52" s="199">
        <v>0</v>
      </c>
      <c r="X52" s="199">
        <v>0</v>
      </c>
    </row>
    <row r="53" spans="1:24" ht="18" customHeight="1">
      <c r="A53" s="165">
        <v>382</v>
      </c>
      <c r="B53" s="149" t="s">
        <v>95</v>
      </c>
      <c r="C53" s="198">
        <v>5709702</v>
      </c>
      <c r="D53" s="199">
        <v>5586991</v>
      </c>
      <c r="E53" s="199">
        <v>5220439</v>
      </c>
      <c r="F53" s="199">
        <v>5105601</v>
      </c>
      <c r="G53" s="199">
        <v>2147337</v>
      </c>
      <c r="H53" s="199">
        <v>2082644</v>
      </c>
      <c r="I53" s="199">
        <v>2794684</v>
      </c>
      <c r="J53" s="199">
        <v>2749945</v>
      </c>
      <c r="K53" s="199">
        <v>83327</v>
      </c>
      <c r="L53" s="199">
        <v>77921</v>
      </c>
      <c r="M53" s="199">
        <v>195091</v>
      </c>
      <c r="N53" s="199">
        <v>195091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489263</v>
      </c>
      <c r="V53" s="199">
        <v>481390</v>
      </c>
      <c r="W53" s="199">
        <v>0</v>
      </c>
      <c r="X53" s="199">
        <v>0</v>
      </c>
    </row>
    <row r="54" spans="1:24" ht="18" customHeight="1">
      <c r="A54" s="165">
        <v>442</v>
      </c>
      <c r="B54" s="149" t="s">
        <v>96</v>
      </c>
      <c r="C54" s="198">
        <v>1317699</v>
      </c>
      <c r="D54" s="199">
        <v>1229037</v>
      </c>
      <c r="E54" s="199">
        <v>1313827</v>
      </c>
      <c r="F54" s="199">
        <v>1225165</v>
      </c>
      <c r="G54" s="199">
        <v>543067</v>
      </c>
      <c r="H54" s="199">
        <v>520641</v>
      </c>
      <c r="I54" s="199">
        <v>687270</v>
      </c>
      <c r="J54" s="199">
        <v>622377</v>
      </c>
      <c r="K54" s="199">
        <v>48516</v>
      </c>
      <c r="L54" s="199">
        <v>47173</v>
      </c>
      <c r="M54" s="199">
        <v>34974</v>
      </c>
      <c r="N54" s="199">
        <v>34974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3872</v>
      </c>
      <c r="V54" s="199">
        <v>3872</v>
      </c>
      <c r="W54" s="199">
        <v>0</v>
      </c>
      <c r="X54" s="199">
        <v>0</v>
      </c>
    </row>
    <row r="55" spans="1:24" ht="18" customHeight="1">
      <c r="A55" s="165">
        <v>443</v>
      </c>
      <c r="B55" s="149" t="s">
        <v>97</v>
      </c>
      <c r="C55" s="198">
        <v>3339288</v>
      </c>
      <c r="D55" s="199">
        <v>3271526</v>
      </c>
      <c r="E55" s="199">
        <v>3339288</v>
      </c>
      <c r="F55" s="199">
        <v>3271526</v>
      </c>
      <c r="G55" s="199">
        <v>1206390</v>
      </c>
      <c r="H55" s="199">
        <v>1182018</v>
      </c>
      <c r="I55" s="199">
        <v>1909074</v>
      </c>
      <c r="J55" s="199">
        <v>1868705</v>
      </c>
      <c r="K55" s="199">
        <v>71429</v>
      </c>
      <c r="L55" s="199">
        <v>68408</v>
      </c>
      <c r="M55" s="199">
        <v>152395</v>
      </c>
      <c r="N55" s="199">
        <v>152395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</row>
    <row r="56" spans="1:24" ht="18" customHeight="1">
      <c r="A56" s="165">
        <v>446</v>
      </c>
      <c r="B56" s="149" t="s">
        <v>368</v>
      </c>
      <c r="C56" s="198">
        <v>1888187</v>
      </c>
      <c r="D56" s="199">
        <v>1814275</v>
      </c>
      <c r="E56" s="199">
        <v>1888187</v>
      </c>
      <c r="F56" s="199">
        <v>1814275</v>
      </c>
      <c r="G56" s="199">
        <v>516104</v>
      </c>
      <c r="H56" s="199">
        <v>497385</v>
      </c>
      <c r="I56" s="199">
        <v>1268179</v>
      </c>
      <c r="J56" s="199">
        <v>1215870</v>
      </c>
      <c r="K56" s="199">
        <v>47764</v>
      </c>
      <c r="L56" s="199">
        <v>44880</v>
      </c>
      <c r="M56" s="199">
        <v>55724</v>
      </c>
      <c r="N56" s="199">
        <v>55724</v>
      </c>
      <c r="O56" s="199">
        <v>416</v>
      </c>
      <c r="P56" s="199">
        <v>416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</row>
    <row r="57" spans="1:24" ht="18" customHeight="1">
      <c r="A57" s="201">
        <v>464</v>
      </c>
      <c r="B57" s="149" t="s">
        <v>98</v>
      </c>
      <c r="C57" s="198">
        <v>4274632</v>
      </c>
      <c r="D57" s="199">
        <v>4088265</v>
      </c>
      <c r="E57" s="199">
        <v>4274632</v>
      </c>
      <c r="F57" s="199">
        <v>4088265</v>
      </c>
      <c r="G57" s="199">
        <v>1881847</v>
      </c>
      <c r="H57" s="199">
        <v>1794517</v>
      </c>
      <c r="I57" s="199">
        <v>2065690</v>
      </c>
      <c r="J57" s="199">
        <v>1972971</v>
      </c>
      <c r="K57" s="199">
        <v>115535</v>
      </c>
      <c r="L57" s="199">
        <v>109217</v>
      </c>
      <c r="M57" s="199">
        <v>211560</v>
      </c>
      <c r="N57" s="199">
        <v>211560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</row>
    <row r="58" spans="1:24" ht="18" customHeight="1">
      <c r="A58" s="165">
        <v>481</v>
      </c>
      <c r="B58" s="149" t="s">
        <v>99</v>
      </c>
      <c r="C58" s="198">
        <v>2296135</v>
      </c>
      <c r="D58" s="199">
        <v>2251494</v>
      </c>
      <c r="E58" s="199">
        <v>2216452</v>
      </c>
      <c r="F58" s="199">
        <v>2173581</v>
      </c>
      <c r="G58" s="199">
        <v>708958</v>
      </c>
      <c r="H58" s="199">
        <v>695718</v>
      </c>
      <c r="I58" s="199">
        <v>1352970</v>
      </c>
      <c r="J58" s="199">
        <v>1327749</v>
      </c>
      <c r="K58" s="199">
        <v>59520</v>
      </c>
      <c r="L58" s="199">
        <v>55994</v>
      </c>
      <c r="M58" s="199">
        <v>94135</v>
      </c>
      <c r="N58" s="199">
        <v>94120</v>
      </c>
      <c r="O58" s="199">
        <v>0</v>
      </c>
      <c r="P58" s="199">
        <v>0</v>
      </c>
      <c r="Q58" s="199">
        <v>869</v>
      </c>
      <c r="R58" s="199">
        <v>0</v>
      </c>
      <c r="S58" s="199">
        <v>0</v>
      </c>
      <c r="T58" s="199">
        <v>0</v>
      </c>
      <c r="U58" s="199">
        <v>79683</v>
      </c>
      <c r="V58" s="199">
        <v>77913</v>
      </c>
      <c r="W58" s="199">
        <v>0</v>
      </c>
      <c r="X58" s="199">
        <v>0</v>
      </c>
    </row>
    <row r="59" spans="1:24" ht="18" customHeight="1">
      <c r="A59" s="201">
        <v>501</v>
      </c>
      <c r="B59" s="149" t="s">
        <v>100</v>
      </c>
      <c r="C59" s="198">
        <v>2111776</v>
      </c>
      <c r="D59" s="199">
        <v>2048136</v>
      </c>
      <c r="E59" s="199">
        <v>2111482</v>
      </c>
      <c r="F59" s="199">
        <v>2047842</v>
      </c>
      <c r="G59" s="199">
        <v>685289</v>
      </c>
      <c r="H59" s="199">
        <v>675121</v>
      </c>
      <c r="I59" s="199">
        <v>1262946</v>
      </c>
      <c r="J59" s="199">
        <v>1211530</v>
      </c>
      <c r="K59" s="199">
        <v>74408</v>
      </c>
      <c r="L59" s="199">
        <v>72352</v>
      </c>
      <c r="M59" s="199">
        <v>88839</v>
      </c>
      <c r="N59" s="199">
        <v>88839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294</v>
      </c>
      <c r="V59" s="199">
        <v>294</v>
      </c>
      <c r="W59" s="199">
        <v>0</v>
      </c>
      <c r="X59" s="199">
        <v>0</v>
      </c>
    </row>
    <row r="60" spans="1:24" ht="18" customHeight="1">
      <c r="A60" s="165">
        <v>585</v>
      </c>
      <c r="B60" s="149" t="s">
        <v>369</v>
      </c>
      <c r="C60" s="198">
        <v>1719542</v>
      </c>
      <c r="D60" s="199">
        <v>1641766</v>
      </c>
      <c r="E60" s="199">
        <v>1709473</v>
      </c>
      <c r="F60" s="199">
        <v>1631697</v>
      </c>
      <c r="G60" s="199">
        <v>703250</v>
      </c>
      <c r="H60" s="199">
        <v>691986</v>
      </c>
      <c r="I60" s="199">
        <v>848805</v>
      </c>
      <c r="J60" s="199">
        <v>783346</v>
      </c>
      <c r="K60" s="199">
        <v>73025</v>
      </c>
      <c r="L60" s="199">
        <v>71972</v>
      </c>
      <c r="M60" s="199">
        <v>84393</v>
      </c>
      <c r="N60" s="199">
        <v>84393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10069</v>
      </c>
      <c r="V60" s="199">
        <v>10069</v>
      </c>
      <c r="W60" s="199">
        <v>0</v>
      </c>
      <c r="X60" s="199">
        <v>0</v>
      </c>
    </row>
    <row r="61" spans="1:24" ht="18" customHeight="1">
      <c r="A61" s="165">
        <v>586</v>
      </c>
      <c r="B61" s="149" t="s">
        <v>370</v>
      </c>
      <c r="C61" s="198">
        <v>1391130</v>
      </c>
      <c r="D61" s="199">
        <v>1292408</v>
      </c>
      <c r="E61" s="199">
        <v>1371090</v>
      </c>
      <c r="F61" s="199">
        <v>1273042</v>
      </c>
      <c r="G61" s="199">
        <v>563677</v>
      </c>
      <c r="H61" s="199">
        <v>544656</v>
      </c>
      <c r="I61" s="199">
        <v>675803</v>
      </c>
      <c r="J61" s="199">
        <v>599561</v>
      </c>
      <c r="K61" s="199">
        <v>61310</v>
      </c>
      <c r="L61" s="199">
        <v>58525</v>
      </c>
      <c r="M61" s="199">
        <v>70300</v>
      </c>
      <c r="N61" s="199">
        <v>70300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20040</v>
      </c>
      <c r="V61" s="199">
        <v>19366</v>
      </c>
      <c r="W61" s="199">
        <v>0</v>
      </c>
      <c r="X61" s="199">
        <v>0</v>
      </c>
    </row>
    <row r="62" spans="1:24" ht="3.75" customHeight="1">
      <c r="A62" s="168"/>
      <c r="B62" s="169"/>
      <c r="C62" s="202"/>
      <c r="D62" s="170"/>
      <c r="E62" s="202"/>
      <c r="F62" s="202"/>
      <c r="G62" s="202"/>
      <c r="H62" s="202"/>
      <c r="I62" s="202"/>
      <c r="J62" s="202"/>
      <c r="K62" s="202"/>
      <c r="L62" s="202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</row>
    <row r="63" spans="1:24">
      <c r="A63" s="149" t="s">
        <v>168</v>
      </c>
      <c r="M63" s="149"/>
    </row>
    <row r="64" spans="1:24">
      <c r="A64" s="149" t="s">
        <v>447</v>
      </c>
      <c r="M64" s="149"/>
    </row>
    <row r="65" spans="2:2" s="172" customFormat="1" ht="10.15" customHeight="1">
      <c r="B65" s="203"/>
    </row>
    <row r="66" spans="2:2" ht="10.15" customHeight="1"/>
    <row r="67" spans="2:2" ht="10.15" customHeight="1"/>
    <row r="68" spans="2:2" ht="10.15" customHeight="1"/>
  </sheetData>
  <mergeCells count="12">
    <mergeCell ref="A3:B4"/>
    <mergeCell ref="G3:H3"/>
    <mergeCell ref="I3:J3"/>
    <mergeCell ref="S3:T3"/>
    <mergeCell ref="C3:D3"/>
    <mergeCell ref="E3:F3"/>
    <mergeCell ref="U3:V3"/>
    <mergeCell ref="W3:X3"/>
    <mergeCell ref="K3:L3"/>
    <mergeCell ref="M3:N3"/>
    <mergeCell ref="O3:P3"/>
    <mergeCell ref="Q3:R3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66" fitToWidth="2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K68"/>
  <sheetViews>
    <sheetView topLeftCell="A4" zoomScaleNormal="100" zoomScaleSheetLayoutView="100" workbookViewId="0">
      <selection activeCell="K58" sqref="K58"/>
    </sheetView>
  </sheetViews>
  <sheetFormatPr defaultColWidth="7.85546875" defaultRowHeight="11.25"/>
  <cols>
    <col min="1" max="11" width="12.85546875" style="6" customWidth="1"/>
    <col min="12" max="12" width="10.5703125" style="6" customWidth="1"/>
    <col min="13" max="16384" width="7.85546875" style="6"/>
  </cols>
  <sheetData>
    <row r="1" spans="1:11" s="7" customFormat="1" ht="18.75">
      <c r="A1" s="58" t="s">
        <v>284</v>
      </c>
      <c r="B1" s="16"/>
    </row>
    <row r="2" spans="1:11">
      <c r="A2" s="50"/>
      <c r="B2" s="8"/>
      <c r="K2" s="20" t="s">
        <v>157</v>
      </c>
    </row>
    <row r="3" spans="1:11" ht="20.100000000000001" customHeight="1">
      <c r="A3" s="295" t="s">
        <v>167</v>
      </c>
      <c r="B3" s="297" t="s">
        <v>285</v>
      </c>
      <c r="C3" s="298"/>
      <c r="D3" s="297" t="s">
        <v>286</v>
      </c>
      <c r="E3" s="298"/>
      <c r="F3" s="297" t="s">
        <v>287</v>
      </c>
      <c r="G3" s="298"/>
      <c r="H3" s="297" t="s">
        <v>288</v>
      </c>
      <c r="I3" s="298"/>
      <c r="J3" s="297" t="s">
        <v>289</v>
      </c>
      <c r="K3" s="299"/>
    </row>
    <row r="4" spans="1:11" ht="20.100000000000001" customHeight="1">
      <c r="A4" s="305"/>
      <c r="B4" s="14" t="s">
        <v>66</v>
      </c>
      <c r="C4" s="30" t="s">
        <v>67</v>
      </c>
      <c r="D4" s="23" t="s">
        <v>66</v>
      </c>
      <c r="E4" s="30" t="s">
        <v>67</v>
      </c>
      <c r="F4" s="23" t="s">
        <v>66</v>
      </c>
      <c r="G4" s="30" t="s">
        <v>67</v>
      </c>
      <c r="H4" s="23" t="s">
        <v>66</v>
      </c>
      <c r="I4" s="29" t="s">
        <v>67</v>
      </c>
      <c r="J4" s="14" t="s">
        <v>66</v>
      </c>
      <c r="K4" s="29" t="s">
        <v>67</v>
      </c>
    </row>
    <row r="5" spans="1:11" ht="18" customHeight="1">
      <c r="A5" s="26" t="s">
        <v>510</v>
      </c>
      <c r="B5" s="47">
        <v>1581877936</v>
      </c>
      <c r="C5" s="25">
        <v>1562700043</v>
      </c>
      <c r="D5" s="25">
        <v>1003384</v>
      </c>
      <c r="E5" s="25">
        <v>383264</v>
      </c>
      <c r="F5" s="2">
        <v>397770233</v>
      </c>
      <c r="G5" s="2">
        <v>397066504</v>
      </c>
      <c r="H5" s="25">
        <v>2776823</v>
      </c>
      <c r="I5" s="25">
        <v>845114</v>
      </c>
      <c r="J5" s="2">
        <v>131930284</v>
      </c>
      <c r="K5" s="1">
        <v>129863999</v>
      </c>
    </row>
    <row r="6" spans="1:11" ht="18" customHeight="1">
      <c r="A6" s="11" t="s">
        <v>416</v>
      </c>
      <c r="B6" s="47">
        <v>1632920171</v>
      </c>
      <c r="C6" s="25">
        <v>1614000963</v>
      </c>
      <c r="D6" s="25">
        <v>734402</v>
      </c>
      <c r="E6" s="25">
        <v>307520</v>
      </c>
      <c r="F6" s="2">
        <v>423993827</v>
      </c>
      <c r="G6" s="2">
        <v>423358985</v>
      </c>
      <c r="H6" s="25">
        <v>2376450</v>
      </c>
      <c r="I6" s="25">
        <v>789720</v>
      </c>
      <c r="J6" s="2">
        <v>147131387</v>
      </c>
      <c r="K6" s="1">
        <v>145161271</v>
      </c>
    </row>
    <row r="7" spans="1:11" ht="18" customHeight="1">
      <c r="A7" s="11" t="s">
        <v>422</v>
      </c>
      <c r="B7" s="47">
        <v>1674102377</v>
      </c>
      <c r="C7" s="25">
        <v>1653302579</v>
      </c>
      <c r="D7" s="25">
        <v>524808</v>
      </c>
      <c r="E7" s="25">
        <v>235238</v>
      </c>
      <c r="F7" s="2">
        <v>418365180</v>
      </c>
      <c r="G7" s="2">
        <v>417719041</v>
      </c>
      <c r="H7" s="25">
        <v>1615848</v>
      </c>
      <c r="I7" s="25">
        <v>403958</v>
      </c>
      <c r="J7" s="2">
        <v>145745093</v>
      </c>
      <c r="K7" s="1">
        <v>143675521</v>
      </c>
    </row>
    <row r="8" spans="1:11" ht="18" customHeight="1">
      <c r="A8" s="11" t="s">
        <v>434</v>
      </c>
      <c r="B8" s="47">
        <v>1673221970</v>
      </c>
      <c r="C8" s="25">
        <v>1641683112</v>
      </c>
      <c r="D8" s="25">
        <v>436582</v>
      </c>
      <c r="E8" s="25">
        <v>217546</v>
      </c>
      <c r="F8" s="2">
        <v>430649617</v>
      </c>
      <c r="G8" s="2">
        <v>430051985</v>
      </c>
      <c r="H8" s="25">
        <v>1152218</v>
      </c>
      <c r="I8" s="25">
        <v>201062</v>
      </c>
      <c r="J8" s="2">
        <v>143820390</v>
      </c>
      <c r="K8" s="1">
        <v>138652413</v>
      </c>
    </row>
    <row r="9" spans="1:11" ht="18" customHeight="1">
      <c r="A9" s="11" t="s">
        <v>491</v>
      </c>
      <c r="B9" s="47">
        <v>1737091888</v>
      </c>
      <c r="C9" s="25">
        <v>1699241653</v>
      </c>
      <c r="D9" s="25">
        <v>274086</v>
      </c>
      <c r="E9" s="25">
        <v>101365</v>
      </c>
      <c r="F9" s="2">
        <v>418899399</v>
      </c>
      <c r="G9" s="2">
        <v>417600811</v>
      </c>
      <c r="H9" s="25">
        <v>844487</v>
      </c>
      <c r="I9" s="25">
        <v>99431</v>
      </c>
      <c r="J9" s="2">
        <v>145461420</v>
      </c>
      <c r="K9" s="1">
        <v>140157982</v>
      </c>
    </row>
    <row r="10" spans="1:11" ht="9" customHeight="1">
      <c r="A10" s="5"/>
      <c r="B10" s="47"/>
      <c r="C10" s="25"/>
      <c r="D10" s="25"/>
      <c r="E10" s="25"/>
      <c r="F10" s="2"/>
      <c r="G10" s="2"/>
      <c r="H10" s="25"/>
      <c r="I10" s="25"/>
      <c r="J10" s="2"/>
      <c r="K10" s="1"/>
    </row>
    <row r="11" spans="1:11" ht="18" customHeight="1">
      <c r="A11" s="5" t="s">
        <v>290</v>
      </c>
      <c r="B11" s="47">
        <v>47417725</v>
      </c>
      <c r="C11" s="25">
        <v>46692582</v>
      </c>
      <c r="D11" s="25">
        <v>9363</v>
      </c>
      <c r="E11" s="25">
        <v>1463</v>
      </c>
      <c r="F11" s="2">
        <v>13118979</v>
      </c>
      <c r="G11" s="2">
        <v>13098564</v>
      </c>
      <c r="H11" s="25">
        <v>35064</v>
      </c>
      <c r="I11" s="25">
        <v>1809</v>
      </c>
      <c r="J11" s="2">
        <v>4561036</v>
      </c>
      <c r="K11" s="1">
        <v>4443231</v>
      </c>
    </row>
    <row r="12" spans="1:11" ht="18" customHeight="1">
      <c r="A12" s="5" t="s">
        <v>291</v>
      </c>
      <c r="B12" s="47">
        <v>126463146</v>
      </c>
      <c r="C12" s="25">
        <v>124021800</v>
      </c>
      <c r="D12" s="25">
        <v>22807</v>
      </c>
      <c r="E12" s="25">
        <v>1686</v>
      </c>
      <c r="F12" s="2">
        <v>26217542</v>
      </c>
      <c r="G12" s="2">
        <v>26143851</v>
      </c>
      <c r="H12" s="25">
        <v>70221</v>
      </c>
      <c r="I12" s="25">
        <v>7209</v>
      </c>
      <c r="J12" s="2">
        <v>6664464</v>
      </c>
      <c r="K12" s="1">
        <v>6151075</v>
      </c>
    </row>
    <row r="13" spans="1:11" ht="18" customHeight="1">
      <c r="A13" s="5" t="s">
        <v>292</v>
      </c>
      <c r="B13" s="47">
        <v>27439793</v>
      </c>
      <c r="C13" s="25">
        <v>26645781</v>
      </c>
      <c r="D13" s="25">
        <v>3807</v>
      </c>
      <c r="E13" s="25">
        <v>568</v>
      </c>
      <c r="F13" s="2">
        <v>6512123</v>
      </c>
      <c r="G13" s="2">
        <v>6486388</v>
      </c>
      <c r="H13" s="25">
        <v>18429</v>
      </c>
      <c r="I13" s="25">
        <v>1383</v>
      </c>
      <c r="J13" s="2">
        <v>1121025</v>
      </c>
      <c r="K13" s="1">
        <v>1032794</v>
      </c>
    </row>
    <row r="14" spans="1:11" ht="18" customHeight="1">
      <c r="A14" s="5" t="s">
        <v>293</v>
      </c>
      <c r="B14" s="47">
        <v>43706359</v>
      </c>
      <c r="C14" s="25">
        <v>42025083</v>
      </c>
      <c r="D14" s="25">
        <v>8428</v>
      </c>
      <c r="E14" s="25">
        <v>890</v>
      </c>
      <c r="F14" s="2">
        <v>9773843</v>
      </c>
      <c r="G14" s="2">
        <v>9750152</v>
      </c>
      <c r="H14" s="25">
        <v>40490</v>
      </c>
      <c r="I14" s="25">
        <v>4495</v>
      </c>
      <c r="J14" s="2">
        <v>6714810</v>
      </c>
      <c r="K14" s="1">
        <v>6421765</v>
      </c>
    </row>
    <row r="15" spans="1:11" ht="18" customHeight="1">
      <c r="A15" s="5" t="s">
        <v>294</v>
      </c>
      <c r="B15" s="47">
        <v>348500366</v>
      </c>
      <c r="C15" s="25">
        <v>338817045</v>
      </c>
      <c r="D15" s="25">
        <v>50161</v>
      </c>
      <c r="E15" s="25">
        <v>37233</v>
      </c>
      <c r="F15" s="2">
        <v>109498489</v>
      </c>
      <c r="G15" s="2">
        <v>109076348</v>
      </c>
      <c r="H15" s="25">
        <v>48414</v>
      </c>
      <c r="I15" s="25">
        <v>4991</v>
      </c>
      <c r="J15" s="2">
        <v>7947792</v>
      </c>
      <c r="K15" s="1">
        <v>7518160</v>
      </c>
    </row>
    <row r="16" spans="1:11" ht="18" customHeight="1">
      <c r="A16" s="5" t="s">
        <v>295</v>
      </c>
      <c r="B16" s="47">
        <v>192839679</v>
      </c>
      <c r="C16" s="25">
        <v>189271072</v>
      </c>
      <c r="D16" s="25">
        <v>19720</v>
      </c>
      <c r="E16" s="25">
        <v>978</v>
      </c>
      <c r="F16" s="2">
        <v>44676038</v>
      </c>
      <c r="G16" s="2">
        <v>44607500</v>
      </c>
      <c r="H16" s="25">
        <v>96955</v>
      </c>
      <c r="I16" s="25">
        <v>8279</v>
      </c>
      <c r="J16" s="2">
        <v>12291512</v>
      </c>
      <c r="K16" s="1">
        <v>11783030</v>
      </c>
    </row>
    <row r="17" spans="1:11" ht="18" customHeight="1">
      <c r="A17" s="5" t="s">
        <v>296</v>
      </c>
      <c r="B17" s="47">
        <v>166205107</v>
      </c>
      <c r="C17" s="25">
        <v>162150960</v>
      </c>
      <c r="D17" s="25">
        <v>31597</v>
      </c>
      <c r="E17" s="25">
        <v>4978</v>
      </c>
      <c r="F17" s="2">
        <v>36359966</v>
      </c>
      <c r="G17" s="2">
        <v>36107571</v>
      </c>
      <c r="H17" s="25">
        <v>142397</v>
      </c>
      <c r="I17" s="25">
        <v>24943</v>
      </c>
      <c r="J17" s="2">
        <v>9742191</v>
      </c>
      <c r="K17" s="1">
        <v>9337788</v>
      </c>
    </row>
    <row r="18" spans="1:11" ht="18" customHeight="1">
      <c r="A18" s="5" t="s">
        <v>297</v>
      </c>
      <c r="B18" s="47">
        <v>105471405</v>
      </c>
      <c r="C18" s="25">
        <v>103536110</v>
      </c>
      <c r="D18" s="25">
        <v>12746</v>
      </c>
      <c r="E18" s="25">
        <v>1787</v>
      </c>
      <c r="F18" s="2">
        <v>26568412</v>
      </c>
      <c r="G18" s="2">
        <v>26528795</v>
      </c>
      <c r="H18" s="25">
        <v>79864</v>
      </c>
      <c r="I18" s="25">
        <v>9569</v>
      </c>
      <c r="J18" s="2">
        <v>11192202</v>
      </c>
      <c r="K18" s="1">
        <v>10795793</v>
      </c>
    </row>
    <row r="19" spans="1:11" ht="18" customHeight="1">
      <c r="A19" s="5" t="s">
        <v>298</v>
      </c>
      <c r="B19" s="47">
        <v>177233809</v>
      </c>
      <c r="C19" s="25">
        <v>172999755</v>
      </c>
      <c r="D19" s="25">
        <v>30095</v>
      </c>
      <c r="E19" s="25">
        <v>7464</v>
      </c>
      <c r="F19" s="2">
        <v>38985181</v>
      </c>
      <c r="G19" s="2">
        <v>38884912</v>
      </c>
      <c r="H19" s="25">
        <v>93862</v>
      </c>
      <c r="I19" s="25">
        <v>8724</v>
      </c>
      <c r="J19" s="2">
        <v>27260068</v>
      </c>
      <c r="K19" s="1">
        <v>26486102</v>
      </c>
    </row>
    <row r="20" spans="1:11" ht="18" customHeight="1">
      <c r="A20" s="5" t="s">
        <v>299</v>
      </c>
      <c r="B20" s="47">
        <v>29546169</v>
      </c>
      <c r="C20" s="25">
        <v>29042126</v>
      </c>
      <c r="D20" s="25">
        <v>21438</v>
      </c>
      <c r="E20" s="25">
        <v>17404</v>
      </c>
      <c r="F20" s="2">
        <v>6533682</v>
      </c>
      <c r="G20" s="2">
        <v>6531487</v>
      </c>
      <c r="H20" s="25">
        <v>23105</v>
      </c>
      <c r="I20" s="25">
        <v>4110</v>
      </c>
      <c r="J20" s="2">
        <v>2767084</v>
      </c>
      <c r="K20" s="1">
        <v>2712727</v>
      </c>
    </row>
    <row r="21" spans="1:11" ht="18" customHeight="1">
      <c r="A21" s="5" t="s">
        <v>300</v>
      </c>
      <c r="B21" s="47">
        <v>140929571</v>
      </c>
      <c r="C21" s="25">
        <v>138265113</v>
      </c>
      <c r="D21" s="25">
        <v>15182</v>
      </c>
      <c r="E21" s="25">
        <v>1440</v>
      </c>
      <c r="F21" s="2">
        <v>22362952</v>
      </c>
      <c r="G21" s="2">
        <v>22255797</v>
      </c>
      <c r="H21" s="25">
        <v>53177</v>
      </c>
      <c r="I21" s="25">
        <v>5456</v>
      </c>
      <c r="J21" s="2">
        <v>27021069</v>
      </c>
      <c r="K21" s="1">
        <v>26118058</v>
      </c>
    </row>
    <row r="22" spans="1:11" ht="18" customHeight="1">
      <c r="A22" s="5" t="s">
        <v>301</v>
      </c>
      <c r="B22" s="47">
        <v>78045015</v>
      </c>
      <c r="C22" s="25">
        <v>76870536</v>
      </c>
      <c r="D22" s="25">
        <v>6479</v>
      </c>
      <c r="E22" s="25">
        <v>639</v>
      </c>
      <c r="F22" s="2">
        <v>19859181</v>
      </c>
      <c r="G22" s="2">
        <v>19823125</v>
      </c>
      <c r="H22" s="25">
        <v>14490</v>
      </c>
      <c r="I22" s="25">
        <v>831</v>
      </c>
      <c r="J22" s="2">
        <v>7526540</v>
      </c>
      <c r="K22" s="1">
        <v>7328070</v>
      </c>
    </row>
    <row r="23" spans="1:11" ht="18" customHeight="1">
      <c r="A23" s="5" t="s">
        <v>302</v>
      </c>
      <c r="B23" s="47">
        <v>19454500</v>
      </c>
      <c r="C23" s="25">
        <v>19180761</v>
      </c>
      <c r="D23" s="25">
        <v>344</v>
      </c>
      <c r="E23" s="25" t="s">
        <v>266</v>
      </c>
      <c r="F23" s="2">
        <v>5037677</v>
      </c>
      <c r="G23" s="2">
        <v>5029259</v>
      </c>
      <c r="H23" s="25">
        <v>4673</v>
      </c>
      <c r="I23" s="25">
        <v>364</v>
      </c>
      <c r="J23" s="2">
        <v>1068550</v>
      </c>
      <c r="K23" s="1">
        <v>1025775</v>
      </c>
    </row>
    <row r="24" spans="1:11" ht="18" customHeight="1">
      <c r="A24" s="5" t="s">
        <v>303</v>
      </c>
      <c r="B24" s="47">
        <v>20852550</v>
      </c>
      <c r="C24" s="25">
        <v>20428177</v>
      </c>
      <c r="D24" s="25">
        <v>844</v>
      </c>
      <c r="E24" s="25" t="s">
        <v>266</v>
      </c>
      <c r="F24" s="2">
        <v>4794028</v>
      </c>
      <c r="G24" s="2">
        <v>4786261</v>
      </c>
      <c r="H24" s="25">
        <v>2064</v>
      </c>
      <c r="I24" s="25">
        <v>472</v>
      </c>
      <c r="J24" s="2">
        <v>1537394</v>
      </c>
      <c r="K24" s="1">
        <v>1479255</v>
      </c>
    </row>
    <row r="25" spans="1:11" ht="18" customHeight="1">
      <c r="A25" s="5" t="s">
        <v>304</v>
      </c>
      <c r="B25" s="47">
        <v>95435396</v>
      </c>
      <c r="C25" s="25">
        <v>94076688</v>
      </c>
      <c r="D25" s="25">
        <v>7989</v>
      </c>
      <c r="E25" s="25">
        <v>939</v>
      </c>
      <c r="F25" s="2">
        <v>21016675</v>
      </c>
      <c r="G25" s="2">
        <v>20983758</v>
      </c>
      <c r="H25" s="25">
        <v>64342</v>
      </c>
      <c r="I25" s="25">
        <v>6919</v>
      </c>
      <c r="J25" s="2">
        <v>10156637</v>
      </c>
      <c r="K25" s="1">
        <v>9933232</v>
      </c>
    </row>
    <row r="26" spans="1:11" ht="18" customHeight="1">
      <c r="A26" s="5" t="s">
        <v>305</v>
      </c>
      <c r="B26" s="47">
        <v>28159310</v>
      </c>
      <c r="C26" s="25">
        <v>27655722</v>
      </c>
      <c r="D26" s="25">
        <v>3655</v>
      </c>
      <c r="E26" s="25">
        <v>383</v>
      </c>
      <c r="F26" s="2">
        <v>5926171</v>
      </c>
      <c r="G26" s="2">
        <v>5917284</v>
      </c>
      <c r="H26" s="25">
        <v>19106</v>
      </c>
      <c r="I26" s="25">
        <v>1678</v>
      </c>
      <c r="J26" s="2">
        <v>2223205</v>
      </c>
      <c r="K26" s="1">
        <v>2134432</v>
      </c>
    </row>
    <row r="27" spans="1:11" ht="18" customHeight="1">
      <c r="A27" s="5" t="s">
        <v>306</v>
      </c>
      <c r="B27" s="47">
        <v>11249034</v>
      </c>
      <c r="C27" s="25">
        <v>11085304</v>
      </c>
      <c r="D27" s="25">
        <v>204</v>
      </c>
      <c r="E27" s="25" t="s">
        <v>266</v>
      </c>
      <c r="F27" s="2">
        <v>3040461</v>
      </c>
      <c r="G27" s="2">
        <v>3039995</v>
      </c>
      <c r="H27" s="25">
        <v>1564</v>
      </c>
      <c r="I27" s="25">
        <v>0</v>
      </c>
      <c r="J27" s="2">
        <v>761790</v>
      </c>
      <c r="K27" s="1">
        <v>735093</v>
      </c>
    </row>
    <row r="28" spans="1:11" ht="18" customHeight="1">
      <c r="A28" s="5" t="s">
        <v>307</v>
      </c>
      <c r="B28" s="47">
        <v>17516352</v>
      </c>
      <c r="C28" s="25">
        <v>17162196</v>
      </c>
      <c r="D28" s="25">
        <v>1446</v>
      </c>
      <c r="E28" s="25" t="s">
        <v>266</v>
      </c>
      <c r="F28" s="2">
        <v>4267867</v>
      </c>
      <c r="G28" s="2">
        <v>4258139</v>
      </c>
      <c r="H28" s="25">
        <v>11073</v>
      </c>
      <c r="I28" s="25">
        <v>866</v>
      </c>
      <c r="J28" s="2">
        <v>1199936</v>
      </c>
      <c r="K28" s="1">
        <v>1144956</v>
      </c>
    </row>
    <row r="29" spans="1:11" ht="18" customHeight="1">
      <c r="A29" s="5" t="s">
        <v>308</v>
      </c>
      <c r="B29" s="47">
        <v>34922430</v>
      </c>
      <c r="C29" s="25">
        <v>34295260</v>
      </c>
      <c r="D29" s="25">
        <v>25979</v>
      </c>
      <c r="E29" s="25">
        <v>22910</v>
      </c>
      <c r="F29" s="2">
        <v>8461290</v>
      </c>
      <c r="G29" s="2">
        <v>8444972</v>
      </c>
      <c r="H29" s="25">
        <v>14737</v>
      </c>
      <c r="I29" s="25">
        <v>6355</v>
      </c>
      <c r="J29" s="2">
        <v>1809815</v>
      </c>
      <c r="K29" s="1">
        <v>1749734</v>
      </c>
    </row>
    <row r="30" spans="1:11" ht="18" customHeight="1">
      <c r="A30" s="5" t="s">
        <v>309</v>
      </c>
      <c r="B30" s="47">
        <v>8370416</v>
      </c>
      <c r="C30" s="25">
        <v>8112444</v>
      </c>
      <c r="D30" s="25">
        <v>1415</v>
      </c>
      <c r="E30" s="25">
        <v>541</v>
      </c>
      <c r="F30" s="2">
        <v>1981320</v>
      </c>
      <c r="G30" s="2">
        <v>1954468</v>
      </c>
      <c r="H30" s="25">
        <v>1350</v>
      </c>
      <c r="I30" s="25">
        <v>130</v>
      </c>
      <c r="J30" s="2">
        <v>565089</v>
      </c>
      <c r="K30" s="1">
        <v>545230</v>
      </c>
    </row>
    <row r="31" spans="1:11" ht="18" customHeight="1">
      <c r="A31" s="5" t="s">
        <v>310</v>
      </c>
      <c r="B31" s="47">
        <v>17333756</v>
      </c>
      <c r="C31" s="25">
        <v>16907137</v>
      </c>
      <c r="D31" s="25">
        <v>389</v>
      </c>
      <c r="E31" s="25">
        <v>62</v>
      </c>
      <c r="F31" s="2">
        <v>3907520</v>
      </c>
      <c r="G31" s="2">
        <v>3892183</v>
      </c>
      <c r="H31" s="25">
        <v>9108</v>
      </c>
      <c r="I31" s="25">
        <v>848</v>
      </c>
      <c r="J31" s="2">
        <v>1329210</v>
      </c>
      <c r="K31" s="1">
        <v>1281682</v>
      </c>
    </row>
    <row r="32" spans="1:11" ht="3.75" customHeight="1">
      <c r="A32" s="17"/>
      <c r="B32" s="4"/>
      <c r="C32" s="3"/>
      <c r="D32" s="3"/>
      <c r="E32" s="3"/>
      <c r="F32" s="3"/>
      <c r="G32" s="3"/>
      <c r="H32" s="3"/>
      <c r="I32" s="3"/>
      <c r="J32" s="3"/>
      <c r="K32" s="3"/>
    </row>
    <row r="33" spans="1:11" ht="12" customHeight="1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2" customHeight="1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2" customHeight="1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2" customHeight="1">
      <c r="K36" s="5"/>
    </row>
    <row r="37" spans="1:11" ht="20.100000000000001" customHeight="1">
      <c r="A37" s="295" t="s">
        <v>167</v>
      </c>
      <c r="B37" s="297" t="s">
        <v>311</v>
      </c>
      <c r="C37" s="299"/>
      <c r="D37" s="297" t="s">
        <v>331</v>
      </c>
      <c r="E37" s="298"/>
      <c r="F37" s="297" t="s">
        <v>232</v>
      </c>
      <c r="G37" s="350"/>
      <c r="H37" s="297" t="s">
        <v>312</v>
      </c>
      <c r="I37" s="351"/>
    </row>
    <row r="38" spans="1:11" ht="20.100000000000001" customHeight="1">
      <c r="A38" s="305"/>
      <c r="B38" s="14" t="s">
        <v>66</v>
      </c>
      <c r="C38" s="29" t="s">
        <v>67</v>
      </c>
      <c r="D38" s="14" t="s">
        <v>66</v>
      </c>
      <c r="E38" s="30" t="s">
        <v>67</v>
      </c>
      <c r="F38" s="14" t="s">
        <v>66</v>
      </c>
      <c r="G38" s="30" t="s">
        <v>67</v>
      </c>
      <c r="H38" s="67" t="s">
        <v>66</v>
      </c>
      <c r="I38" s="29" t="s">
        <v>67</v>
      </c>
    </row>
    <row r="39" spans="1:11" ht="18" customHeight="1">
      <c r="A39" s="26" t="s">
        <v>510</v>
      </c>
      <c r="B39" s="95">
        <v>252165096</v>
      </c>
      <c r="C39" s="45">
        <v>251232295</v>
      </c>
      <c r="D39" s="45">
        <v>12980584</v>
      </c>
      <c r="E39" s="45">
        <v>12956937</v>
      </c>
      <c r="F39" s="45">
        <v>108426092</v>
      </c>
      <c r="G39" s="25">
        <v>106235579</v>
      </c>
      <c r="H39" s="1">
        <v>32089</v>
      </c>
      <c r="I39" s="1">
        <v>1682</v>
      </c>
    </row>
    <row r="40" spans="1:11" ht="18" customHeight="1">
      <c r="A40" s="26" t="s">
        <v>416</v>
      </c>
      <c r="B40" s="47">
        <v>270496878</v>
      </c>
      <c r="C40" s="45">
        <v>269288859</v>
      </c>
      <c r="D40" s="45">
        <v>12926695</v>
      </c>
      <c r="E40" s="45">
        <v>12887236</v>
      </c>
      <c r="F40" s="45">
        <v>110432417</v>
      </c>
      <c r="G40" s="25">
        <v>107456745</v>
      </c>
      <c r="H40" s="1">
        <v>32280</v>
      </c>
      <c r="I40" s="1">
        <v>1593</v>
      </c>
    </row>
    <row r="41" spans="1:11" ht="18" customHeight="1">
      <c r="A41" s="11" t="s">
        <v>422</v>
      </c>
      <c r="B41" s="47">
        <v>288346235</v>
      </c>
      <c r="C41" s="45">
        <v>287109753</v>
      </c>
      <c r="D41" s="45">
        <v>13924451</v>
      </c>
      <c r="E41" s="45">
        <v>13871054</v>
      </c>
      <c r="F41" s="45">
        <v>131801135</v>
      </c>
      <c r="G41" s="25">
        <v>126583924</v>
      </c>
      <c r="H41" s="1">
        <v>26579</v>
      </c>
      <c r="I41" s="1">
        <v>1061</v>
      </c>
    </row>
    <row r="42" spans="1:11" ht="18" customHeight="1">
      <c r="A42" s="11" t="s">
        <v>434</v>
      </c>
      <c r="B42" s="47">
        <v>273564896</v>
      </c>
      <c r="C42" s="45">
        <v>270907578</v>
      </c>
      <c r="D42" s="45">
        <v>13064901</v>
      </c>
      <c r="E42" s="45">
        <v>12954838</v>
      </c>
      <c r="F42" s="45">
        <v>115055552</v>
      </c>
      <c r="G42" s="25">
        <v>110212728</v>
      </c>
      <c r="H42" s="1">
        <v>23256</v>
      </c>
      <c r="I42" s="1">
        <v>1757</v>
      </c>
    </row>
    <row r="43" spans="1:11" ht="18" customHeight="1">
      <c r="A43" s="11" t="s">
        <v>497</v>
      </c>
      <c r="B43" s="47">
        <v>269111081</v>
      </c>
      <c r="C43" s="45">
        <v>265454211</v>
      </c>
      <c r="D43" s="45">
        <v>25953287</v>
      </c>
      <c r="E43" s="45">
        <v>25704178</v>
      </c>
      <c r="F43" s="45">
        <v>109892020</v>
      </c>
      <c r="G43" s="25">
        <v>105726343</v>
      </c>
      <c r="H43" s="1">
        <v>13755</v>
      </c>
      <c r="I43" s="1">
        <v>913</v>
      </c>
    </row>
    <row r="44" spans="1:11" ht="9" customHeight="1">
      <c r="A44" s="5"/>
      <c r="B44" s="47"/>
      <c r="C44" s="45"/>
      <c r="D44" s="45"/>
      <c r="E44" s="45"/>
      <c r="F44" s="45"/>
      <c r="G44" s="25"/>
      <c r="H44" s="1"/>
      <c r="I44" s="1"/>
    </row>
    <row r="45" spans="1:11" ht="18" customHeight="1">
      <c r="A45" s="5" t="s">
        <v>290</v>
      </c>
      <c r="B45" s="47">
        <v>4227712</v>
      </c>
      <c r="C45" s="45">
        <v>4160871</v>
      </c>
      <c r="D45" s="45">
        <v>367913</v>
      </c>
      <c r="E45" s="45">
        <v>361851</v>
      </c>
      <c r="F45" s="45">
        <v>4674576</v>
      </c>
      <c r="G45" s="25">
        <v>4615052</v>
      </c>
      <c r="H45" s="1">
        <v>1124</v>
      </c>
      <c r="I45" s="1" t="s">
        <v>266</v>
      </c>
    </row>
    <row r="46" spans="1:11" ht="18" customHeight="1">
      <c r="A46" s="5" t="s">
        <v>291</v>
      </c>
      <c r="B46" s="47">
        <v>12798705</v>
      </c>
      <c r="C46" s="45">
        <v>12686989</v>
      </c>
      <c r="D46" s="45">
        <v>1151770</v>
      </c>
      <c r="E46" s="45">
        <v>1144359</v>
      </c>
      <c r="F46" s="45">
        <v>3559417</v>
      </c>
      <c r="G46" s="25">
        <v>3373274</v>
      </c>
      <c r="H46" s="1">
        <v>4677</v>
      </c>
      <c r="I46" s="1" t="s">
        <v>266</v>
      </c>
    </row>
    <row r="47" spans="1:11" ht="18" customHeight="1">
      <c r="A47" s="5" t="s">
        <v>292</v>
      </c>
      <c r="B47" s="47">
        <v>4327607</v>
      </c>
      <c r="C47" s="45">
        <v>4248901</v>
      </c>
      <c r="D47" s="45">
        <v>344901</v>
      </c>
      <c r="E47" s="45">
        <v>340261</v>
      </c>
      <c r="F47" s="45">
        <v>725224</v>
      </c>
      <c r="G47" s="25">
        <v>702714</v>
      </c>
      <c r="H47" s="1">
        <v>732</v>
      </c>
      <c r="I47" s="1" t="s">
        <v>266</v>
      </c>
    </row>
    <row r="48" spans="1:11" ht="18" customHeight="1">
      <c r="A48" s="5" t="s">
        <v>293</v>
      </c>
      <c r="B48" s="47">
        <v>4923927</v>
      </c>
      <c r="C48" s="45">
        <v>4766685</v>
      </c>
      <c r="D48" s="45">
        <v>530282</v>
      </c>
      <c r="E48" s="45">
        <v>521865</v>
      </c>
      <c r="F48" s="45">
        <v>6345382</v>
      </c>
      <c r="G48" s="25">
        <v>5772977</v>
      </c>
      <c r="H48" s="1">
        <v>151</v>
      </c>
      <c r="I48" s="1" t="s">
        <v>266</v>
      </c>
    </row>
    <row r="49" spans="1:9" ht="18" customHeight="1">
      <c r="A49" s="5" t="s">
        <v>294</v>
      </c>
      <c r="B49" s="47">
        <v>65852761</v>
      </c>
      <c r="C49" s="45">
        <v>64593797</v>
      </c>
      <c r="D49" s="45">
        <v>7080774</v>
      </c>
      <c r="E49" s="45">
        <v>7016116</v>
      </c>
      <c r="F49" s="45">
        <v>2668091</v>
      </c>
      <c r="G49" s="25">
        <v>2597014</v>
      </c>
      <c r="H49" s="1">
        <v>178</v>
      </c>
      <c r="I49" s="1" t="s">
        <v>266</v>
      </c>
    </row>
    <row r="50" spans="1:9" ht="18" customHeight="1">
      <c r="A50" s="5" t="s">
        <v>295</v>
      </c>
      <c r="B50" s="47">
        <v>33253329</v>
      </c>
      <c r="C50" s="45">
        <v>32747588</v>
      </c>
      <c r="D50" s="45">
        <v>3034224</v>
      </c>
      <c r="E50" s="45">
        <v>2978987</v>
      </c>
      <c r="F50" s="45">
        <v>10299124</v>
      </c>
      <c r="G50" s="25">
        <v>9859724</v>
      </c>
      <c r="H50" s="1">
        <v>838</v>
      </c>
      <c r="I50" s="1" t="s">
        <v>266</v>
      </c>
    </row>
    <row r="51" spans="1:9" ht="18" customHeight="1">
      <c r="A51" s="5" t="s">
        <v>296</v>
      </c>
      <c r="B51" s="47">
        <v>31826435</v>
      </c>
      <c r="C51" s="45">
        <v>31326758</v>
      </c>
      <c r="D51" s="45">
        <v>3079910</v>
      </c>
      <c r="E51" s="45">
        <v>3044568</v>
      </c>
      <c r="F51" s="45">
        <v>10808567</v>
      </c>
      <c r="G51" s="25">
        <v>10169470</v>
      </c>
      <c r="H51" s="1">
        <v>1909</v>
      </c>
      <c r="I51" s="1">
        <v>138</v>
      </c>
    </row>
    <row r="52" spans="1:9" ht="18" customHeight="1">
      <c r="A52" s="5" t="s">
        <v>297</v>
      </c>
      <c r="B52" s="47">
        <v>14163745</v>
      </c>
      <c r="C52" s="45">
        <v>14004182</v>
      </c>
      <c r="D52" s="45">
        <v>1237705</v>
      </c>
      <c r="E52" s="45">
        <v>1229387</v>
      </c>
      <c r="F52" s="45">
        <v>6429835</v>
      </c>
      <c r="G52" s="25">
        <v>6356179</v>
      </c>
      <c r="H52" s="1">
        <v>2123</v>
      </c>
      <c r="I52" s="1">
        <v>403</v>
      </c>
    </row>
    <row r="53" spans="1:9" ht="18" customHeight="1">
      <c r="A53" s="5" t="s">
        <v>298</v>
      </c>
      <c r="B53" s="47">
        <v>22235100</v>
      </c>
      <c r="C53" s="45">
        <v>22103997</v>
      </c>
      <c r="D53" s="45">
        <v>2242284</v>
      </c>
      <c r="E53" s="45">
        <v>2232240</v>
      </c>
      <c r="F53" s="45">
        <v>23859416</v>
      </c>
      <c r="G53" s="25">
        <v>22447607</v>
      </c>
      <c r="H53" s="1">
        <v>534</v>
      </c>
      <c r="I53" s="1" t="s">
        <v>266</v>
      </c>
    </row>
    <row r="54" spans="1:9" ht="18" customHeight="1">
      <c r="A54" s="5" t="s">
        <v>299</v>
      </c>
      <c r="B54" s="47">
        <v>3653378</v>
      </c>
      <c r="C54" s="45">
        <v>3596555</v>
      </c>
      <c r="D54" s="45">
        <v>311115</v>
      </c>
      <c r="E54" s="45">
        <v>303761</v>
      </c>
      <c r="F54" s="45">
        <v>1652922</v>
      </c>
      <c r="G54" s="25">
        <v>1640308</v>
      </c>
      <c r="H54" s="1">
        <v>372</v>
      </c>
      <c r="I54" s="1">
        <v>372</v>
      </c>
    </row>
    <row r="55" spans="1:9" ht="18" customHeight="1">
      <c r="A55" s="5" t="s">
        <v>300</v>
      </c>
      <c r="B55" s="47">
        <v>19348125</v>
      </c>
      <c r="C55" s="45">
        <v>19107174</v>
      </c>
      <c r="D55" s="45">
        <v>1805824</v>
      </c>
      <c r="E55" s="45">
        <v>1789001</v>
      </c>
      <c r="F55" s="45">
        <v>22324163</v>
      </c>
      <c r="G55" s="25">
        <v>22126710</v>
      </c>
      <c r="H55" s="1">
        <v>641</v>
      </c>
      <c r="I55" s="1" t="s">
        <v>266</v>
      </c>
    </row>
    <row r="56" spans="1:9" ht="18" customHeight="1">
      <c r="A56" s="5" t="s">
        <v>301</v>
      </c>
      <c r="B56" s="47">
        <v>11093698</v>
      </c>
      <c r="C56" s="45">
        <v>10974721</v>
      </c>
      <c r="D56" s="45">
        <v>1044954</v>
      </c>
      <c r="E56" s="45">
        <v>1038518</v>
      </c>
      <c r="F56" s="45">
        <v>6438131</v>
      </c>
      <c r="G56" s="25">
        <v>6310071</v>
      </c>
      <c r="H56" s="1" t="s">
        <v>266</v>
      </c>
      <c r="I56" s="1" t="s">
        <v>266</v>
      </c>
    </row>
    <row r="57" spans="1:9" ht="18" customHeight="1">
      <c r="A57" s="5" t="s">
        <v>302</v>
      </c>
      <c r="B57" s="47">
        <v>3284728</v>
      </c>
      <c r="C57" s="45">
        <v>3276143</v>
      </c>
      <c r="D57" s="45">
        <v>272441</v>
      </c>
      <c r="E57" s="45">
        <v>269984</v>
      </c>
      <c r="F57" s="45">
        <v>1317299</v>
      </c>
      <c r="G57" s="25">
        <v>1295083</v>
      </c>
      <c r="H57" s="1" t="s">
        <v>266</v>
      </c>
      <c r="I57" s="1" t="s">
        <v>266</v>
      </c>
    </row>
    <row r="58" spans="1:9" ht="18" customHeight="1">
      <c r="A58" s="5" t="s">
        <v>303</v>
      </c>
      <c r="B58" s="47">
        <v>2575301</v>
      </c>
      <c r="C58" s="45">
        <v>2560872</v>
      </c>
      <c r="D58" s="45">
        <v>237479</v>
      </c>
      <c r="E58" s="45">
        <v>236190</v>
      </c>
      <c r="F58" s="45">
        <v>981295</v>
      </c>
      <c r="G58" s="25">
        <v>977570</v>
      </c>
      <c r="H58" s="1" t="s">
        <v>266</v>
      </c>
      <c r="I58" s="1" t="s">
        <v>266</v>
      </c>
    </row>
    <row r="59" spans="1:9" ht="18" customHeight="1">
      <c r="A59" s="5" t="s">
        <v>304</v>
      </c>
      <c r="B59" s="47">
        <v>17835448</v>
      </c>
      <c r="C59" s="45">
        <v>17730192</v>
      </c>
      <c r="D59" s="45">
        <v>1696710</v>
      </c>
      <c r="E59" s="45">
        <v>1690486</v>
      </c>
      <c r="F59" s="45">
        <v>2871307</v>
      </c>
      <c r="G59" s="25">
        <v>2808823</v>
      </c>
      <c r="H59" s="1" t="s">
        <v>266</v>
      </c>
      <c r="I59" s="1" t="s">
        <v>266</v>
      </c>
    </row>
    <row r="60" spans="1:9" ht="18" customHeight="1">
      <c r="A60" s="5" t="s">
        <v>305</v>
      </c>
      <c r="B60" s="47">
        <v>4119863</v>
      </c>
      <c r="C60" s="45">
        <v>4097030</v>
      </c>
      <c r="D60" s="45">
        <v>377874</v>
      </c>
      <c r="E60" s="45">
        <v>376218</v>
      </c>
      <c r="F60" s="45">
        <v>1105325</v>
      </c>
      <c r="G60" s="25">
        <v>1069196</v>
      </c>
      <c r="H60" s="1">
        <v>476</v>
      </c>
      <c r="I60" s="1" t="s">
        <v>266</v>
      </c>
    </row>
    <row r="61" spans="1:9" ht="18" customHeight="1">
      <c r="A61" s="5" t="s">
        <v>306</v>
      </c>
      <c r="B61" s="47">
        <v>1392604</v>
      </c>
      <c r="C61" s="45">
        <v>1390840</v>
      </c>
      <c r="D61" s="45">
        <v>125777</v>
      </c>
      <c r="E61" s="45">
        <v>125665</v>
      </c>
      <c r="F61" s="45">
        <v>445829</v>
      </c>
      <c r="G61" s="25">
        <v>445593</v>
      </c>
      <c r="H61" s="1" t="s">
        <v>266</v>
      </c>
      <c r="I61" s="1" t="s">
        <v>266</v>
      </c>
    </row>
    <row r="62" spans="1:9" ht="18" customHeight="1">
      <c r="A62" s="5" t="s">
        <v>307</v>
      </c>
      <c r="B62" s="47">
        <v>2879681</v>
      </c>
      <c r="C62" s="45">
        <v>2838946</v>
      </c>
      <c r="D62" s="45">
        <v>201641</v>
      </c>
      <c r="E62" s="45">
        <v>199868</v>
      </c>
      <c r="F62" s="45">
        <v>1026193</v>
      </c>
      <c r="G62" s="25">
        <v>1021399</v>
      </c>
      <c r="H62" s="1" t="s">
        <v>266</v>
      </c>
      <c r="I62" s="1" t="s">
        <v>266</v>
      </c>
    </row>
    <row r="63" spans="1:9" ht="18" customHeight="1">
      <c r="A63" s="5" t="s">
        <v>308</v>
      </c>
      <c r="B63" s="47">
        <v>6230752</v>
      </c>
      <c r="C63" s="45">
        <v>6199116</v>
      </c>
      <c r="D63" s="45">
        <v>541986</v>
      </c>
      <c r="E63" s="45">
        <v>540097</v>
      </c>
      <c r="F63" s="45">
        <v>1505875</v>
      </c>
      <c r="G63" s="25">
        <v>1299109</v>
      </c>
      <c r="H63" s="1" t="s">
        <v>266</v>
      </c>
      <c r="I63" s="1" t="s">
        <v>266</v>
      </c>
    </row>
    <row r="64" spans="1:9" ht="18" customHeight="1">
      <c r="A64" s="5" t="s">
        <v>309</v>
      </c>
      <c r="B64" s="47">
        <v>940131</v>
      </c>
      <c r="C64" s="45">
        <v>921429</v>
      </c>
      <c r="D64" s="45">
        <v>72456</v>
      </c>
      <c r="E64" s="45">
        <v>71447</v>
      </c>
      <c r="F64" s="45">
        <v>192660</v>
      </c>
      <c r="G64" s="25">
        <v>190834</v>
      </c>
      <c r="H64" s="1" t="s">
        <v>266</v>
      </c>
      <c r="I64" s="1" t="s">
        <v>266</v>
      </c>
    </row>
    <row r="65" spans="1:11" ht="18" customHeight="1">
      <c r="A65" s="5" t="s">
        <v>310</v>
      </c>
      <c r="B65" s="47">
        <v>2148050</v>
      </c>
      <c r="C65" s="45">
        <v>2121425</v>
      </c>
      <c r="D65" s="45">
        <v>195268</v>
      </c>
      <c r="E65" s="45">
        <v>193309</v>
      </c>
      <c r="F65" s="45">
        <v>661390</v>
      </c>
      <c r="G65" s="25">
        <v>647636</v>
      </c>
      <c r="H65" s="1" t="s">
        <v>266</v>
      </c>
      <c r="I65" s="1" t="s">
        <v>266</v>
      </c>
    </row>
    <row r="66" spans="1:11" ht="3.75" customHeight="1">
      <c r="A66" s="17"/>
      <c r="B66" s="4"/>
      <c r="C66" s="3"/>
      <c r="D66" s="3"/>
      <c r="E66" s="3"/>
      <c r="F66" s="3"/>
      <c r="G66" s="3"/>
      <c r="H66" s="3"/>
      <c r="I66" s="3"/>
    </row>
    <row r="67" spans="1:11" ht="12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11" ht="12" customHeight="1">
      <c r="A68" s="18"/>
      <c r="B68" s="5"/>
      <c r="C68" s="5"/>
      <c r="D68" s="5"/>
      <c r="E68" s="5"/>
      <c r="F68" s="5"/>
      <c r="G68" s="5"/>
      <c r="H68" s="5"/>
      <c r="I68" s="5"/>
      <c r="J68" s="5"/>
      <c r="K68" s="5"/>
    </row>
  </sheetData>
  <mergeCells count="11">
    <mergeCell ref="J3:K3"/>
    <mergeCell ref="A37:A38"/>
    <mergeCell ref="B37:C37"/>
    <mergeCell ref="F37:G37"/>
    <mergeCell ref="H37:I37"/>
    <mergeCell ref="D3:E3"/>
    <mergeCell ref="D37:E37"/>
    <mergeCell ref="F3:G3"/>
    <mergeCell ref="H3:I3"/>
    <mergeCell ref="A3:A4"/>
    <mergeCell ref="B3:C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A1:W194"/>
  <sheetViews>
    <sheetView zoomScaleNormal="100" zoomScaleSheetLayoutView="100" workbookViewId="0">
      <selection activeCell="G50" sqref="G50"/>
    </sheetView>
  </sheetViews>
  <sheetFormatPr defaultColWidth="8.85546875" defaultRowHeight="11.25"/>
  <cols>
    <col min="1" max="1" width="11.85546875" style="6" customWidth="1"/>
    <col min="2" max="11" width="12.42578125" style="6" customWidth="1"/>
    <col min="12" max="16384" width="8.85546875" style="6"/>
  </cols>
  <sheetData>
    <row r="1" spans="1:11" s="7" customFormat="1" ht="17.25">
      <c r="A1" s="49" t="s">
        <v>202</v>
      </c>
      <c r="D1" s="19"/>
      <c r="F1" s="19"/>
    </row>
    <row r="2" spans="1:11">
      <c r="A2" s="50"/>
      <c r="D2" s="8"/>
      <c r="F2" s="20"/>
      <c r="H2" s="71"/>
      <c r="I2" s="71"/>
      <c r="J2" s="70"/>
      <c r="K2" s="71" t="s">
        <v>157</v>
      </c>
    </row>
    <row r="3" spans="1:11" ht="15" customHeight="1">
      <c r="A3" s="295" t="s">
        <v>167</v>
      </c>
      <c r="B3" s="297" t="s">
        <v>166</v>
      </c>
      <c r="C3" s="354"/>
      <c r="D3" s="297" t="s">
        <v>233</v>
      </c>
      <c r="E3" s="299"/>
      <c r="F3" s="355" t="s">
        <v>432</v>
      </c>
      <c r="G3" s="356"/>
      <c r="H3" s="357" t="s">
        <v>488</v>
      </c>
      <c r="I3" s="358"/>
      <c r="J3" s="352" t="s">
        <v>489</v>
      </c>
      <c r="K3" s="353"/>
    </row>
    <row r="4" spans="1:11" s="39" customFormat="1" ht="15" customHeight="1">
      <c r="A4" s="304"/>
      <c r="B4" s="51" t="s">
        <v>66</v>
      </c>
      <c r="C4" s="52" t="s">
        <v>67</v>
      </c>
      <c r="D4" s="51" t="s">
        <v>66</v>
      </c>
      <c r="E4" s="52" t="s">
        <v>67</v>
      </c>
      <c r="F4" s="51" t="s">
        <v>66</v>
      </c>
      <c r="G4" s="66" t="s">
        <v>67</v>
      </c>
      <c r="H4" s="84" t="s">
        <v>66</v>
      </c>
      <c r="I4" s="96" t="s">
        <v>67</v>
      </c>
      <c r="J4" s="84" t="s">
        <v>66</v>
      </c>
      <c r="K4" s="96" t="s">
        <v>67</v>
      </c>
    </row>
    <row r="5" spans="1:11" ht="17.25" customHeight="1">
      <c r="A5" s="26" t="s">
        <v>510</v>
      </c>
      <c r="B5" s="53">
        <v>583869963</v>
      </c>
      <c r="C5" s="2">
        <v>573210411</v>
      </c>
      <c r="D5" s="2">
        <v>65451633</v>
      </c>
      <c r="E5" s="2">
        <v>65450105</v>
      </c>
      <c r="F5" s="25">
        <v>20842485</v>
      </c>
      <c r="G5" s="25">
        <v>20842485</v>
      </c>
      <c r="H5" s="85">
        <v>258</v>
      </c>
      <c r="I5" s="85">
        <v>258</v>
      </c>
      <c r="J5" s="85">
        <v>4629012</v>
      </c>
      <c r="K5" s="85">
        <v>4611411</v>
      </c>
    </row>
    <row r="6" spans="1:11" ht="13.5" customHeight="1">
      <c r="A6" s="26" t="s">
        <v>416</v>
      </c>
      <c r="B6" s="53">
        <v>577632219</v>
      </c>
      <c r="C6" s="2">
        <v>567605649</v>
      </c>
      <c r="D6" s="2">
        <v>64399421</v>
      </c>
      <c r="E6" s="2">
        <v>64399258</v>
      </c>
      <c r="F6" s="25">
        <v>18715983</v>
      </c>
      <c r="G6" s="25">
        <v>18715983</v>
      </c>
      <c r="H6" s="85" t="s">
        <v>263</v>
      </c>
      <c r="I6" s="85" t="s">
        <v>263</v>
      </c>
      <c r="J6" s="85" t="s">
        <v>263</v>
      </c>
      <c r="K6" s="85" t="s">
        <v>263</v>
      </c>
    </row>
    <row r="7" spans="1:11" ht="13.5" customHeight="1">
      <c r="A7" s="11" t="s">
        <v>422</v>
      </c>
      <c r="B7" s="53">
        <v>585626951</v>
      </c>
      <c r="C7" s="2">
        <v>575587421</v>
      </c>
      <c r="D7" s="2">
        <v>65398562</v>
      </c>
      <c r="E7" s="2">
        <v>65397818</v>
      </c>
      <c r="F7" s="25">
        <v>18034199</v>
      </c>
      <c r="G7" s="25">
        <v>18034199</v>
      </c>
      <c r="H7" s="85" t="s">
        <v>263</v>
      </c>
      <c r="I7" s="85" t="s">
        <v>263</v>
      </c>
      <c r="J7" s="85" t="s">
        <v>263</v>
      </c>
      <c r="K7" s="85" t="s">
        <v>263</v>
      </c>
    </row>
    <row r="8" spans="1:11" ht="13.5" customHeight="1">
      <c r="A8" s="11" t="s">
        <v>434</v>
      </c>
      <c r="B8" s="53">
        <v>611585538</v>
      </c>
      <c r="C8" s="2">
        <v>594622159</v>
      </c>
      <c r="D8" s="2">
        <v>63243941</v>
      </c>
      <c r="E8" s="2">
        <v>63243350</v>
      </c>
      <c r="F8" s="25">
        <v>17493617</v>
      </c>
      <c r="G8" s="25">
        <v>17493614</v>
      </c>
      <c r="H8" s="85" t="s">
        <v>494</v>
      </c>
      <c r="I8" s="85" t="s">
        <v>494</v>
      </c>
      <c r="J8" s="85" t="s">
        <v>494</v>
      </c>
      <c r="K8" s="85" t="s">
        <v>494</v>
      </c>
    </row>
    <row r="9" spans="1:11" ht="13.5" customHeight="1">
      <c r="A9" s="11" t="s">
        <v>497</v>
      </c>
      <c r="B9" s="53">
        <v>689069369</v>
      </c>
      <c r="C9" s="2">
        <v>666829157</v>
      </c>
      <c r="D9" s="2">
        <v>57370215</v>
      </c>
      <c r="E9" s="2">
        <v>57368142</v>
      </c>
      <c r="F9" s="25">
        <v>16273499</v>
      </c>
      <c r="G9" s="25">
        <v>16273499</v>
      </c>
      <c r="H9" s="85">
        <v>9246</v>
      </c>
      <c r="I9" s="85">
        <v>9246</v>
      </c>
      <c r="J9" s="85">
        <v>3920022</v>
      </c>
      <c r="K9" s="85">
        <v>3916376</v>
      </c>
    </row>
    <row r="10" spans="1:11" ht="7.5" customHeight="1">
      <c r="A10" s="5"/>
      <c r="B10" s="53"/>
      <c r="C10" s="2"/>
      <c r="D10" s="2"/>
      <c r="E10" s="2"/>
      <c r="F10" s="25"/>
      <c r="G10" s="25"/>
      <c r="H10" s="85"/>
      <c r="I10" s="85"/>
      <c r="J10" s="85"/>
      <c r="K10" s="85"/>
    </row>
    <row r="11" spans="1:11" ht="15.75" customHeight="1">
      <c r="A11" s="5" t="s">
        <v>395</v>
      </c>
      <c r="B11" s="53">
        <v>18853626</v>
      </c>
      <c r="C11" s="2">
        <v>18441469</v>
      </c>
      <c r="D11" s="2">
        <v>1351501</v>
      </c>
      <c r="E11" s="2">
        <v>1351489</v>
      </c>
      <c r="F11" s="25" t="s">
        <v>266</v>
      </c>
      <c r="G11" s="25" t="s">
        <v>266</v>
      </c>
      <c r="H11" s="85" t="s">
        <v>266</v>
      </c>
      <c r="I11" s="85" t="s">
        <v>266</v>
      </c>
      <c r="J11" s="85">
        <v>216831</v>
      </c>
      <c r="K11" s="85">
        <v>216784</v>
      </c>
    </row>
    <row r="12" spans="1:11" ht="15.75" customHeight="1">
      <c r="A12" s="5" t="s">
        <v>396</v>
      </c>
      <c r="B12" s="53">
        <v>44152479</v>
      </c>
      <c r="C12" s="2">
        <v>42692685</v>
      </c>
      <c r="D12" s="2">
        <v>31691128</v>
      </c>
      <c r="E12" s="2">
        <v>31691128</v>
      </c>
      <c r="F12" s="25" t="s">
        <v>266</v>
      </c>
      <c r="G12" s="25" t="s">
        <v>266</v>
      </c>
      <c r="H12" s="85" t="s">
        <v>494</v>
      </c>
      <c r="I12" s="85" t="s">
        <v>494</v>
      </c>
      <c r="J12" s="85" t="s">
        <v>494</v>
      </c>
      <c r="K12" s="85" t="s">
        <v>494</v>
      </c>
    </row>
    <row r="13" spans="1:11" ht="15.75" customHeight="1">
      <c r="A13" s="5" t="s">
        <v>397</v>
      </c>
      <c r="B13" s="53">
        <v>14339379</v>
      </c>
      <c r="C13" s="2">
        <v>13786251</v>
      </c>
      <c r="D13" s="2">
        <v>742</v>
      </c>
      <c r="E13" s="2">
        <v>742</v>
      </c>
      <c r="F13" s="25" t="s">
        <v>266</v>
      </c>
      <c r="G13" s="25" t="s">
        <v>266</v>
      </c>
      <c r="H13" s="85" t="s">
        <v>266</v>
      </c>
      <c r="I13" s="85" t="s">
        <v>266</v>
      </c>
      <c r="J13" s="85">
        <v>45824</v>
      </c>
      <c r="K13" s="85">
        <v>45779</v>
      </c>
    </row>
    <row r="14" spans="1:11" ht="15.75" customHeight="1">
      <c r="A14" s="5" t="s">
        <v>398</v>
      </c>
      <c r="B14" s="53">
        <v>15261130</v>
      </c>
      <c r="C14" s="2">
        <v>14678465</v>
      </c>
      <c r="D14" s="2" t="s">
        <v>494</v>
      </c>
      <c r="E14" s="2" t="s">
        <v>494</v>
      </c>
      <c r="F14" s="25" t="s">
        <v>266</v>
      </c>
      <c r="G14" s="25" t="s">
        <v>266</v>
      </c>
      <c r="H14" s="85" t="s">
        <v>266</v>
      </c>
      <c r="I14" s="85" t="s">
        <v>266</v>
      </c>
      <c r="J14" s="85" t="s">
        <v>494</v>
      </c>
      <c r="K14" s="85" t="s">
        <v>494</v>
      </c>
    </row>
    <row r="15" spans="1:11" ht="15.75" customHeight="1">
      <c r="A15" s="5" t="s">
        <v>399</v>
      </c>
      <c r="B15" s="53">
        <v>137969666</v>
      </c>
      <c r="C15" s="2">
        <v>130590056</v>
      </c>
      <c r="D15" s="2" t="s">
        <v>494</v>
      </c>
      <c r="E15" s="2" t="s">
        <v>494</v>
      </c>
      <c r="F15" s="25">
        <v>16273498</v>
      </c>
      <c r="G15" s="25">
        <v>16273498</v>
      </c>
      <c r="H15" s="85" t="s">
        <v>266</v>
      </c>
      <c r="I15" s="85" t="s">
        <v>266</v>
      </c>
      <c r="J15" s="85" t="s">
        <v>494</v>
      </c>
      <c r="K15" s="85" t="s">
        <v>494</v>
      </c>
    </row>
    <row r="16" spans="1:11" ht="15.75" customHeight="1">
      <c r="A16" s="5" t="s">
        <v>400</v>
      </c>
      <c r="B16" s="53">
        <v>88250420</v>
      </c>
      <c r="C16" s="2">
        <v>86368248</v>
      </c>
      <c r="D16" s="2">
        <v>691729</v>
      </c>
      <c r="E16" s="2">
        <v>691301</v>
      </c>
      <c r="F16" s="25">
        <v>1</v>
      </c>
      <c r="G16" s="25">
        <v>1</v>
      </c>
      <c r="H16" s="85" t="s">
        <v>494</v>
      </c>
      <c r="I16" s="85" t="s">
        <v>494</v>
      </c>
      <c r="J16" s="85" t="s">
        <v>494</v>
      </c>
      <c r="K16" s="85" t="s">
        <v>494</v>
      </c>
    </row>
    <row r="17" spans="1:11" ht="15.75" customHeight="1">
      <c r="A17" s="5" t="s">
        <v>401</v>
      </c>
      <c r="B17" s="53">
        <v>73842393</v>
      </c>
      <c r="C17" s="2">
        <v>71765328</v>
      </c>
      <c r="D17" s="2">
        <v>14690</v>
      </c>
      <c r="E17" s="2">
        <v>14533</v>
      </c>
      <c r="F17" s="25" t="s">
        <v>266</v>
      </c>
      <c r="G17" s="25" t="s">
        <v>266</v>
      </c>
      <c r="H17" s="85" t="s">
        <v>494</v>
      </c>
      <c r="I17" s="85" t="s">
        <v>494</v>
      </c>
      <c r="J17" s="85" t="s">
        <v>494</v>
      </c>
      <c r="K17" s="85" t="s">
        <v>494</v>
      </c>
    </row>
    <row r="18" spans="1:11" ht="15.75" customHeight="1">
      <c r="A18" s="5" t="s">
        <v>402</v>
      </c>
      <c r="B18" s="53">
        <v>40401425</v>
      </c>
      <c r="C18" s="2">
        <v>39226946</v>
      </c>
      <c r="D18" s="2">
        <v>5114074</v>
      </c>
      <c r="E18" s="2">
        <v>5113947</v>
      </c>
      <c r="F18" s="25">
        <v>1</v>
      </c>
      <c r="G18" s="25">
        <v>1</v>
      </c>
      <c r="H18" s="85" t="s">
        <v>266</v>
      </c>
      <c r="I18" s="85" t="s">
        <v>266</v>
      </c>
      <c r="J18" s="85">
        <v>269273</v>
      </c>
      <c r="K18" s="85">
        <v>269120</v>
      </c>
    </row>
    <row r="19" spans="1:11" ht="15.75" customHeight="1">
      <c r="A19" s="5" t="s">
        <v>403</v>
      </c>
      <c r="B19" s="53">
        <v>58116172</v>
      </c>
      <c r="C19" s="2">
        <v>56418040</v>
      </c>
      <c r="D19" s="2">
        <v>4176797</v>
      </c>
      <c r="E19" s="2">
        <v>4176797</v>
      </c>
      <c r="F19" s="25" t="s">
        <v>266</v>
      </c>
      <c r="G19" s="25" t="s">
        <v>266</v>
      </c>
      <c r="H19" s="85" t="s">
        <v>266</v>
      </c>
      <c r="I19" s="85" t="s">
        <v>266</v>
      </c>
      <c r="J19" s="85">
        <v>234298</v>
      </c>
      <c r="K19" s="85">
        <v>233872</v>
      </c>
    </row>
    <row r="20" spans="1:11" ht="15.75" customHeight="1">
      <c r="A20" s="5" t="s">
        <v>404</v>
      </c>
      <c r="B20" s="53">
        <v>14512991</v>
      </c>
      <c r="C20" s="2">
        <v>14165348</v>
      </c>
      <c r="D20" s="2">
        <v>41227</v>
      </c>
      <c r="E20" s="2">
        <v>41227</v>
      </c>
      <c r="F20" s="25" t="s">
        <v>266</v>
      </c>
      <c r="G20" s="25" t="s">
        <v>266</v>
      </c>
      <c r="H20" s="85" t="s">
        <v>266</v>
      </c>
      <c r="I20" s="85" t="s">
        <v>266</v>
      </c>
      <c r="J20" s="85">
        <v>28854</v>
      </c>
      <c r="K20" s="85">
        <v>28828</v>
      </c>
    </row>
    <row r="21" spans="1:11" ht="15.75" customHeight="1">
      <c r="A21" s="5" t="s">
        <v>405</v>
      </c>
      <c r="B21" s="53">
        <v>38683370</v>
      </c>
      <c r="C21" s="2">
        <v>37546965</v>
      </c>
      <c r="D21" s="2">
        <v>8452621</v>
      </c>
      <c r="E21" s="2">
        <v>8452318</v>
      </c>
      <c r="F21" s="25" t="s">
        <v>266</v>
      </c>
      <c r="G21" s="25" t="s">
        <v>266</v>
      </c>
      <c r="H21" s="85" t="s">
        <v>266</v>
      </c>
      <c r="I21" s="85" t="s">
        <v>266</v>
      </c>
      <c r="J21" s="85">
        <v>862446</v>
      </c>
      <c r="K21" s="85">
        <v>862194</v>
      </c>
    </row>
    <row r="22" spans="1:11" ht="15.75" customHeight="1">
      <c r="A22" s="5" t="s">
        <v>406</v>
      </c>
      <c r="B22" s="53">
        <v>31698739</v>
      </c>
      <c r="C22" s="2">
        <v>31031962</v>
      </c>
      <c r="D22" s="2">
        <v>288775</v>
      </c>
      <c r="E22" s="2">
        <v>288750</v>
      </c>
      <c r="F22" s="25" t="s">
        <v>266</v>
      </c>
      <c r="G22" s="25" t="s">
        <v>266</v>
      </c>
      <c r="H22" s="85" t="s">
        <v>266</v>
      </c>
      <c r="I22" s="85" t="s">
        <v>266</v>
      </c>
      <c r="J22" s="85">
        <v>74028</v>
      </c>
      <c r="K22" s="85">
        <v>73847</v>
      </c>
    </row>
    <row r="23" spans="1:11" ht="15.75" customHeight="1">
      <c r="A23" s="5" t="s">
        <v>407</v>
      </c>
      <c r="B23" s="53">
        <v>8454272</v>
      </c>
      <c r="C23" s="2">
        <v>8269692</v>
      </c>
      <c r="D23" s="2" t="s">
        <v>494</v>
      </c>
      <c r="E23" s="2" t="s">
        <v>494</v>
      </c>
      <c r="F23" s="25" t="s">
        <v>266</v>
      </c>
      <c r="G23" s="25" t="s">
        <v>266</v>
      </c>
      <c r="H23" s="85" t="s">
        <v>266</v>
      </c>
      <c r="I23" s="85" t="s">
        <v>266</v>
      </c>
      <c r="J23" s="85" t="s">
        <v>494</v>
      </c>
      <c r="K23" s="85" t="s">
        <v>494</v>
      </c>
    </row>
    <row r="24" spans="1:11" ht="15.75" customHeight="1">
      <c r="A24" s="5" t="s">
        <v>408</v>
      </c>
      <c r="B24" s="53">
        <v>10577904</v>
      </c>
      <c r="C24" s="2">
        <v>10241344</v>
      </c>
      <c r="D24" s="2">
        <v>56805</v>
      </c>
      <c r="E24" s="2">
        <v>56805</v>
      </c>
      <c r="F24" s="25" t="s">
        <v>266</v>
      </c>
      <c r="G24" s="25" t="s">
        <v>266</v>
      </c>
      <c r="H24" s="85" t="s">
        <v>266</v>
      </c>
      <c r="I24" s="85" t="s">
        <v>266</v>
      </c>
      <c r="J24" s="85">
        <v>89436</v>
      </c>
      <c r="K24" s="85">
        <v>89409</v>
      </c>
    </row>
    <row r="25" spans="1:11" ht="15.75" customHeight="1">
      <c r="A25" s="5" t="s">
        <v>409</v>
      </c>
      <c r="B25" s="53">
        <v>36354013</v>
      </c>
      <c r="C25" s="2">
        <v>35490113</v>
      </c>
      <c r="D25" s="2">
        <v>5354961</v>
      </c>
      <c r="E25" s="2">
        <v>5354961</v>
      </c>
      <c r="F25" s="25" t="s">
        <v>266</v>
      </c>
      <c r="G25" s="25" t="s">
        <v>266</v>
      </c>
      <c r="H25" s="85" t="s">
        <v>266</v>
      </c>
      <c r="I25" s="85" t="s">
        <v>266</v>
      </c>
      <c r="J25" s="85">
        <v>77313</v>
      </c>
      <c r="K25" s="85">
        <v>77265</v>
      </c>
    </row>
    <row r="26" spans="1:11" ht="15.75" customHeight="1">
      <c r="A26" s="5" t="s">
        <v>410</v>
      </c>
      <c r="B26" s="53">
        <v>14332155</v>
      </c>
      <c r="C26" s="2">
        <v>14008021</v>
      </c>
      <c r="D26" s="2">
        <v>19622</v>
      </c>
      <c r="E26" s="2">
        <v>19622</v>
      </c>
      <c r="F26" s="25" t="s">
        <v>266</v>
      </c>
      <c r="G26" s="25" t="s">
        <v>266</v>
      </c>
      <c r="H26" s="85" t="s">
        <v>266</v>
      </c>
      <c r="I26" s="85" t="s">
        <v>266</v>
      </c>
      <c r="J26" s="85">
        <v>31856</v>
      </c>
      <c r="K26" s="85">
        <v>31856</v>
      </c>
    </row>
    <row r="27" spans="1:11" ht="15.75" customHeight="1">
      <c r="A27" s="5" t="s">
        <v>411</v>
      </c>
      <c r="B27" s="53">
        <v>5471448</v>
      </c>
      <c r="C27" s="2">
        <v>5338760</v>
      </c>
      <c r="D27" s="2" t="s">
        <v>494</v>
      </c>
      <c r="E27" s="2" t="s">
        <v>494</v>
      </c>
      <c r="F27" s="25" t="s">
        <v>266</v>
      </c>
      <c r="G27" s="25" t="s">
        <v>266</v>
      </c>
      <c r="H27" s="85" t="s">
        <v>266</v>
      </c>
      <c r="I27" s="85" t="s">
        <v>266</v>
      </c>
      <c r="J27" s="85" t="s">
        <v>494</v>
      </c>
      <c r="K27" s="85" t="s">
        <v>494</v>
      </c>
    </row>
    <row r="28" spans="1:11" ht="15.75" customHeight="1">
      <c r="A28" s="5" t="s">
        <v>412</v>
      </c>
      <c r="B28" s="53">
        <v>7913834</v>
      </c>
      <c r="C28" s="2">
        <v>7684174</v>
      </c>
      <c r="D28" s="2" t="s">
        <v>494</v>
      </c>
      <c r="E28" s="2" t="s">
        <v>494</v>
      </c>
      <c r="F28" s="25" t="s">
        <v>266</v>
      </c>
      <c r="G28" s="25" t="s">
        <v>266</v>
      </c>
      <c r="H28" s="85" t="s">
        <v>266</v>
      </c>
      <c r="I28" s="85" t="s">
        <v>266</v>
      </c>
      <c r="J28" s="85" t="s">
        <v>494</v>
      </c>
      <c r="K28" s="85" t="s">
        <v>494</v>
      </c>
    </row>
    <row r="29" spans="1:11" ht="15.75" customHeight="1">
      <c r="A29" s="5" t="s">
        <v>413</v>
      </c>
      <c r="B29" s="53">
        <v>16278228</v>
      </c>
      <c r="C29" s="2">
        <v>15979440</v>
      </c>
      <c r="D29" s="2">
        <v>19638</v>
      </c>
      <c r="E29" s="2">
        <v>19638</v>
      </c>
      <c r="F29" s="25">
        <v>0</v>
      </c>
      <c r="G29" s="25">
        <v>0</v>
      </c>
      <c r="H29" s="85" t="s">
        <v>494</v>
      </c>
      <c r="I29" s="85" t="s">
        <v>494</v>
      </c>
      <c r="J29" s="85" t="s">
        <v>494</v>
      </c>
      <c r="K29" s="85" t="s">
        <v>494</v>
      </c>
    </row>
    <row r="30" spans="1:11" ht="15.75" customHeight="1">
      <c r="A30" s="5" t="s">
        <v>414</v>
      </c>
      <c r="B30" s="53">
        <v>4600111</v>
      </c>
      <c r="C30" s="2">
        <v>4412938</v>
      </c>
      <c r="D30" s="2">
        <v>11923</v>
      </c>
      <c r="E30" s="2">
        <v>11467</v>
      </c>
      <c r="F30" s="25" t="s">
        <v>266</v>
      </c>
      <c r="G30" s="25" t="s">
        <v>266</v>
      </c>
      <c r="H30" s="85" t="s">
        <v>266</v>
      </c>
      <c r="I30" s="85" t="s">
        <v>266</v>
      </c>
      <c r="J30" s="85">
        <v>3962</v>
      </c>
      <c r="K30" s="85">
        <v>3961</v>
      </c>
    </row>
    <row r="31" spans="1:11" ht="15.75" customHeight="1">
      <c r="A31" s="5" t="s">
        <v>415</v>
      </c>
      <c r="B31" s="53">
        <v>9005616</v>
      </c>
      <c r="C31" s="2">
        <v>8692914</v>
      </c>
      <c r="D31" s="2">
        <v>49994</v>
      </c>
      <c r="E31" s="2">
        <v>49992</v>
      </c>
      <c r="F31" s="25" t="s">
        <v>266</v>
      </c>
      <c r="G31" s="25" t="s">
        <v>266</v>
      </c>
      <c r="H31" s="85" t="s">
        <v>266</v>
      </c>
      <c r="I31" s="85" t="s">
        <v>266</v>
      </c>
      <c r="J31" s="85">
        <v>27212</v>
      </c>
      <c r="K31" s="85">
        <v>27088</v>
      </c>
    </row>
    <row r="32" spans="1:11" ht="3.75" customHeight="1">
      <c r="A32" s="17"/>
      <c r="B32" s="4"/>
      <c r="C32" s="3"/>
      <c r="D32" s="3"/>
      <c r="E32" s="3"/>
      <c r="F32" s="54"/>
      <c r="G32" s="12"/>
      <c r="H32" s="97"/>
      <c r="I32" s="97"/>
      <c r="J32" s="74"/>
      <c r="K32" s="74"/>
    </row>
    <row r="33" spans="1:23" ht="12">
      <c r="A33" s="98" t="s">
        <v>234</v>
      </c>
      <c r="B33" s="5"/>
      <c r="C33" s="5"/>
      <c r="D33" s="11"/>
      <c r="E33" s="11"/>
      <c r="F33" s="5"/>
      <c r="H33" s="70"/>
      <c r="I33" s="70"/>
      <c r="J33" s="70"/>
      <c r="K33" s="70"/>
    </row>
    <row r="34" spans="1:23">
      <c r="A34" s="5"/>
      <c r="B34" s="5"/>
      <c r="C34" s="5"/>
      <c r="D34" s="11"/>
      <c r="E34" s="11"/>
      <c r="F34" s="5"/>
      <c r="H34" s="70"/>
      <c r="I34" s="70"/>
      <c r="J34" s="70"/>
      <c r="K34" s="70"/>
    </row>
    <row r="35" spans="1:23">
      <c r="F35" s="5"/>
    </row>
    <row r="36" spans="1:23" s="7" customFormat="1" ht="17.25">
      <c r="A36" s="94" t="s">
        <v>313</v>
      </c>
      <c r="B36" s="16"/>
    </row>
    <row r="37" spans="1:23">
      <c r="A37" s="5"/>
      <c r="B37" s="5"/>
      <c r="C37" s="5"/>
      <c r="D37" s="31"/>
      <c r="E37" s="11" t="s">
        <v>170</v>
      </c>
    </row>
    <row r="38" spans="1:23" ht="17.25" customHeight="1">
      <c r="A38" s="24" t="s">
        <v>280</v>
      </c>
      <c r="B38" s="14" t="s">
        <v>73</v>
      </c>
      <c r="C38" s="55" t="s">
        <v>264</v>
      </c>
      <c r="D38" s="55" t="s">
        <v>265</v>
      </c>
      <c r="E38" s="43" t="s">
        <v>72</v>
      </c>
    </row>
    <row r="39" spans="1:23" ht="18.75" customHeight="1">
      <c r="A39" s="15" t="s">
        <v>511</v>
      </c>
      <c r="B39" s="91">
        <v>241138</v>
      </c>
      <c r="C39" s="91">
        <v>62391</v>
      </c>
      <c r="D39" s="91">
        <v>96287</v>
      </c>
      <c r="E39" s="91">
        <v>82460</v>
      </c>
    </row>
    <row r="40" spans="1:23" ht="15" customHeight="1">
      <c r="A40" s="15" t="s">
        <v>422</v>
      </c>
      <c r="B40" s="91">
        <v>237572</v>
      </c>
      <c r="C40" s="91">
        <v>62431</v>
      </c>
      <c r="D40" s="91">
        <v>95138</v>
      </c>
      <c r="E40" s="91">
        <v>80003</v>
      </c>
    </row>
    <row r="41" spans="1:23" ht="15" customHeight="1">
      <c r="A41" s="26" t="s">
        <v>434</v>
      </c>
      <c r="B41" s="62">
        <v>234151</v>
      </c>
      <c r="C41" s="63">
        <v>62509</v>
      </c>
      <c r="D41" s="63">
        <v>93588</v>
      </c>
      <c r="E41" s="63">
        <v>78054</v>
      </c>
    </row>
    <row r="42" spans="1:23" ht="15" customHeight="1">
      <c r="A42" s="26" t="s">
        <v>497</v>
      </c>
      <c r="B42" s="92">
        <v>245144</v>
      </c>
      <c r="C42" s="93">
        <v>67584</v>
      </c>
      <c r="D42" s="93">
        <v>96825</v>
      </c>
      <c r="E42" s="63">
        <v>80735</v>
      </c>
    </row>
    <row r="43" spans="1:23" ht="15" customHeight="1">
      <c r="A43" s="15" t="s">
        <v>512</v>
      </c>
      <c r="B43" s="92">
        <v>250587</v>
      </c>
      <c r="C43" s="93">
        <v>71547</v>
      </c>
      <c r="D43" s="93">
        <v>98075</v>
      </c>
      <c r="E43" s="63">
        <v>80965</v>
      </c>
    </row>
    <row r="44" spans="1:23" ht="6" customHeight="1">
      <c r="A44" s="26"/>
      <c r="B44" s="92"/>
      <c r="C44" s="93"/>
      <c r="D44" s="93"/>
      <c r="E44" s="63"/>
    </row>
    <row r="45" spans="1:23" ht="19.5" customHeight="1">
      <c r="A45" s="10" t="s">
        <v>314</v>
      </c>
      <c r="B45" s="92">
        <v>4050</v>
      </c>
      <c r="C45" s="93">
        <v>1724</v>
      </c>
      <c r="D45" s="93">
        <v>1092</v>
      </c>
      <c r="E45" s="63">
        <v>1234</v>
      </c>
    </row>
    <row r="46" spans="1:23" ht="16.5" customHeight="1">
      <c r="A46" s="10" t="s">
        <v>315</v>
      </c>
      <c r="B46" s="92">
        <v>8617</v>
      </c>
      <c r="C46" s="93">
        <v>3493</v>
      </c>
      <c r="D46" s="93">
        <v>1996</v>
      </c>
      <c r="E46" s="63">
        <v>3128</v>
      </c>
    </row>
    <row r="47" spans="1:23" ht="16.5" customHeight="1">
      <c r="A47" s="10" t="s">
        <v>316</v>
      </c>
      <c r="B47" s="92">
        <v>21992</v>
      </c>
      <c r="C47" s="93">
        <v>7653</v>
      </c>
      <c r="D47" s="93">
        <v>5491</v>
      </c>
      <c r="E47" s="63">
        <v>8848</v>
      </c>
    </row>
    <row r="48" spans="1:23" ht="16.5" customHeight="1">
      <c r="A48" s="10" t="s">
        <v>317</v>
      </c>
      <c r="B48" s="92">
        <v>27077</v>
      </c>
      <c r="C48" s="93">
        <v>8020</v>
      </c>
      <c r="D48" s="93">
        <v>7660</v>
      </c>
      <c r="E48" s="63">
        <v>11397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5" ht="16.5" customHeight="1">
      <c r="A49" s="10" t="s">
        <v>318</v>
      </c>
      <c r="B49" s="92">
        <v>25230</v>
      </c>
      <c r="C49" s="93">
        <v>7334</v>
      </c>
      <c r="D49" s="93">
        <v>8391</v>
      </c>
      <c r="E49" s="63">
        <v>9505</v>
      </c>
    </row>
    <row r="50" spans="1:5" ht="16.5" customHeight="1">
      <c r="A50" s="10" t="s">
        <v>319</v>
      </c>
      <c r="B50" s="92">
        <v>21137</v>
      </c>
      <c r="C50" s="93">
        <v>6315</v>
      </c>
      <c r="D50" s="93">
        <v>7459</v>
      </c>
      <c r="E50" s="63">
        <v>7363</v>
      </c>
    </row>
    <row r="51" spans="1:5" ht="16.5" customHeight="1">
      <c r="A51" s="10" t="s">
        <v>320</v>
      </c>
      <c r="B51" s="92">
        <v>32657</v>
      </c>
      <c r="C51" s="93">
        <v>9632</v>
      </c>
      <c r="D51" s="93">
        <v>13523</v>
      </c>
      <c r="E51" s="63">
        <v>9502</v>
      </c>
    </row>
    <row r="52" spans="1:5" ht="16.5" customHeight="1">
      <c r="A52" s="10" t="s">
        <v>321</v>
      </c>
      <c r="B52" s="92">
        <v>22880</v>
      </c>
      <c r="C52" s="93">
        <v>6969</v>
      </c>
      <c r="D52" s="93">
        <v>9905</v>
      </c>
      <c r="E52" s="63">
        <v>6006</v>
      </c>
    </row>
    <row r="53" spans="1:5" ht="16.5" customHeight="1">
      <c r="A53" s="10" t="s">
        <v>322</v>
      </c>
      <c r="B53" s="92">
        <v>16248</v>
      </c>
      <c r="C53" s="93">
        <v>5115</v>
      </c>
      <c r="D53" s="93">
        <v>6889</v>
      </c>
      <c r="E53" s="63">
        <v>4244</v>
      </c>
    </row>
    <row r="54" spans="1:5" ht="16.5" customHeight="1">
      <c r="A54" s="10" t="s">
        <v>323</v>
      </c>
      <c r="B54" s="92">
        <v>12553</v>
      </c>
      <c r="C54" s="93">
        <v>3907</v>
      </c>
      <c r="D54" s="93">
        <v>5531</v>
      </c>
      <c r="E54" s="63">
        <v>3115</v>
      </c>
    </row>
    <row r="55" spans="1:5" ht="16.5" customHeight="1">
      <c r="A55" s="10" t="s">
        <v>324</v>
      </c>
      <c r="B55" s="92">
        <v>9329</v>
      </c>
      <c r="C55" s="93">
        <v>2688</v>
      </c>
      <c r="D55" s="93">
        <v>4215</v>
      </c>
      <c r="E55" s="63">
        <v>2426</v>
      </c>
    </row>
    <row r="56" spans="1:5" ht="16.5" customHeight="1">
      <c r="A56" s="10" t="s">
        <v>236</v>
      </c>
      <c r="B56" s="92">
        <v>11927</v>
      </c>
      <c r="C56" s="93">
        <v>2880</v>
      </c>
      <c r="D56" s="93">
        <v>5824</v>
      </c>
      <c r="E56" s="63">
        <v>3223</v>
      </c>
    </row>
    <row r="57" spans="1:5" ht="16.5" customHeight="1">
      <c r="A57" s="10" t="s">
        <v>237</v>
      </c>
      <c r="B57" s="92">
        <v>7421</v>
      </c>
      <c r="C57" s="93">
        <v>1294</v>
      </c>
      <c r="D57" s="93">
        <v>4102</v>
      </c>
      <c r="E57" s="63">
        <v>2025</v>
      </c>
    </row>
    <row r="58" spans="1:5" ht="16.5" customHeight="1">
      <c r="A58" s="10" t="s">
        <v>238</v>
      </c>
      <c r="B58" s="92">
        <v>7485</v>
      </c>
      <c r="C58" s="93">
        <v>1145</v>
      </c>
      <c r="D58" s="93">
        <v>4248</v>
      </c>
      <c r="E58" s="63">
        <v>2092</v>
      </c>
    </row>
    <row r="59" spans="1:5" ht="16.5" customHeight="1">
      <c r="A59" s="10" t="s">
        <v>239</v>
      </c>
      <c r="B59" s="92">
        <v>7729</v>
      </c>
      <c r="C59" s="93">
        <v>1097</v>
      </c>
      <c r="D59" s="93">
        <v>4573</v>
      </c>
      <c r="E59" s="63">
        <v>2059</v>
      </c>
    </row>
    <row r="60" spans="1:5" ht="16.5" customHeight="1">
      <c r="A60" s="10" t="s">
        <v>240</v>
      </c>
      <c r="B60" s="92">
        <v>7081</v>
      </c>
      <c r="C60" s="93">
        <v>1157</v>
      </c>
      <c r="D60" s="93">
        <v>3989</v>
      </c>
      <c r="E60" s="63">
        <v>1935</v>
      </c>
    </row>
    <row r="61" spans="1:5" ht="16.5" customHeight="1">
      <c r="A61" s="10" t="s">
        <v>241</v>
      </c>
      <c r="B61" s="92">
        <v>4039</v>
      </c>
      <c r="C61" s="93">
        <v>696</v>
      </c>
      <c r="D61" s="93">
        <v>1995</v>
      </c>
      <c r="E61" s="63">
        <v>1348</v>
      </c>
    </row>
    <row r="62" spans="1:5" ht="16.5" customHeight="1">
      <c r="A62" s="5" t="s">
        <v>235</v>
      </c>
      <c r="B62" s="62">
        <v>3135</v>
      </c>
      <c r="C62" s="63">
        <v>428</v>
      </c>
      <c r="D62" s="63">
        <v>1192</v>
      </c>
      <c r="E62" s="63">
        <v>1515</v>
      </c>
    </row>
    <row r="63" spans="1:5" ht="3.75" customHeight="1">
      <c r="A63" s="27"/>
      <c r="B63" s="65"/>
      <c r="C63" s="48"/>
      <c r="D63" s="3"/>
      <c r="E63" s="3"/>
    </row>
    <row r="64" spans="1:5" ht="12">
      <c r="A64" s="98" t="s">
        <v>325</v>
      </c>
      <c r="B64" s="64"/>
      <c r="C64" s="5"/>
      <c r="D64" s="5"/>
      <c r="E64" s="5"/>
    </row>
    <row r="65" spans="2:6">
      <c r="B65" s="64"/>
      <c r="C65" s="57"/>
      <c r="D65" s="57"/>
      <c r="E65" s="57"/>
      <c r="F65" s="5"/>
    </row>
    <row r="66" spans="2:6">
      <c r="B66" s="64"/>
      <c r="F66" s="5"/>
    </row>
    <row r="67" spans="2:6">
      <c r="B67" s="64"/>
      <c r="F67" s="5"/>
    </row>
    <row r="68" spans="2:6">
      <c r="B68" s="64"/>
      <c r="F68" s="5"/>
    </row>
    <row r="69" spans="2:6">
      <c r="B69" s="64"/>
      <c r="F69" s="5"/>
    </row>
    <row r="70" spans="2:6">
      <c r="F70" s="5"/>
    </row>
    <row r="71" spans="2:6">
      <c r="F71" s="5"/>
    </row>
    <row r="72" spans="2:6">
      <c r="F72" s="5"/>
    </row>
    <row r="73" spans="2:6">
      <c r="F73" s="5"/>
    </row>
    <row r="74" spans="2:6">
      <c r="F74" s="5"/>
    </row>
    <row r="75" spans="2:6">
      <c r="F75" s="5"/>
    </row>
    <row r="76" spans="2:6">
      <c r="F76" s="5"/>
    </row>
    <row r="77" spans="2:6">
      <c r="F77" s="5"/>
    </row>
    <row r="78" spans="2:6">
      <c r="F78" s="5"/>
    </row>
    <row r="79" spans="2:6">
      <c r="F79" s="5"/>
    </row>
    <row r="80" spans="2:6">
      <c r="F80" s="5"/>
    </row>
    <row r="81" spans="6:6">
      <c r="F81" s="5"/>
    </row>
    <row r="82" spans="6:6">
      <c r="F82" s="5"/>
    </row>
    <row r="83" spans="6:6">
      <c r="F83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5"/>
    </row>
    <row r="89" spans="6:6">
      <c r="F89" s="5"/>
    </row>
    <row r="90" spans="6:6">
      <c r="F90" s="5"/>
    </row>
    <row r="91" spans="6:6">
      <c r="F91" s="5"/>
    </row>
    <row r="92" spans="6:6">
      <c r="F92" s="5"/>
    </row>
    <row r="93" spans="6:6">
      <c r="F93" s="5"/>
    </row>
    <row r="94" spans="6:6">
      <c r="F94" s="5"/>
    </row>
    <row r="95" spans="6:6">
      <c r="F95" s="5"/>
    </row>
    <row r="96" spans="6:6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1" spans="6:6">
      <c r="F101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7" spans="6:6">
      <c r="F107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3" spans="6:6">
      <c r="F113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19" spans="6:6">
      <c r="F119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5" spans="6:6">
      <c r="F125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1" spans="6:6">
      <c r="F131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  <row r="136" spans="6:6">
      <c r="F136" s="5"/>
    </row>
    <row r="137" spans="6:6">
      <c r="F137" s="5"/>
    </row>
    <row r="138" spans="6:6">
      <c r="F138" s="5"/>
    </row>
    <row r="139" spans="6:6">
      <c r="F139" s="5"/>
    </row>
    <row r="140" spans="6:6">
      <c r="F140" s="5"/>
    </row>
    <row r="141" spans="6:6">
      <c r="F141" s="5"/>
    </row>
    <row r="142" spans="6:6">
      <c r="F142" s="5"/>
    </row>
    <row r="143" spans="6:6">
      <c r="F143" s="5"/>
    </row>
    <row r="144" spans="6:6">
      <c r="F144" s="5"/>
    </row>
    <row r="145" spans="6:6">
      <c r="F145" s="5"/>
    </row>
    <row r="146" spans="6:6">
      <c r="F146" s="5"/>
    </row>
    <row r="147" spans="6:6">
      <c r="F147" s="5"/>
    </row>
    <row r="148" spans="6:6">
      <c r="F148" s="5"/>
    </row>
    <row r="149" spans="6:6">
      <c r="F149" s="5"/>
    </row>
    <row r="150" spans="6:6">
      <c r="F150" s="5"/>
    </row>
    <row r="151" spans="6:6">
      <c r="F151" s="5"/>
    </row>
    <row r="152" spans="6:6">
      <c r="F152" s="5"/>
    </row>
    <row r="153" spans="6:6">
      <c r="F153" s="5"/>
    </row>
    <row r="154" spans="6:6">
      <c r="F154" s="5"/>
    </row>
    <row r="155" spans="6:6">
      <c r="F155" s="5"/>
    </row>
    <row r="156" spans="6:6">
      <c r="F156" s="5"/>
    </row>
    <row r="157" spans="6:6">
      <c r="F157" s="5"/>
    </row>
    <row r="158" spans="6:6">
      <c r="F158" s="5"/>
    </row>
    <row r="159" spans="6:6">
      <c r="F159" s="5"/>
    </row>
    <row r="160" spans="6:6">
      <c r="F160" s="5"/>
    </row>
    <row r="161" spans="6:6">
      <c r="F161" s="5"/>
    </row>
    <row r="162" spans="6:6">
      <c r="F162" s="5"/>
    </row>
    <row r="163" spans="6:6">
      <c r="F163" s="5"/>
    </row>
    <row r="164" spans="6:6">
      <c r="F164" s="5"/>
    </row>
    <row r="165" spans="6:6">
      <c r="F165" s="5"/>
    </row>
    <row r="166" spans="6:6">
      <c r="F166" s="5"/>
    </row>
    <row r="167" spans="6:6">
      <c r="F167" s="5"/>
    </row>
    <row r="168" spans="6:6">
      <c r="F168" s="5"/>
    </row>
    <row r="169" spans="6:6">
      <c r="F169" s="5"/>
    </row>
    <row r="170" spans="6:6">
      <c r="F170" s="5"/>
    </row>
    <row r="171" spans="6:6">
      <c r="F171" s="5"/>
    </row>
    <row r="172" spans="6:6">
      <c r="F172" s="5"/>
    </row>
    <row r="173" spans="6:6">
      <c r="F173" s="5"/>
    </row>
    <row r="174" spans="6:6">
      <c r="F174" s="5"/>
    </row>
    <row r="175" spans="6:6">
      <c r="F175" s="5"/>
    </row>
    <row r="176" spans="6:6">
      <c r="F176" s="5"/>
    </row>
    <row r="177" spans="6:6">
      <c r="F177" s="5"/>
    </row>
    <row r="178" spans="6:6">
      <c r="F178" s="5"/>
    </row>
    <row r="179" spans="6:6">
      <c r="F179" s="5"/>
    </row>
    <row r="180" spans="6:6">
      <c r="F180" s="5"/>
    </row>
    <row r="181" spans="6:6">
      <c r="F181" s="5"/>
    </row>
    <row r="182" spans="6:6">
      <c r="F182" s="5"/>
    </row>
    <row r="183" spans="6:6">
      <c r="F183" s="5"/>
    </row>
    <row r="184" spans="6:6">
      <c r="F184" s="5"/>
    </row>
    <row r="185" spans="6:6">
      <c r="F185" s="5"/>
    </row>
    <row r="186" spans="6:6">
      <c r="F186" s="5"/>
    </row>
    <row r="187" spans="6:6">
      <c r="F187" s="5"/>
    </row>
    <row r="188" spans="6:6">
      <c r="F188" s="5"/>
    </row>
    <row r="189" spans="6:6">
      <c r="F189" s="5"/>
    </row>
    <row r="190" spans="6:6">
      <c r="F190" s="5"/>
    </row>
    <row r="191" spans="6:6">
      <c r="F191" s="5"/>
    </row>
    <row r="192" spans="6:6">
      <c r="F192" s="5"/>
    </row>
    <row r="193" spans="6:6">
      <c r="F193" s="5"/>
    </row>
    <row r="194" spans="6:6">
      <c r="F194" s="5"/>
    </row>
  </sheetData>
  <mergeCells count="6">
    <mergeCell ref="J3:K3"/>
    <mergeCell ref="A3:A4"/>
    <mergeCell ref="D3:E3"/>
    <mergeCell ref="B3:C3"/>
    <mergeCell ref="F3:G3"/>
    <mergeCell ref="H3:I3"/>
  </mergeCells>
  <phoneticPr fontId="2"/>
  <printOptions gridLinesSet="0"/>
  <pageMargins left="0.59055118110236227" right="0.59055118110236227" top="0.59055118110236227" bottom="0.59055118110236227" header="0.39370078740157483" footer="0.39370078740157483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  <pageSetUpPr fitToPage="1"/>
  </sheetPr>
  <dimension ref="A1:M35"/>
  <sheetViews>
    <sheetView zoomScaleNormal="100" workbookViewId="0">
      <selection activeCell="N13" sqref="N13"/>
    </sheetView>
  </sheetViews>
  <sheetFormatPr defaultColWidth="8.85546875" defaultRowHeight="11.25"/>
  <cols>
    <col min="1" max="2" width="2.140625" style="6" customWidth="1"/>
    <col min="3" max="3" width="15" style="6" customWidth="1"/>
    <col min="4" max="10" width="13.5703125" style="6" customWidth="1"/>
    <col min="11" max="11" width="8.85546875" style="6"/>
    <col min="12" max="12" width="13.140625" style="6" bestFit="1" customWidth="1"/>
    <col min="13" max="13" width="11.28515625" style="6" bestFit="1" customWidth="1"/>
    <col min="14" max="14" width="13.140625" style="6" bestFit="1" customWidth="1"/>
    <col min="15" max="16384" width="8.85546875" style="6"/>
  </cols>
  <sheetData>
    <row r="1" spans="1:13" s="7" customFormat="1" ht="17.25">
      <c r="A1" s="76" t="s">
        <v>427</v>
      </c>
      <c r="B1" s="77"/>
      <c r="C1" s="77"/>
      <c r="D1" s="77"/>
      <c r="E1" s="77"/>
      <c r="F1" s="77"/>
      <c r="G1" s="77"/>
      <c r="H1" s="77"/>
      <c r="I1" s="77"/>
      <c r="J1" s="77"/>
    </row>
    <row r="2" spans="1:13">
      <c r="A2" s="78"/>
      <c r="B2" s="78"/>
      <c r="C2" s="78"/>
      <c r="D2" s="79"/>
      <c r="E2" s="78"/>
      <c r="F2" s="78"/>
      <c r="G2" s="78"/>
      <c r="H2" s="78"/>
      <c r="I2" s="78"/>
      <c r="J2" s="80" t="s">
        <v>157</v>
      </c>
    </row>
    <row r="3" spans="1:13" ht="13.9" customHeight="1">
      <c r="A3" s="361" t="s">
        <v>280</v>
      </c>
      <c r="B3" s="361"/>
      <c r="C3" s="362"/>
      <c r="D3" s="365" t="s">
        <v>417</v>
      </c>
      <c r="E3" s="365" t="s">
        <v>486</v>
      </c>
      <c r="F3" s="365" t="s">
        <v>493</v>
      </c>
      <c r="G3" s="365" t="s">
        <v>527</v>
      </c>
      <c r="H3" s="359" t="s">
        <v>528</v>
      </c>
      <c r="I3" s="360"/>
      <c r="J3" s="360"/>
    </row>
    <row r="4" spans="1:13" ht="13.9" customHeight="1">
      <c r="A4" s="363"/>
      <c r="B4" s="363"/>
      <c r="C4" s="364"/>
      <c r="D4" s="366"/>
      <c r="E4" s="366"/>
      <c r="F4" s="366"/>
      <c r="G4" s="366"/>
      <c r="H4" s="110" t="s">
        <v>428</v>
      </c>
      <c r="I4" s="100" t="s">
        <v>68</v>
      </c>
      <c r="J4" s="99" t="s">
        <v>429</v>
      </c>
    </row>
    <row r="5" spans="1:13" ht="19.899999999999999" customHeight="1">
      <c r="A5" s="87" t="s">
        <v>36</v>
      </c>
      <c r="B5" s="87"/>
      <c r="C5" s="111"/>
      <c r="D5" s="1">
        <v>5548305584</v>
      </c>
      <c r="E5" s="59">
        <v>5607800379</v>
      </c>
      <c r="F5" s="59">
        <v>5627733711</v>
      </c>
      <c r="G5" s="59">
        <v>5694983590</v>
      </c>
      <c r="H5" s="289">
        <f>H7+H9+H18</f>
        <v>535909923000</v>
      </c>
      <c r="I5" s="135">
        <f>I7+I9+I18</f>
        <v>455928196015</v>
      </c>
      <c r="J5" s="135">
        <f>J7+J9+J18</f>
        <v>5774505833537</v>
      </c>
    </row>
    <row r="6" spans="1:13" ht="12" customHeight="1">
      <c r="A6" s="78"/>
      <c r="B6" s="78"/>
      <c r="C6" s="86"/>
      <c r="D6" s="1"/>
      <c r="E6" s="1"/>
      <c r="F6" s="1"/>
      <c r="G6" s="1"/>
      <c r="H6" s="290"/>
      <c r="I6" s="126"/>
      <c r="J6" s="126"/>
    </row>
    <row r="7" spans="1:13" ht="19.899999999999999" customHeight="1">
      <c r="A7" s="78"/>
      <c r="B7" s="78" t="s">
        <v>33</v>
      </c>
      <c r="C7" s="86"/>
      <c r="D7" s="1">
        <v>4829849771</v>
      </c>
      <c r="E7" s="1">
        <v>4895371837</v>
      </c>
      <c r="F7" s="1">
        <v>4911749002</v>
      </c>
      <c r="G7" s="1">
        <v>4975756385</v>
      </c>
      <c r="H7" s="290">
        <v>470402900000</v>
      </c>
      <c r="I7" s="126">
        <v>404578429060</v>
      </c>
      <c r="J7" s="126">
        <v>5041542172315</v>
      </c>
    </row>
    <row r="8" spans="1:13" ht="12" customHeight="1">
      <c r="A8" s="78"/>
      <c r="B8" s="78"/>
      <c r="C8" s="86"/>
      <c r="D8" s="1"/>
      <c r="E8" s="1"/>
      <c r="F8" s="1"/>
      <c r="G8" s="1"/>
      <c r="H8" s="290"/>
      <c r="I8" s="126"/>
      <c r="J8" s="126"/>
    </row>
    <row r="9" spans="1:13" ht="19.899999999999999" customHeight="1">
      <c r="A9" s="78"/>
      <c r="B9" s="78" t="s">
        <v>69</v>
      </c>
      <c r="C9" s="86"/>
      <c r="D9" s="1">
        <v>466209059</v>
      </c>
      <c r="E9" s="1">
        <v>474567529</v>
      </c>
      <c r="F9" s="1">
        <v>400655489</v>
      </c>
      <c r="G9" s="1">
        <v>403855167</v>
      </c>
      <c r="H9" s="290">
        <f t="shared" ref="H9:I9" si="0">SUM(H10:H16)</f>
        <v>30492423000</v>
      </c>
      <c r="I9" s="126">
        <f t="shared" si="0"/>
        <v>29542761510</v>
      </c>
      <c r="J9" s="126">
        <f>SUM(J10:J16)</f>
        <v>404804828470</v>
      </c>
    </row>
    <row r="10" spans="1:13" ht="19.899999999999999" customHeight="1">
      <c r="A10" s="78"/>
      <c r="B10" s="78"/>
      <c r="C10" s="86" t="s">
        <v>221</v>
      </c>
      <c r="D10" s="1">
        <v>15010484</v>
      </c>
      <c r="E10" s="1">
        <v>15030754</v>
      </c>
      <c r="F10" s="1">
        <v>15453557</v>
      </c>
      <c r="G10" s="1">
        <v>16320966</v>
      </c>
      <c r="H10" s="290">
        <v>4057100000</v>
      </c>
      <c r="I10" s="126">
        <v>3588943147</v>
      </c>
      <c r="J10" s="126">
        <v>16789123127</v>
      </c>
    </row>
    <row r="11" spans="1:13" ht="19.899999999999999" customHeight="1">
      <c r="A11" s="78"/>
      <c r="B11" s="78"/>
      <c r="C11" s="86" t="s">
        <v>222</v>
      </c>
      <c r="D11" s="1">
        <v>50011700</v>
      </c>
      <c r="E11" s="1">
        <v>49037200</v>
      </c>
      <c r="F11" s="1">
        <v>49037200</v>
      </c>
      <c r="G11" s="1">
        <v>49037200</v>
      </c>
      <c r="H11" s="290" t="s">
        <v>266</v>
      </c>
      <c r="I11" s="126" t="s">
        <v>266</v>
      </c>
      <c r="J11" s="126">
        <v>49037200000</v>
      </c>
    </row>
    <row r="12" spans="1:13" ht="19.899999999999999" customHeight="1">
      <c r="A12" s="78"/>
      <c r="B12" s="78"/>
      <c r="C12" s="86" t="s">
        <v>223</v>
      </c>
      <c r="D12" s="1">
        <v>155099673</v>
      </c>
      <c r="E12" s="1">
        <v>152461359</v>
      </c>
      <c r="F12" s="1">
        <v>150082638</v>
      </c>
      <c r="G12" s="1">
        <v>148225591</v>
      </c>
      <c r="H12" s="290">
        <v>14618200000</v>
      </c>
      <c r="I12" s="126">
        <v>17621970956</v>
      </c>
      <c r="J12" s="126">
        <v>145221819832</v>
      </c>
    </row>
    <row r="13" spans="1:13" ht="19.899999999999999" customHeight="1">
      <c r="A13" s="78"/>
      <c r="B13" s="78"/>
      <c r="C13" s="86" t="s">
        <v>376</v>
      </c>
      <c r="D13" s="1">
        <v>920888</v>
      </c>
      <c r="E13" s="1">
        <v>816539</v>
      </c>
      <c r="F13" s="1">
        <v>888471</v>
      </c>
      <c r="G13" s="1">
        <v>937499</v>
      </c>
      <c r="H13" s="290">
        <v>52602000</v>
      </c>
      <c r="I13" s="126">
        <v>0</v>
      </c>
      <c r="J13" s="126">
        <v>990101097</v>
      </c>
      <c r="M13" s="56"/>
    </row>
    <row r="14" spans="1:13" ht="19.899999999999999" customHeight="1">
      <c r="A14" s="78"/>
      <c r="B14" s="78"/>
      <c r="C14" s="86" t="s">
        <v>326</v>
      </c>
      <c r="D14" s="28">
        <v>327855</v>
      </c>
      <c r="E14" s="1">
        <v>301241</v>
      </c>
      <c r="F14" s="1">
        <v>280972</v>
      </c>
      <c r="G14" s="1">
        <v>266978</v>
      </c>
      <c r="H14" s="290">
        <v>87000000</v>
      </c>
      <c r="I14" s="287">
        <v>144804200</v>
      </c>
      <c r="J14" s="288">
        <v>209173600</v>
      </c>
    </row>
    <row r="15" spans="1:13" ht="19.899999999999999" customHeight="1">
      <c r="A15" s="78"/>
      <c r="B15" s="78"/>
      <c r="C15" s="86" t="s">
        <v>327</v>
      </c>
      <c r="D15" s="1">
        <v>22981165</v>
      </c>
      <c r="E15" s="109">
        <v>21850440</v>
      </c>
      <c r="F15" s="109">
        <v>20800646</v>
      </c>
      <c r="G15" s="109">
        <v>18465924</v>
      </c>
      <c r="H15" s="290">
        <v>522121000</v>
      </c>
      <c r="I15" s="126">
        <v>1634131910</v>
      </c>
      <c r="J15" s="126">
        <v>17353912720</v>
      </c>
    </row>
    <row r="16" spans="1:13" ht="19.899999999999999" customHeight="1">
      <c r="A16" s="78"/>
      <c r="B16" s="78"/>
      <c r="C16" s="86" t="s">
        <v>224</v>
      </c>
      <c r="D16" s="1">
        <v>142163857</v>
      </c>
      <c r="E16" s="1">
        <v>153610357</v>
      </c>
      <c r="F16" s="1">
        <v>164112005</v>
      </c>
      <c r="G16" s="1">
        <v>170601009</v>
      </c>
      <c r="H16" s="290">
        <v>11155400000</v>
      </c>
      <c r="I16" s="126">
        <v>6552911297</v>
      </c>
      <c r="J16" s="126">
        <v>175203498094</v>
      </c>
    </row>
    <row r="17" spans="1:10" ht="12" customHeight="1">
      <c r="A17" s="78"/>
      <c r="B17" s="78"/>
      <c r="C17" s="112"/>
      <c r="D17" s="1"/>
      <c r="E17" s="1"/>
      <c r="F17" s="1"/>
      <c r="G17" s="1"/>
      <c r="H17" s="290"/>
      <c r="I17" s="126"/>
      <c r="J17" s="126"/>
    </row>
    <row r="18" spans="1:10" ht="19.899999999999999" customHeight="1">
      <c r="A18" s="78"/>
      <c r="B18" s="113" t="s">
        <v>70</v>
      </c>
      <c r="C18" s="86"/>
      <c r="D18" s="1">
        <v>251427754</v>
      </c>
      <c r="E18" s="1">
        <v>317378111</v>
      </c>
      <c r="F18" s="1">
        <v>313329222</v>
      </c>
      <c r="G18" s="1">
        <v>315372038</v>
      </c>
      <c r="H18" s="290">
        <f t="shared" ref="H18:I18" si="1">SUM(H19:H27)</f>
        <v>35014600000</v>
      </c>
      <c r="I18" s="126">
        <f t="shared" si="1"/>
        <v>21807005445</v>
      </c>
      <c r="J18" s="126">
        <f>SUM(J19:J27)</f>
        <v>328158832752</v>
      </c>
    </row>
    <row r="19" spans="1:10" ht="19.899999999999999" customHeight="1">
      <c r="A19" s="78"/>
      <c r="B19" s="78"/>
      <c r="C19" s="86" t="s">
        <v>225</v>
      </c>
      <c r="D19" s="1">
        <v>120253793</v>
      </c>
      <c r="E19" s="1">
        <v>123987297</v>
      </c>
      <c r="F19" s="1">
        <v>128152752</v>
      </c>
      <c r="G19" s="1">
        <v>133285731</v>
      </c>
      <c r="H19" s="290">
        <v>26585700000</v>
      </c>
      <c r="I19" s="126">
        <v>9685300065</v>
      </c>
      <c r="J19" s="126">
        <v>150186130444</v>
      </c>
    </row>
    <row r="20" spans="1:10" ht="19.899999999999999" customHeight="1">
      <c r="A20" s="78"/>
      <c r="B20" s="78"/>
      <c r="C20" s="86" t="s">
        <v>226</v>
      </c>
      <c r="D20" s="1">
        <v>31443449</v>
      </c>
      <c r="E20" s="1">
        <v>27419957</v>
      </c>
      <c r="F20" s="1">
        <v>23962817</v>
      </c>
      <c r="G20" s="1">
        <v>20770000</v>
      </c>
      <c r="H20" s="290">
        <v>1778700000</v>
      </c>
      <c r="I20" s="126">
        <v>2989740493</v>
      </c>
      <c r="J20" s="126">
        <v>19558959412</v>
      </c>
    </row>
    <row r="21" spans="1:10" ht="19.899999999999999" customHeight="1">
      <c r="A21" s="78"/>
      <c r="B21" s="78"/>
      <c r="C21" s="86" t="s">
        <v>227</v>
      </c>
      <c r="D21" s="1">
        <v>8956212</v>
      </c>
      <c r="E21" s="61">
        <v>8625581</v>
      </c>
      <c r="F21" s="61">
        <v>7714803</v>
      </c>
      <c r="G21" s="61">
        <v>6803814</v>
      </c>
      <c r="H21" s="290" t="s">
        <v>266</v>
      </c>
      <c r="I21" s="126">
        <v>908191936</v>
      </c>
      <c r="J21" s="126">
        <v>5895622379</v>
      </c>
    </row>
    <row r="22" spans="1:10" ht="19.899999999999999" customHeight="1">
      <c r="A22" s="78"/>
      <c r="B22" s="78"/>
      <c r="C22" s="86" t="s">
        <v>228</v>
      </c>
      <c r="D22" s="1">
        <v>0</v>
      </c>
      <c r="E22" s="61">
        <v>0</v>
      </c>
      <c r="F22" s="61">
        <v>0</v>
      </c>
      <c r="G22" s="61">
        <v>0</v>
      </c>
      <c r="H22" s="290" t="s">
        <v>266</v>
      </c>
      <c r="I22" s="126" t="s">
        <v>266</v>
      </c>
      <c r="J22" s="126" t="s">
        <v>529</v>
      </c>
    </row>
    <row r="23" spans="1:10" ht="19.899999999999999" customHeight="1">
      <c r="A23" s="78"/>
      <c r="B23" s="78"/>
      <c r="C23" s="86" t="s">
        <v>229</v>
      </c>
      <c r="D23" s="1">
        <v>0</v>
      </c>
      <c r="E23" s="1">
        <v>0</v>
      </c>
      <c r="F23" s="1">
        <v>0</v>
      </c>
      <c r="G23" s="1">
        <v>2495300</v>
      </c>
      <c r="H23" s="290" t="s">
        <v>266</v>
      </c>
      <c r="I23" s="126" t="s">
        <v>266</v>
      </c>
      <c r="J23" s="126">
        <v>2495300000</v>
      </c>
    </row>
    <row r="24" spans="1:10" ht="19.899999999999999" customHeight="1">
      <c r="A24" s="78"/>
      <c r="B24" s="78"/>
      <c r="C24" s="86" t="s">
        <v>230</v>
      </c>
      <c r="D24" s="1">
        <v>84243900</v>
      </c>
      <c r="E24" s="1">
        <v>78452400</v>
      </c>
      <c r="F24" s="1">
        <v>78031600</v>
      </c>
      <c r="G24" s="1">
        <v>77610800</v>
      </c>
      <c r="H24" s="290" t="s">
        <v>266</v>
      </c>
      <c r="I24" s="126" t="s">
        <v>266</v>
      </c>
      <c r="J24" s="126">
        <v>77190000000</v>
      </c>
    </row>
    <row r="25" spans="1:10" ht="19.899999999999999" customHeight="1">
      <c r="A25" s="78"/>
      <c r="B25" s="78"/>
      <c r="C25" s="86" t="s">
        <v>328</v>
      </c>
      <c r="D25" s="1">
        <v>6411000</v>
      </c>
      <c r="E25" s="1">
        <v>3460000</v>
      </c>
      <c r="F25" s="1">
        <v>0</v>
      </c>
      <c r="G25" s="1">
        <v>0</v>
      </c>
      <c r="H25" s="290" t="s">
        <v>266</v>
      </c>
      <c r="I25" s="126" t="s">
        <v>266</v>
      </c>
      <c r="J25" s="126">
        <v>0</v>
      </c>
    </row>
    <row r="26" spans="1:10" ht="19.899999999999999" customHeight="1">
      <c r="A26" s="78"/>
      <c r="B26" s="78"/>
      <c r="C26" s="86" t="s">
        <v>377</v>
      </c>
      <c r="D26" s="1">
        <v>119400</v>
      </c>
      <c r="E26" s="1">
        <v>764300</v>
      </c>
      <c r="F26" s="1">
        <v>2495300</v>
      </c>
      <c r="G26" s="1">
        <v>0</v>
      </c>
      <c r="H26" s="290" t="s">
        <v>266</v>
      </c>
      <c r="I26" s="126" t="s">
        <v>266</v>
      </c>
      <c r="J26" s="126">
        <v>0</v>
      </c>
    </row>
    <row r="27" spans="1:10" ht="19.899999999999999" customHeight="1">
      <c r="A27" s="78"/>
      <c r="B27" s="78"/>
      <c r="C27" s="86" t="s">
        <v>501</v>
      </c>
      <c r="D27" s="1">
        <v>80521437</v>
      </c>
      <c r="E27" s="1">
        <v>76677575</v>
      </c>
      <c r="F27" s="1">
        <v>74971950</v>
      </c>
      <c r="G27" s="1">
        <v>74406393</v>
      </c>
      <c r="H27" s="290">
        <v>6650200000</v>
      </c>
      <c r="I27" s="126">
        <v>8223772951</v>
      </c>
      <c r="J27" s="126">
        <v>72832820517</v>
      </c>
    </row>
    <row r="28" spans="1:10" ht="12" customHeight="1">
      <c r="A28" s="78"/>
      <c r="B28" s="78"/>
      <c r="C28" s="112"/>
      <c r="D28" s="1"/>
      <c r="E28" s="1"/>
      <c r="F28" s="1"/>
      <c r="G28" s="1"/>
      <c r="H28" s="290"/>
      <c r="I28" s="126"/>
      <c r="J28" s="126"/>
    </row>
    <row r="29" spans="1:10" ht="19.899999999999999" customHeight="1">
      <c r="A29" s="78"/>
      <c r="B29" s="78" t="s">
        <v>169</v>
      </c>
      <c r="C29" s="86"/>
      <c r="D29" s="1">
        <v>5200526909</v>
      </c>
      <c r="E29" s="1">
        <v>5273579445</v>
      </c>
      <c r="F29" s="1">
        <v>5312404491</v>
      </c>
      <c r="G29" s="1">
        <v>5379611552</v>
      </c>
      <c r="H29" s="290">
        <f>H7+H9</f>
        <v>500895323000</v>
      </c>
      <c r="I29" s="126">
        <f>I7+I9</f>
        <v>434121190570</v>
      </c>
      <c r="J29" s="126">
        <f>J7+J9</f>
        <v>5446347000785</v>
      </c>
    </row>
    <row r="30" spans="1:10" ht="3.75" customHeight="1">
      <c r="A30" s="82"/>
      <c r="B30" s="82"/>
      <c r="C30" s="83"/>
      <c r="D30" s="3"/>
      <c r="E30" s="3"/>
      <c r="F30" s="3"/>
      <c r="G30" s="3"/>
      <c r="H30" s="4"/>
      <c r="I30" s="3"/>
      <c r="J30" s="3"/>
    </row>
    <row r="31" spans="1:10">
      <c r="A31" s="78" t="s">
        <v>231</v>
      </c>
      <c r="B31" s="78"/>
      <c r="C31" s="78"/>
      <c r="D31" s="78"/>
      <c r="E31" s="78"/>
      <c r="F31" s="78"/>
      <c r="G31" s="78"/>
      <c r="H31" s="78"/>
      <c r="I31" s="78"/>
      <c r="J31" s="78"/>
    </row>
    <row r="32" spans="1:10">
      <c r="A32" s="78" t="s">
        <v>430</v>
      </c>
      <c r="B32" s="78"/>
      <c r="C32" s="78"/>
      <c r="D32" s="78"/>
      <c r="E32" s="78"/>
      <c r="F32" s="78"/>
      <c r="G32" s="78"/>
      <c r="H32" s="78"/>
      <c r="I32" s="78"/>
      <c r="J32" s="78"/>
    </row>
    <row r="33" spans="1:10">
      <c r="A33" s="78" t="s">
        <v>522</v>
      </c>
      <c r="B33" s="78"/>
      <c r="C33" s="81"/>
      <c r="D33" s="78"/>
      <c r="E33" s="78"/>
      <c r="F33" s="78"/>
      <c r="G33" s="78"/>
      <c r="H33" s="78"/>
      <c r="I33" s="78"/>
      <c r="J33" s="78"/>
    </row>
    <row r="34" spans="1:10">
      <c r="A34" s="78"/>
      <c r="B34" s="78"/>
      <c r="C34" s="81"/>
      <c r="D34" s="78"/>
      <c r="E34" s="78"/>
      <c r="F34" s="78"/>
      <c r="G34" s="78"/>
      <c r="H34" s="78"/>
      <c r="I34" s="78"/>
      <c r="J34" s="78"/>
    </row>
    <row r="35" spans="1:10" ht="12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</row>
  </sheetData>
  <mergeCells count="6">
    <mergeCell ref="H3:J3"/>
    <mergeCell ref="A3:C4"/>
    <mergeCell ref="F3:F4"/>
    <mergeCell ref="G3:G4"/>
    <mergeCell ref="D3:D4"/>
    <mergeCell ref="E3:E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  <pageSetUpPr fitToPage="1"/>
  </sheetPr>
  <dimension ref="A1:P93"/>
  <sheetViews>
    <sheetView zoomScaleNormal="100" workbookViewId="0">
      <selection activeCell="T20" sqref="T20"/>
    </sheetView>
  </sheetViews>
  <sheetFormatPr defaultColWidth="8.85546875" defaultRowHeight="11.25"/>
  <cols>
    <col min="1" max="1" width="3.5703125" style="152" customWidth="1"/>
    <col min="2" max="2" width="11.140625" style="152" customWidth="1"/>
    <col min="3" max="3" width="13.5703125" style="152" customWidth="1"/>
    <col min="4" max="5" width="12.85546875" style="152" customWidth="1"/>
    <col min="6" max="6" width="11.7109375" style="152" customWidth="1"/>
    <col min="7" max="7" width="13.42578125" style="152" customWidth="1"/>
    <col min="8" max="8" width="10.85546875" style="152" customWidth="1"/>
    <col min="9" max="9" width="12.28515625" style="152" customWidth="1"/>
    <col min="10" max="10" width="12.140625" style="152" customWidth="1"/>
    <col min="11" max="11" width="11.7109375" style="152" customWidth="1"/>
    <col min="12" max="12" width="12" style="152" customWidth="1"/>
    <col min="13" max="13" width="12" style="207" customWidth="1"/>
    <col min="14" max="15" width="8.85546875" style="207"/>
    <col min="16" max="16384" width="8.85546875" style="152"/>
  </cols>
  <sheetData>
    <row r="1" spans="1:16" s="144" customFormat="1" ht="17.25">
      <c r="A1" s="143" t="s">
        <v>371</v>
      </c>
      <c r="C1" s="145"/>
    </row>
    <row r="2" spans="1:16" s="155" customFormat="1">
      <c r="L2" s="204"/>
      <c r="M2" s="160" t="s">
        <v>157</v>
      </c>
      <c r="N2" s="205"/>
      <c r="O2" s="205"/>
      <c r="P2" s="205"/>
    </row>
    <row r="3" spans="1:16" s="155" customFormat="1" ht="33.75" customHeight="1">
      <c r="A3" s="312" t="s">
        <v>448</v>
      </c>
      <c r="B3" s="313"/>
      <c r="C3" s="206" t="s">
        <v>449</v>
      </c>
      <c r="D3" s="153" t="s">
        <v>450</v>
      </c>
      <c r="E3" s="153" t="s">
        <v>451</v>
      </c>
      <c r="F3" s="153" t="s">
        <v>452</v>
      </c>
      <c r="G3" s="153" t="s">
        <v>453</v>
      </c>
      <c r="H3" s="153" t="s">
        <v>454</v>
      </c>
      <c r="I3" s="153" t="s">
        <v>455</v>
      </c>
      <c r="J3" s="153" t="s">
        <v>456</v>
      </c>
      <c r="K3" s="153" t="s">
        <v>457</v>
      </c>
      <c r="L3" s="154" t="s">
        <v>458</v>
      </c>
      <c r="M3" s="154" t="s">
        <v>459</v>
      </c>
      <c r="N3" s="205"/>
      <c r="O3" s="205"/>
      <c r="P3" s="205"/>
    </row>
    <row r="4" spans="1:16" ht="18" customHeight="1">
      <c r="B4" s="182" t="s">
        <v>511</v>
      </c>
      <c r="C4" s="183">
        <v>2835409080</v>
      </c>
      <c r="D4" s="183">
        <v>253295114</v>
      </c>
      <c r="E4" s="183" t="s">
        <v>266</v>
      </c>
      <c r="F4" s="183">
        <v>160975141</v>
      </c>
      <c r="G4" s="183">
        <v>6748764</v>
      </c>
      <c r="H4" s="183">
        <v>25385600</v>
      </c>
      <c r="I4" s="183">
        <v>17653126</v>
      </c>
      <c r="J4" s="183">
        <v>170461639</v>
      </c>
      <c r="K4" s="183">
        <v>16203223</v>
      </c>
      <c r="L4" s="183">
        <v>75059242</v>
      </c>
      <c r="M4" s="291">
        <v>17883624</v>
      </c>
    </row>
    <row r="5" spans="1:16" ht="18" customHeight="1">
      <c r="B5" s="182" t="s">
        <v>422</v>
      </c>
      <c r="C5" s="183">
        <v>2827082651</v>
      </c>
      <c r="D5" s="183">
        <v>242671563</v>
      </c>
      <c r="E5" s="183" t="s">
        <v>266</v>
      </c>
      <c r="F5" s="183">
        <v>154185230</v>
      </c>
      <c r="G5" s="183">
        <v>9897350</v>
      </c>
      <c r="H5" s="183">
        <v>20873373</v>
      </c>
      <c r="I5" s="183">
        <v>16917338</v>
      </c>
      <c r="J5" s="183">
        <v>178121108</v>
      </c>
      <c r="K5" s="183">
        <v>18023488</v>
      </c>
      <c r="L5" s="183">
        <v>72147225</v>
      </c>
      <c r="M5" s="291">
        <v>17226918</v>
      </c>
    </row>
    <row r="6" spans="1:16" ht="18" customHeight="1">
      <c r="B6" s="182" t="s">
        <v>434</v>
      </c>
      <c r="C6" s="197">
        <v>2826754029</v>
      </c>
      <c r="D6" s="197">
        <v>232096186</v>
      </c>
      <c r="E6" s="197">
        <v>2642800</v>
      </c>
      <c r="F6" s="197">
        <v>147154185</v>
      </c>
      <c r="G6" s="197">
        <v>12328645</v>
      </c>
      <c r="H6" s="183">
        <v>16609852</v>
      </c>
      <c r="I6" s="197">
        <v>15766306</v>
      </c>
      <c r="J6" s="197">
        <v>192788935</v>
      </c>
      <c r="K6" s="197">
        <v>19647198</v>
      </c>
      <c r="L6" s="197">
        <v>71015847</v>
      </c>
      <c r="M6" s="291">
        <v>16593031</v>
      </c>
    </row>
    <row r="7" spans="1:16" ht="18" customHeight="1">
      <c r="B7" s="182" t="s">
        <v>497</v>
      </c>
      <c r="C7" s="197">
        <v>2866664758</v>
      </c>
      <c r="D7" s="197">
        <v>218120769</v>
      </c>
      <c r="E7" s="197">
        <v>9574390</v>
      </c>
      <c r="F7" s="197">
        <v>145009505</v>
      </c>
      <c r="G7" s="197">
        <v>13200617</v>
      </c>
      <c r="H7" s="197">
        <v>12295144</v>
      </c>
      <c r="I7" s="197">
        <v>14639262</v>
      </c>
      <c r="J7" s="197">
        <v>205313905</v>
      </c>
      <c r="K7" s="197">
        <v>21825016</v>
      </c>
      <c r="L7" s="197">
        <v>75256621</v>
      </c>
      <c r="M7" s="291">
        <v>16114123</v>
      </c>
    </row>
    <row r="8" spans="1:16" ht="18" customHeight="1">
      <c r="B8" s="185" t="s">
        <v>514</v>
      </c>
      <c r="C8" s="211">
        <f t="shared" ref="C8:M8" si="0">SUM(C20:C60)</f>
        <v>2851233027</v>
      </c>
      <c r="D8" s="208">
        <f t="shared" si="0"/>
        <v>204517548</v>
      </c>
      <c r="E8" s="208">
        <f t="shared" si="0"/>
        <v>27656462</v>
      </c>
      <c r="F8" s="208">
        <f t="shared" si="0"/>
        <v>134358030</v>
      </c>
      <c r="G8" s="208">
        <f t="shared" si="0"/>
        <v>13149698</v>
      </c>
      <c r="H8" s="208">
        <f t="shared" si="0"/>
        <v>8045542</v>
      </c>
      <c r="I8" s="208">
        <f t="shared" si="0"/>
        <v>12701460</v>
      </c>
      <c r="J8" s="208">
        <f t="shared" si="0"/>
        <v>201865499</v>
      </c>
      <c r="K8" s="208">
        <f t="shared" si="0"/>
        <v>20749509</v>
      </c>
      <c r="L8" s="208">
        <f t="shared" si="0"/>
        <v>76771936</v>
      </c>
      <c r="M8" s="162">
        <f t="shared" si="0"/>
        <v>16088108</v>
      </c>
    </row>
    <row r="9" spans="1:16" ht="14.25" customHeight="1">
      <c r="B9" s="149"/>
      <c r="C9" s="211"/>
      <c r="D9" s="208"/>
      <c r="E9" s="208"/>
      <c r="F9" s="208"/>
      <c r="G9" s="208"/>
      <c r="H9" s="208"/>
      <c r="I9" s="208"/>
      <c r="J9" s="208"/>
      <c r="K9" s="208"/>
      <c r="L9" s="208"/>
      <c r="M9" s="162"/>
    </row>
    <row r="10" spans="1:16" ht="18" customHeight="1">
      <c r="A10" s="165"/>
      <c r="B10" s="149" t="s">
        <v>149</v>
      </c>
      <c r="C10" s="211">
        <f t="shared" ref="C10:M10" si="1">SUM(C22,C24,C26)</f>
        <v>399982780</v>
      </c>
      <c r="D10" s="208">
        <f t="shared" si="1"/>
        <v>18297147</v>
      </c>
      <c r="E10" s="208">
        <f t="shared" si="1"/>
        <v>3137243</v>
      </c>
      <c r="F10" s="208">
        <f t="shared" si="1"/>
        <v>34879813</v>
      </c>
      <c r="G10" s="208">
        <f t="shared" si="1"/>
        <v>512923</v>
      </c>
      <c r="H10" s="208">
        <f t="shared" si="1"/>
        <v>2319346</v>
      </c>
      <c r="I10" s="208">
        <f t="shared" si="1"/>
        <v>3951680</v>
      </c>
      <c r="J10" s="208">
        <f t="shared" si="1"/>
        <v>43755646</v>
      </c>
      <c r="K10" s="208">
        <f t="shared" si="1"/>
        <v>7467924</v>
      </c>
      <c r="L10" s="208">
        <f t="shared" si="1"/>
        <v>15098770</v>
      </c>
      <c r="M10" s="162">
        <f t="shared" si="1"/>
        <v>1858261</v>
      </c>
    </row>
    <row r="11" spans="1:16" ht="18" customHeight="1">
      <c r="A11" s="165"/>
      <c r="B11" s="149" t="s">
        <v>150</v>
      </c>
      <c r="C11" s="211">
        <f t="shared" ref="C11:M11" si="2">SUM(C27,C33,C36,C38,C49)</f>
        <v>250295239</v>
      </c>
      <c r="D11" s="208">
        <f t="shared" si="2"/>
        <v>9996486</v>
      </c>
      <c r="E11" s="208">
        <f t="shared" si="2"/>
        <v>218945</v>
      </c>
      <c r="F11" s="208">
        <f t="shared" si="2"/>
        <v>5774580</v>
      </c>
      <c r="G11" s="208">
        <f t="shared" si="2"/>
        <v>809544</v>
      </c>
      <c r="H11" s="208">
        <f t="shared" si="2"/>
        <v>894759</v>
      </c>
      <c r="I11" s="208">
        <f t="shared" si="2"/>
        <v>2144573</v>
      </c>
      <c r="J11" s="208">
        <f t="shared" si="2"/>
        <v>20409448</v>
      </c>
      <c r="K11" s="208">
        <f t="shared" si="2"/>
        <v>1735662</v>
      </c>
      <c r="L11" s="208">
        <f t="shared" si="2"/>
        <v>2318811</v>
      </c>
      <c r="M11" s="162">
        <f t="shared" si="2"/>
        <v>1868290</v>
      </c>
    </row>
    <row r="12" spans="1:16" ht="18" customHeight="1">
      <c r="A12" s="165"/>
      <c r="B12" s="149" t="s">
        <v>151</v>
      </c>
      <c r="C12" s="211">
        <f t="shared" ref="C12:M12" si="3">SUM(C23,C30,C35,C51,C52)</f>
        <v>269862229</v>
      </c>
      <c r="D12" s="208">
        <f t="shared" si="3"/>
        <v>22064201</v>
      </c>
      <c r="E12" s="208">
        <f t="shared" si="3"/>
        <v>685372</v>
      </c>
      <c r="F12" s="208">
        <f t="shared" si="3"/>
        <v>3904581</v>
      </c>
      <c r="G12" s="208">
        <f t="shared" si="3"/>
        <v>95670</v>
      </c>
      <c r="H12" s="208">
        <f t="shared" si="3"/>
        <v>530955</v>
      </c>
      <c r="I12" s="208">
        <f t="shared" si="3"/>
        <v>808088</v>
      </c>
      <c r="J12" s="208">
        <f t="shared" si="3"/>
        <v>30452299</v>
      </c>
      <c r="K12" s="208">
        <f t="shared" si="3"/>
        <v>3164146</v>
      </c>
      <c r="L12" s="208">
        <f t="shared" si="3"/>
        <v>15866545</v>
      </c>
      <c r="M12" s="162">
        <f t="shared" si="3"/>
        <v>2834917</v>
      </c>
    </row>
    <row r="13" spans="1:16" ht="18" customHeight="1">
      <c r="A13" s="165"/>
      <c r="B13" s="149" t="s">
        <v>152</v>
      </c>
      <c r="C13" s="211">
        <f t="shared" ref="C13:M13" si="4">SUM(C32,C34,C37,C39,C47,C50)</f>
        <v>139553924</v>
      </c>
      <c r="D13" s="208">
        <f t="shared" si="4"/>
        <v>3653411</v>
      </c>
      <c r="E13" s="208">
        <f t="shared" si="4"/>
        <v>88626</v>
      </c>
      <c r="F13" s="208">
        <f t="shared" si="4"/>
        <v>1837150</v>
      </c>
      <c r="G13" s="208">
        <f t="shared" si="4"/>
        <v>390474</v>
      </c>
      <c r="H13" s="208">
        <f t="shared" si="4"/>
        <v>778996</v>
      </c>
      <c r="I13" s="208">
        <f t="shared" si="4"/>
        <v>967641</v>
      </c>
      <c r="J13" s="208">
        <f t="shared" si="4"/>
        <v>8108667</v>
      </c>
      <c r="K13" s="208">
        <f t="shared" si="4"/>
        <v>434913</v>
      </c>
      <c r="L13" s="208">
        <f t="shared" si="4"/>
        <v>1578141</v>
      </c>
      <c r="M13" s="162">
        <f t="shared" si="4"/>
        <v>645767</v>
      </c>
    </row>
    <row r="14" spans="1:16" ht="18" customHeight="1">
      <c r="A14" s="165"/>
      <c r="B14" s="149" t="s">
        <v>153</v>
      </c>
      <c r="C14" s="211">
        <f t="shared" ref="C14:M14" si="5">SUM(C21,C53,C54,C55)</f>
        <v>236162283</v>
      </c>
      <c r="D14" s="208">
        <f t="shared" si="5"/>
        <v>13756888</v>
      </c>
      <c r="E14" s="208">
        <f t="shared" si="5"/>
        <v>1821132</v>
      </c>
      <c r="F14" s="208">
        <f t="shared" si="5"/>
        <v>5389267</v>
      </c>
      <c r="G14" s="208">
        <f t="shared" si="5"/>
        <v>356646</v>
      </c>
      <c r="H14" s="208">
        <f t="shared" si="5"/>
        <v>207648</v>
      </c>
      <c r="I14" s="208">
        <f t="shared" si="5"/>
        <v>1429041</v>
      </c>
      <c r="J14" s="208">
        <f t="shared" si="5"/>
        <v>17850300</v>
      </c>
      <c r="K14" s="208">
        <f t="shared" si="5"/>
        <v>1485197</v>
      </c>
      <c r="L14" s="208">
        <f t="shared" si="5"/>
        <v>6721497</v>
      </c>
      <c r="M14" s="162">
        <f t="shared" si="5"/>
        <v>857146</v>
      </c>
    </row>
    <row r="15" spans="1:16" ht="18" customHeight="1">
      <c r="A15" s="165"/>
      <c r="B15" s="149" t="s">
        <v>154</v>
      </c>
      <c r="C15" s="211">
        <f t="shared" ref="C15:M15" si="6">SUM(C28,C31,C46,C48,C56,C57,C58)</f>
        <v>145602798</v>
      </c>
      <c r="D15" s="208">
        <f t="shared" si="6"/>
        <v>5699539</v>
      </c>
      <c r="E15" s="208">
        <f t="shared" si="6"/>
        <v>421983</v>
      </c>
      <c r="F15" s="208">
        <f t="shared" si="6"/>
        <v>2744139</v>
      </c>
      <c r="G15" s="208">
        <f t="shared" si="6"/>
        <v>901604</v>
      </c>
      <c r="H15" s="208">
        <f t="shared" si="6"/>
        <v>412095</v>
      </c>
      <c r="I15" s="208">
        <f t="shared" si="6"/>
        <v>1350210</v>
      </c>
      <c r="J15" s="208">
        <f t="shared" si="6"/>
        <v>6399140</v>
      </c>
      <c r="K15" s="208">
        <f t="shared" si="6"/>
        <v>130323</v>
      </c>
      <c r="L15" s="208">
        <f t="shared" si="6"/>
        <v>1820664</v>
      </c>
      <c r="M15" s="162">
        <f t="shared" si="6"/>
        <v>250864</v>
      </c>
    </row>
    <row r="16" spans="1:16" ht="18" customHeight="1">
      <c r="A16" s="165"/>
      <c r="B16" s="149" t="s">
        <v>373</v>
      </c>
      <c r="C16" s="211">
        <f t="shared" ref="C16:M16" si="7">SUM(C29,C41,C44,C59,C60)</f>
        <v>113824101</v>
      </c>
      <c r="D16" s="208">
        <f t="shared" si="7"/>
        <v>1809241</v>
      </c>
      <c r="E16" s="208">
        <f t="shared" si="7"/>
        <v>447644</v>
      </c>
      <c r="F16" s="208">
        <f t="shared" si="7"/>
        <v>1044432</v>
      </c>
      <c r="G16" s="208">
        <f t="shared" si="7"/>
        <v>1120104</v>
      </c>
      <c r="H16" s="208">
        <f t="shared" si="7"/>
        <v>279517</v>
      </c>
      <c r="I16" s="208">
        <f t="shared" si="7"/>
        <v>709648</v>
      </c>
      <c r="J16" s="208">
        <f t="shared" si="7"/>
        <v>1621908</v>
      </c>
      <c r="K16" s="208">
        <f t="shared" si="7"/>
        <v>18344</v>
      </c>
      <c r="L16" s="208">
        <f t="shared" si="7"/>
        <v>0</v>
      </c>
      <c r="M16" s="162">
        <f t="shared" si="7"/>
        <v>45132</v>
      </c>
    </row>
    <row r="17" spans="1:13" ht="18" customHeight="1">
      <c r="A17" s="165"/>
      <c r="B17" s="149" t="s">
        <v>374</v>
      </c>
      <c r="C17" s="211">
        <f t="shared" ref="C17:M17" si="8">SUM(C40,C42)</f>
        <v>51941895</v>
      </c>
      <c r="D17" s="208">
        <f t="shared" si="8"/>
        <v>1339338</v>
      </c>
      <c r="E17" s="208">
        <f t="shared" si="8"/>
        <v>71371</v>
      </c>
      <c r="F17" s="208">
        <f t="shared" si="8"/>
        <v>870766</v>
      </c>
      <c r="G17" s="208">
        <f t="shared" si="8"/>
        <v>983594</v>
      </c>
      <c r="H17" s="208">
        <f t="shared" si="8"/>
        <v>91394</v>
      </c>
      <c r="I17" s="208">
        <f t="shared" si="8"/>
        <v>389012</v>
      </c>
      <c r="J17" s="208">
        <f t="shared" si="8"/>
        <v>3176716</v>
      </c>
      <c r="K17" s="208">
        <f t="shared" si="8"/>
        <v>153540</v>
      </c>
      <c r="L17" s="208">
        <f t="shared" si="8"/>
        <v>815725</v>
      </c>
      <c r="M17" s="162">
        <f t="shared" si="8"/>
        <v>137444</v>
      </c>
    </row>
    <row r="18" spans="1:13" s="149" customFormat="1" ht="18" customHeight="1">
      <c r="A18" s="201"/>
      <c r="B18" s="149" t="s">
        <v>375</v>
      </c>
      <c r="C18" s="211">
        <f t="shared" ref="C18:M18" si="9">SUM(C25,C43,C45)</f>
        <v>97439950</v>
      </c>
      <c r="D18" s="208">
        <f t="shared" si="9"/>
        <v>4132824</v>
      </c>
      <c r="E18" s="208">
        <f t="shared" si="9"/>
        <v>546834</v>
      </c>
      <c r="F18" s="208">
        <f t="shared" si="9"/>
        <v>2335995</v>
      </c>
      <c r="G18" s="208">
        <f t="shared" si="9"/>
        <v>1676407</v>
      </c>
      <c r="H18" s="208">
        <f t="shared" si="9"/>
        <v>153178</v>
      </c>
      <c r="I18" s="208">
        <f t="shared" si="9"/>
        <v>52657</v>
      </c>
      <c r="J18" s="208">
        <f t="shared" si="9"/>
        <v>2973736</v>
      </c>
      <c r="K18" s="208">
        <f t="shared" si="9"/>
        <v>72060</v>
      </c>
      <c r="L18" s="208">
        <f t="shared" si="9"/>
        <v>175942</v>
      </c>
      <c r="M18" s="162">
        <f t="shared" si="9"/>
        <v>276809</v>
      </c>
    </row>
    <row r="19" spans="1:13" s="149" customFormat="1" ht="13.5" customHeight="1">
      <c r="A19" s="201"/>
      <c r="C19" s="211"/>
      <c r="D19" s="208"/>
      <c r="E19" s="208"/>
      <c r="F19" s="208"/>
      <c r="G19" s="208"/>
      <c r="H19" s="208"/>
      <c r="I19" s="208"/>
      <c r="J19" s="208"/>
      <c r="K19" s="208"/>
      <c r="L19" s="208"/>
      <c r="M19" s="292"/>
    </row>
    <row r="20" spans="1:13" ht="18" customHeight="1">
      <c r="A20" s="149">
        <v>100</v>
      </c>
      <c r="B20" s="149" t="s">
        <v>110</v>
      </c>
      <c r="C20" s="211">
        <v>1146567828</v>
      </c>
      <c r="D20" s="208">
        <v>123768473</v>
      </c>
      <c r="E20" s="208">
        <v>20217312</v>
      </c>
      <c r="F20" s="208">
        <v>75577307</v>
      </c>
      <c r="G20" s="208">
        <v>6302732</v>
      </c>
      <c r="H20" s="208">
        <v>2377654</v>
      </c>
      <c r="I20" s="208">
        <v>898910</v>
      </c>
      <c r="J20" s="208">
        <v>67117639</v>
      </c>
      <c r="K20" s="208">
        <v>6087400</v>
      </c>
      <c r="L20" s="208">
        <v>32375841</v>
      </c>
      <c r="M20" s="293">
        <v>7313478</v>
      </c>
    </row>
    <row r="21" spans="1:13" ht="18" customHeight="1">
      <c r="A21" s="165">
        <v>201</v>
      </c>
      <c r="B21" s="149" t="s">
        <v>111</v>
      </c>
      <c r="C21" s="211">
        <v>204958538</v>
      </c>
      <c r="D21" s="208">
        <v>11638808</v>
      </c>
      <c r="E21" s="208">
        <v>1768953</v>
      </c>
      <c r="F21" s="208">
        <v>4627731</v>
      </c>
      <c r="G21" s="208">
        <v>37404</v>
      </c>
      <c r="H21" s="208">
        <v>196701</v>
      </c>
      <c r="I21" s="208">
        <v>1338973</v>
      </c>
      <c r="J21" s="208">
        <v>16595224</v>
      </c>
      <c r="K21" s="208">
        <v>1198775</v>
      </c>
      <c r="L21" s="208">
        <v>6640397</v>
      </c>
      <c r="M21" s="293">
        <v>650056</v>
      </c>
    </row>
    <row r="22" spans="1:13" ht="18" customHeight="1">
      <c r="A22" s="165">
        <v>202</v>
      </c>
      <c r="B22" s="149" t="s">
        <v>112</v>
      </c>
      <c r="C22" s="211">
        <v>210479191</v>
      </c>
      <c r="D22" s="208">
        <v>7718720</v>
      </c>
      <c r="E22" s="208">
        <v>728853</v>
      </c>
      <c r="F22" s="208">
        <v>15753078</v>
      </c>
      <c r="G22" s="208">
        <v>337602</v>
      </c>
      <c r="H22" s="208">
        <v>1653626</v>
      </c>
      <c r="I22" s="208">
        <v>3569625</v>
      </c>
      <c r="J22" s="208">
        <v>15323305</v>
      </c>
      <c r="K22" s="208">
        <v>1772729</v>
      </c>
      <c r="L22" s="208">
        <v>11264723</v>
      </c>
      <c r="M22" s="293">
        <v>635677</v>
      </c>
    </row>
    <row r="23" spans="1:13" ht="18" customHeight="1">
      <c r="A23" s="165">
        <v>203</v>
      </c>
      <c r="B23" s="149" t="s">
        <v>113</v>
      </c>
      <c r="C23" s="211">
        <v>118007713</v>
      </c>
      <c r="D23" s="208">
        <v>16853249</v>
      </c>
      <c r="E23" s="208">
        <v>442706</v>
      </c>
      <c r="F23" s="208">
        <v>2672614</v>
      </c>
      <c r="G23" s="208">
        <v>74863</v>
      </c>
      <c r="H23" s="208">
        <v>344140</v>
      </c>
      <c r="I23" s="208">
        <v>672553</v>
      </c>
      <c r="J23" s="208">
        <v>12502102</v>
      </c>
      <c r="K23" s="208">
        <v>1522934</v>
      </c>
      <c r="L23" s="208">
        <v>4037073</v>
      </c>
      <c r="M23" s="293">
        <v>1476131</v>
      </c>
    </row>
    <row r="24" spans="1:13" ht="18" customHeight="1">
      <c r="A24" s="165">
        <v>204</v>
      </c>
      <c r="B24" s="149" t="s">
        <v>114</v>
      </c>
      <c r="C24" s="211">
        <v>137490663</v>
      </c>
      <c r="D24" s="208">
        <v>5789446</v>
      </c>
      <c r="E24" s="208">
        <v>986191</v>
      </c>
      <c r="F24" s="208">
        <v>9428333</v>
      </c>
      <c r="G24" s="208">
        <v>175321</v>
      </c>
      <c r="H24" s="208">
        <v>660280</v>
      </c>
      <c r="I24" s="208">
        <v>360798</v>
      </c>
      <c r="J24" s="208">
        <v>17130487</v>
      </c>
      <c r="K24" s="208">
        <v>5042250</v>
      </c>
      <c r="L24" s="208">
        <v>3532352</v>
      </c>
      <c r="M24" s="293">
        <v>610102</v>
      </c>
    </row>
    <row r="25" spans="1:13" ht="18" customHeight="1">
      <c r="A25" s="165">
        <v>205</v>
      </c>
      <c r="B25" s="149" t="s">
        <v>115</v>
      </c>
      <c r="C25" s="211">
        <v>28693884</v>
      </c>
      <c r="D25" s="208">
        <v>1208697</v>
      </c>
      <c r="E25" s="208">
        <v>76121</v>
      </c>
      <c r="F25" s="208">
        <v>825820</v>
      </c>
      <c r="G25" s="208">
        <v>465014</v>
      </c>
      <c r="H25" s="208">
        <v>33636</v>
      </c>
      <c r="I25" s="208">
        <v>23673</v>
      </c>
      <c r="J25" s="208">
        <v>1567686</v>
      </c>
      <c r="K25" s="208">
        <v>42018</v>
      </c>
      <c r="L25" s="208">
        <v>170102</v>
      </c>
      <c r="M25" s="293">
        <v>56601</v>
      </c>
    </row>
    <row r="26" spans="1:13" ht="18" customHeight="1">
      <c r="A26" s="165">
        <v>206</v>
      </c>
      <c r="B26" s="149" t="s">
        <v>116</v>
      </c>
      <c r="C26" s="211">
        <v>52012926</v>
      </c>
      <c r="D26" s="208">
        <v>4788981</v>
      </c>
      <c r="E26" s="208">
        <v>1422199</v>
      </c>
      <c r="F26" s="208">
        <v>9698402</v>
      </c>
      <c r="G26" s="208">
        <v>0</v>
      </c>
      <c r="H26" s="208">
        <v>5440</v>
      </c>
      <c r="I26" s="208">
        <v>21257</v>
      </c>
      <c r="J26" s="208">
        <v>11301854</v>
      </c>
      <c r="K26" s="208">
        <v>652945</v>
      </c>
      <c r="L26" s="208">
        <v>301695</v>
      </c>
      <c r="M26" s="293">
        <v>612482</v>
      </c>
    </row>
    <row r="27" spans="1:13" ht="18" customHeight="1">
      <c r="A27" s="165">
        <v>207</v>
      </c>
      <c r="B27" s="149" t="s">
        <v>117</v>
      </c>
      <c r="C27" s="211">
        <v>64467284</v>
      </c>
      <c r="D27" s="208">
        <v>2070246</v>
      </c>
      <c r="E27" s="208">
        <v>26621</v>
      </c>
      <c r="F27" s="208">
        <v>472560</v>
      </c>
      <c r="G27" s="208">
        <v>89100</v>
      </c>
      <c r="H27" s="208">
        <v>63375</v>
      </c>
      <c r="I27" s="208">
        <v>44522</v>
      </c>
      <c r="J27" s="208">
        <v>6443952</v>
      </c>
      <c r="K27" s="208">
        <v>236212</v>
      </c>
      <c r="L27" s="208">
        <v>12862</v>
      </c>
      <c r="M27" s="293">
        <v>466314</v>
      </c>
    </row>
    <row r="28" spans="1:13" ht="18" customHeight="1">
      <c r="A28" s="165">
        <v>208</v>
      </c>
      <c r="B28" s="149" t="s">
        <v>118</v>
      </c>
      <c r="C28" s="211">
        <v>12107179</v>
      </c>
      <c r="D28" s="208">
        <v>876157</v>
      </c>
      <c r="E28" s="208">
        <v>10981</v>
      </c>
      <c r="F28" s="208">
        <v>22047</v>
      </c>
      <c r="G28" s="208">
        <v>4576</v>
      </c>
      <c r="H28" s="208">
        <v>20887</v>
      </c>
      <c r="I28" s="208">
        <v>158531</v>
      </c>
      <c r="J28" s="208">
        <v>451436</v>
      </c>
      <c r="K28" s="208">
        <v>0</v>
      </c>
      <c r="L28" s="208">
        <v>527796</v>
      </c>
      <c r="M28" s="293">
        <v>24924</v>
      </c>
    </row>
    <row r="29" spans="1:13" ht="18" customHeight="1">
      <c r="A29" s="165">
        <v>209</v>
      </c>
      <c r="B29" s="149" t="s">
        <v>119</v>
      </c>
      <c r="C29" s="211">
        <v>46256453</v>
      </c>
      <c r="D29" s="208">
        <v>589759</v>
      </c>
      <c r="E29" s="208">
        <v>165113</v>
      </c>
      <c r="F29" s="208">
        <v>520472</v>
      </c>
      <c r="G29" s="208">
        <v>287171</v>
      </c>
      <c r="H29" s="208">
        <v>187349</v>
      </c>
      <c r="I29" s="208">
        <v>198634</v>
      </c>
      <c r="J29" s="208">
        <v>779746</v>
      </c>
      <c r="K29" s="208">
        <v>18344</v>
      </c>
      <c r="L29" s="208">
        <v>0</v>
      </c>
      <c r="M29" s="293">
        <v>17418</v>
      </c>
    </row>
    <row r="30" spans="1:13" ht="18" customHeight="1">
      <c r="A30" s="165">
        <v>210</v>
      </c>
      <c r="B30" s="149" t="s">
        <v>84</v>
      </c>
      <c r="C30" s="211">
        <v>83776895</v>
      </c>
      <c r="D30" s="208">
        <v>3191341</v>
      </c>
      <c r="E30" s="208">
        <v>106054</v>
      </c>
      <c r="F30" s="208">
        <v>505543</v>
      </c>
      <c r="G30" s="208">
        <v>16651</v>
      </c>
      <c r="H30" s="208">
        <v>124669</v>
      </c>
      <c r="I30" s="208">
        <v>69173</v>
      </c>
      <c r="J30" s="208">
        <v>8795309</v>
      </c>
      <c r="K30" s="208">
        <v>1176295</v>
      </c>
      <c r="L30" s="208">
        <v>6685764</v>
      </c>
      <c r="M30" s="293">
        <v>1114246</v>
      </c>
    </row>
    <row r="31" spans="1:13" ht="18" customHeight="1">
      <c r="A31" s="165">
        <v>212</v>
      </c>
      <c r="B31" s="149" t="s">
        <v>121</v>
      </c>
      <c r="C31" s="211">
        <v>29413822</v>
      </c>
      <c r="D31" s="208">
        <v>2892375</v>
      </c>
      <c r="E31" s="208">
        <v>73134</v>
      </c>
      <c r="F31" s="208">
        <v>1053797</v>
      </c>
      <c r="G31" s="208">
        <v>450</v>
      </c>
      <c r="H31" s="208">
        <v>111694</v>
      </c>
      <c r="I31" s="208">
        <v>684672</v>
      </c>
      <c r="J31" s="208">
        <v>2166902</v>
      </c>
      <c r="K31" s="208">
        <v>64849</v>
      </c>
      <c r="L31" s="208">
        <v>990627</v>
      </c>
      <c r="M31" s="293">
        <v>58334</v>
      </c>
    </row>
    <row r="32" spans="1:13" ht="18" customHeight="1">
      <c r="A32" s="165">
        <v>213</v>
      </c>
      <c r="B32" s="149" t="s">
        <v>122</v>
      </c>
      <c r="C32" s="211">
        <v>23810154</v>
      </c>
      <c r="D32" s="208">
        <v>143562</v>
      </c>
      <c r="E32" s="208">
        <v>0</v>
      </c>
      <c r="F32" s="208">
        <v>177561</v>
      </c>
      <c r="G32" s="208">
        <v>4479</v>
      </c>
      <c r="H32" s="208">
        <v>124597</v>
      </c>
      <c r="I32" s="208">
        <v>20536</v>
      </c>
      <c r="J32" s="208">
        <v>530915</v>
      </c>
      <c r="K32" s="208">
        <v>0</v>
      </c>
      <c r="L32" s="208">
        <v>0</v>
      </c>
      <c r="M32" s="293">
        <v>8910</v>
      </c>
    </row>
    <row r="33" spans="1:13" ht="18" customHeight="1">
      <c r="A33" s="165">
        <v>214</v>
      </c>
      <c r="B33" s="149" t="s">
        <v>123</v>
      </c>
      <c r="C33" s="211">
        <v>71898982</v>
      </c>
      <c r="D33" s="208">
        <v>3888364</v>
      </c>
      <c r="E33" s="208">
        <v>40823</v>
      </c>
      <c r="F33" s="208">
        <v>2335953</v>
      </c>
      <c r="G33" s="208">
        <v>136599</v>
      </c>
      <c r="H33" s="208">
        <v>120023</v>
      </c>
      <c r="I33" s="208">
        <v>402148</v>
      </c>
      <c r="J33" s="208">
        <v>5475633</v>
      </c>
      <c r="K33" s="208">
        <v>884656</v>
      </c>
      <c r="L33" s="208">
        <v>488334</v>
      </c>
      <c r="M33" s="293">
        <v>787526</v>
      </c>
    </row>
    <row r="34" spans="1:13" ht="18" customHeight="1">
      <c r="A34" s="165">
        <v>215</v>
      </c>
      <c r="B34" s="149" t="s">
        <v>124</v>
      </c>
      <c r="C34" s="211">
        <v>37706949</v>
      </c>
      <c r="D34" s="208">
        <v>1022458</v>
      </c>
      <c r="E34" s="208">
        <v>16184</v>
      </c>
      <c r="F34" s="208">
        <v>651789</v>
      </c>
      <c r="G34" s="208">
        <v>281007</v>
      </c>
      <c r="H34" s="208">
        <v>0</v>
      </c>
      <c r="I34" s="208">
        <v>167014</v>
      </c>
      <c r="J34" s="208">
        <v>2159785</v>
      </c>
      <c r="K34" s="208">
        <v>161120</v>
      </c>
      <c r="L34" s="208">
        <v>727342</v>
      </c>
      <c r="M34" s="293">
        <v>98444</v>
      </c>
    </row>
    <row r="35" spans="1:13" ht="18" customHeight="1">
      <c r="A35" s="165">
        <v>216</v>
      </c>
      <c r="B35" s="149" t="s">
        <v>125</v>
      </c>
      <c r="C35" s="211">
        <v>45556917</v>
      </c>
      <c r="D35" s="208">
        <v>1661516</v>
      </c>
      <c r="E35" s="208">
        <v>88706</v>
      </c>
      <c r="F35" s="208">
        <v>673592</v>
      </c>
      <c r="G35" s="208">
        <v>2211</v>
      </c>
      <c r="H35" s="208">
        <v>62146</v>
      </c>
      <c r="I35" s="208">
        <v>56888</v>
      </c>
      <c r="J35" s="208">
        <v>4117854</v>
      </c>
      <c r="K35" s="208">
        <v>464917</v>
      </c>
      <c r="L35" s="208">
        <v>2770401</v>
      </c>
      <c r="M35" s="293">
        <v>232741</v>
      </c>
    </row>
    <row r="36" spans="1:13" ht="18" customHeight="1">
      <c r="A36" s="165">
        <v>217</v>
      </c>
      <c r="B36" s="149" t="s">
        <v>126</v>
      </c>
      <c r="C36" s="211">
        <v>72764985</v>
      </c>
      <c r="D36" s="208">
        <v>2466245</v>
      </c>
      <c r="E36" s="208">
        <v>148396</v>
      </c>
      <c r="F36" s="208">
        <v>2192028</v>
      </c>
      <c r="G36" s="208">
        <v>151112</v>
      </c>
      <c r="H36" s="208">
        <v>672384</v>
      </c>
      <c r="I36" s="208">
        <v>1500564</v>
      </c>
      <c r="J36" s="208">
        <v>4595414</v>
      </c>
      <c r="K36" s="208">
        <v>613143</v>
      </c>
      <c r="L36" s="208">
        <v>914590</v>
      </c>
      <c r="M36" s="293">
        <v>372602</v>
      </c>
    </row>
    <row r="37" spans="1:13" ht="18" customHeight="1">
      <c r="A37" s="165">
        <v>218</v>
      </c>
      <c r="B37" s="149" t="s">
        <v>127</v>
      </c>
      <c r="C37" s="211">
        <v>21515871</v>
      </c>
      <c r="D37" s="208">
        <v>955479</v>
      </c>
      <c r="E37" s="208">
        <v>1587</v>
      </c>
      <c r="F37" s="208">
        <v>113798</v>
      </c>
      <c r="G37" s="208">
        <v>11295</v>
      </c>
      <c r="H37" s="208">
        <v>470949</v>
      </c>
      <c r="I37" s="208">
        <v>0</v>
      </c>
      <c r="J37" s="208">
        <v>1686609</v>
      </c>
      <c r="K37" s="208">
        <v>22560</v>
      </c>
      <c r="L37" s="208">
        <v>316250</v>
      </c>
      <c r="M37" s="293">
        <v>62410</v>
      </c>
    </row>
    <row r="38" spans="1:13" ht="18" customHeight="1">
      <c r="A38" s="165">
        <v>219</v>
      </c>
      <c r="B38" s="149" t="s">
        <v>128</v>
      </c>
      <c r="C38" s="211">
        <v>32359719</v>
      </c>
      <c r="D38" s="208">
        <v>1441254</v>
      </c>
      <c r="E38" s="208">
        <v>300</v>
      </c>
      <c r="F38" s="208">
        <v>774039</v>
      </c>
      <c r="G38" s="208">
        <v>186226</v>
      </c>
      <c r="H38" s="208">
        <v>6528</v>
      </c>
      <c r="I38" s="208">
        <v>132791</v>
      </c>
      <c r="J38" s="208">
        <v>2689680</v>
      </c>
      <c r="K38" s="208">
        <v>1651</v>
      </c>
      <c r="L38" s="208">
        <v>903025</v>
      </c>
      <c r="M38" s="293">
        <v>154748</v>
      </c>
    </row>
    <row r="39" spans="1:13" ht="18" customHeight="1">
      <c r="A39" s="165">
        <v>220</v>
      </c>
      <c r="B39" s="149" t="s">
        <v>129</v>
      </c>
      <c r="C39" s="211">
        <v>19692890</v>
      </c>
      <c r="D39" s="208">
        <v>940874</v>
      </c>
      <c r="E39" s="208">
        <v>6571</v>
      </c>
      <c r="F39" s="208">
        <v>159068</v>
      </c>
      <c r="G39" s="208">
        <v>6948</v>
      </c>
      <c r="H39" s="208">
        <v>149744</v>
      </c>
      <c r="I39" s="208">
        <v>691875</v>
      </c>
      <c r="J39" s="208">
        <v>2297375</v>
      </c>
      <c r="K39" s="208">
        <v>243351</v>
      </c>
      <c r="L39" s="208">
        <v>534549</v>
      </c>
      <c r="M39" s="293">
        <v>391853</v>
      </c>
    </row>
    <row r="40" spans="1:13" ht="18" customHeight="1">
      <c r="A40" s="165">
        <v>221</v>
      </c>
      <c r="B40" s="149" t="s">
        <v>490</v>
      </c>
      <c r="C40" s="211">
        <v>18762808</v>
      </c>
      <c r="D40" s="208">
        <v>528453</v>
      </c>
      <c r="E40" s="208">
        <v>9843</v>
      </c>
      <c r="F40" s="208">
        <v>337995</v>
      </c>
      <c r="G40" s="208">
        <v>316934</v>
      </c>
      <c r="H40" s="208">
        <v>17243</v>
      </c>
      <c r="I40" s="208">
        <v>283194</v>
      </c>
      <c r="J40" s="208">
        <v>1138746</v>
      </c>
      <c r="K40" s="208">
        <v>92300</v>
      </c>
      <c r="L40" s="208">
        <v>815725</v>
      </c>
      <c r="M40" s="293">
        <v>108411</v>
      </c>
    </row>
    <row r="41" spans="1:13" ht="18" customHeight="1">
      <c r="A41" s="165">
        <v>222</v>
      </c>
      <c r="B41" s="149" t="s">
        <v>130</v>
      </c>
      <c r="C41" s="211">
        <v>15693919</v>
      </c>
      <c r="D41" s="208">
        <v>6013</v>
      </c>
      <c r="E41" s="208">
        <v>4393</v>
      </c>
      <c r="F41" s="208">
        <v>121925</v>
      </c>
      <c r="G41" s="208">
        <v>213165</v>
      </c>
      <c r="H41" s="208">
        <v>0</v>
      </c>
      <c r="I41" s="208">
        <v>117372</v>
      </c>
      <c r="J41" s="208">
        <v>41480</v>
      </c>
      <c r="K41" s="208">
        <v>0</v>
      </c>
      <c r="L41" s="208">
        <v>0</v>
      </c>
      <c r="M41" s="293">
        <v>138</v>
      </c>
    </row>
    <row r="42" spans="1:13" ht="18" customHeight="1">
      <c r="A42" s="165">
        <v>223</v>
      </c>
      <c r="B42" s="149" t="s">
        <v>131</v>
      </c>
      <c r="C42" s="211">
        <v>33179087</v>
      </c>
      <c r="D42" s="208">
        <v>810885</v>
      </c>
      <c r="E42" s="208">
        <v>61528</v>
      </c>
      <c r="F42" s="208">
        <v>532771</v>
      </c>
      <c r="G42" s="208">
        <v>666660</v>
      </c>
      <c r="H42" s="208">
        <v>74151</v>
      </c>
      <c r="I42" s="208">
        <v>105818</v>
      </c>
      <c r="J42" s="208">
        <v>2037970</v>
      </c>
      <c r="K42" s="208">
        <v>61240</v>
      </c>
      <c r="L42" s="208">
        <v>0</v>
      </c>
      <c r="M42" s="293">
        <v>29033</v>
      </c>
    </row>
    <row r="43" spans="1:13" ht="18" customHeight="1">
      <c r="A43" s="165">
        <v>224</v>
      </c>
      <c r="B43" s="149" t="s">
        <v>132</v>
      </c>
      <c r="C43" s="211">
        <v>31214909</v>
      </c>
      <c r="D43" s="208">
        <v>1905589</v>
      </c>
      <c r="E43" s="208">
        <v>88755</v>
      </c>
      <c r="F43" s="208">
        <v>454725</v>
      </c>
      <c r="G43" s="208">
        <v>191702</v>
      </c>
      <c r="H43" s="208">
        <v>9198</v>
      </c>
      <c r="I43" s="208">
        <v>14200</v>
      </c>
      <c r="J43" s="208">
        <v>1157755</v>
      </c>
      <c r="K43" s="208">
        <v>29133</v>
      </c>
      <c r="L43" s="208">
        <v>5840</v>
      </c>
      <c r="M43" s="293">
        <v>132906</v>
      </c>
    </row>
    <row r="44" spans="1:13" ht="18" customHeight="1">
      <c r="A44" s="165">
        <v>225</v>
      </c>
      <c r="B44" s="149" t="s">
        <v>133</v>
      </c>
      <c r="C44" s="211">
        <v>17926577</v>
      </c>
      <c r="D44" s="208">
        <v>849555</v>
      </c>
      <c r="E44" s="208">
        <v>156947</v>
      </c>
      <c r="F44" s="208">
        <v>257368</v>
      </c>
      <c r="G44" s="208">
        <v>294744</v>
      </c>
      <c r="H44" s="208">
        <v>43319</v>
      </c>
      <c r="I44" s="208">
        <v>20794</v>
      </c>
      <c r="J44" s="208">
        <v>340660</v>
      </c>
      <c r="K44" s="208">
        <v>0</v>
      </c>
      <c r="L44" s="208">
        <v>0</v>
      </c>
      <c r="M44" s="293">
        <v>12848</v>
      </c>
    </row>
    <row r="45" spans="1:13" ht="18" customHeight="1">
      <c r="A45" s="165">
        <v>226</v>
      </c>
      <c r="B45" s="149" t="s">
        <v>134</v>
      </c>
      <c r="C45" s="211">
        <v>37531157</v>
      </c>
      <c r="D45" s="208">
        <v>1018538</v>
      </c>
      <c r="E45" s="208">
        <v>381958</v>
      </c>
      <c r="F45" s="208">
        <v>1055450</v>
      </c>
      <c r="G45" s="208">
        <v>1019691</v>
      </c>
      <c r="H45" s="208">
        <v>110344</v>
      </c>
      <c r="I45" s="208">
        <v>14784</v>
      </c>
      <c r="J45" s="208">
        <v>248295</v>
      </c>
      <c r="K45" s="208">
        <v>909</v>
      </c>
      <c r="L45" s="208">
        <v>0</v>
      </c>
      <c r="M45" s="293">
        <v>87302</v>
      </c>
    </row>
    <row r="46" spans="1:13" ht="18" customHeight="1">
      <c r="A46" s="165">
        <v>227</v>
      </c>
      <c r="B46" s="149" t="s">
        <v>135</v>
      </c>
      <c r="C46" s="211">
        <v>29015336</v>
      </c>
      <c r="D46" s="208">
        <v>295216</v>
      </c>
      <c r="E46" s="208">
        <v>76777</v>
      </c>
      <c r="F46" s="208">
        <v>584086</v>
      </c>
      <c r="G46" s="208">
        <v>697486</v>
      </c>
      <c r="H46" s="208">
        <v>0</v>
      </c>
      <c r="I46" s="208">
        <v>231945</v>
      </c>
      <c r="J46" s="208">
        <v>397837</v>
      </c>
      <c r="K46" s="208">
        <v>0</v>
      </c>
      <c r="L46" s="208">
        <v>8807</v>
      </c>
      <c r="M46" s="293">
        <v>40113</v>
      </c>
    </row>
    <row r="47" spans="1:13" ht="18" customHeight="1">
      <c r="A47" s="165">
        <v>228</v>
      </c>
      <c r="B47" s="149" t="s">
        <v>136</v>
      </c>
      <c r="C47" s="211">
        <v>23701469</v>
      </c>
      <c r="D47" s="208">
        <v>465750</v>
      </c>
      <c r="E47" s="208">
        <v>35974</v>
      </c>
      <c r="F47" s="208">
        <v>409212</v>
      </c>
      <c r="G47" s="208">
        <v>5600</v>
      </c>
      <c r="H47" s="208">
        <v>24415</v>
      </c>
      <c r="I47" s="208">
        <v>44386</v>
      </c>
      <c r="J47" s="208">
        <v>1202706</v>
      </c>
      <c r="K47" s="208">
        <v>0</v>
      </c>
      <c r="L47" s="208">
        <v>0</v>
      </c>
      <c r="M47" s="293">
        <v>45108</v>
      </c>
    </row>
    <row r="48" spans="1:13" ht="18" customHeight="1">
      <c r="A48" s="165">
        <v>229</v>
      </c>
      <c r="B48" s="149" t="s">
        <v>120</v>
      </c>
      <c r="C48" s="211">
        <v>41697623</v>
      </c>
      <c r="D48" s="208">
        <v>301805</v>
      </c>
      <c r="E48" s="208">
        <v>59871</v>
      </c>
      <c r="F48" s="208">
        <v>469355</v>
      </c>
      <c r="G48" s="208">
        <v>38588</v>
      </c>
      <c r="H48" s="208">
        <v>95973</v>
      </c>
      <c r="I48" s="208">
        <v>174462</v>
      </c>
      <c r="J48" s="208">
        <v>789849</v>
      </c>
      <c r="K48" s="208">
        <v>6009</v>
      </c>
      <c r="L48" s="208">
        <v>1999</v>
      </c>
      <c r="M48" s="293">
        <v>39835</v>
      </c>
    </row>
    <row r="49" spans="1:15" ht="18" customHeight="1">
      <c r="A49" s="165">
        <v>301</v>
      </c>
      <c r="B49" s="149" t="s">
        <v>137</v>
      </c>
      <c r="C49" s="211">
        <v>8804269</v>
      </c>
      <c r="D49" s="208">
        <v>130377</v>
      </c>
      <c r="E49" s="208">
        <v>2805</v>
      </c>
      <c r="F49" s="208">
        <v>0</v>
      </c>
      <c r="G49" s="208">
        <v>246507</v>
      </c>
      <c r="H49" s="208">
        <v>32449</v>
      </c>
      <c r="I49" s="208">
        <v>64548</v>
      </c>
      <c r="J49" s="208">
        <v>1204769</v>
      </c>
      <c r="K49" s="208">
        <v>0</v>
      </c>
      <c r="L49" s="208">
        <v>0</v>
      </c>
      <c r="M49" s="293">
        <v>87100</v>
      </c>
    </row>
    <row r="50" spans="1:15" ht="18" customHeight="1">
      <c r="A50" s="165">
        <v>365</v>
      </c>
      <c r="B50" s="149" t="s">
        <v>138</v>
      </c>
      <c r="C50" s="211">
        <v>13126591</v>
      </c>
      <c r="D50" s="208">
        <v>125288</v>
      </c>
      <c r="E50" s="208">
        <v>28310</v>
      </c>
      <c r="F50" s="208">
        <v>325722</v>
      </c>
      <c r="G50" s="208">
        <v>81145</v>
      </c>
      <c r="H50" s="208">
        <v>9291</v>
      </c>
      <c r="I50" s="208">
        <v>43830</v>
      </c>
      <c r="J50" s="208">
        <v>231277</v>
      </c>
      <c r="K50" s="208">
        <v>7882</v>
      </c>
      <c r="L50" s="208">
        <v>0</v>
      </c>
      <c r="M50" s="293">
        <v>39042</v>
      </c>
    </row>
    <row r="51" spans="1:15" ht="18" customHeight="1">
      <c r="A51" s="165">
        <v>381</v>
      </c>
      <c r="B51" s="149" t="s">
        <v>139</v>
      </c>
      <c r="C51" s="211">
        <v>10884742</v>
      </c>
      <c r="D51" s="208">
        <v>268490</v>
      </c>
      <c r="E51" s="208">
        <v>47906</v>
      </c>
      <c r="F51" s="208">
        <v>52832</v>
      </c>
      <c r="G51" s="208">
        <v>1945</v>
      </c>
      <c r="H51" s="208">
        <v>0</v>
      </c>
      <c r="I51" s="208">
        <v>9474</v>
      </c>
      <c r="J51" s="208">
        <v>2077310</v>
      </c>
      <c r="K51" s="208">
        <v>0</v>
      </c>
      <c r="L51" s="208">
        <v>990555</v>
      </c>
      <c r="M51" s="293">
        <v>11799</v>
      </c>
    </row>
    <row r="52" spans="1:15" ht="18" customHeight="1">
      <c r="A52" s="165">
        <v>382</v>
      </c>
      <c r="B52" s="149" t="s">
        <v>140</v>
      </c>
      <c r="C52" s="211">
        <v>11635962</v>
      </c>
      <c r="D52" s="208">
        <v>89605</v>
      </c>
      <c r="E52" s="208">
        <v>0</v>
      </c>
      <c r="F52" s="208">
        <v>0</v>
      </c>
      <c r="G52" s="208">
        <v>0</v>
      </c>
      <c r="H52" s="208">
        <v>0</v>
      </c>
      <c r="I52" s="208">
        <v>0</v>
      </c>
      <c r="J52" s="208">
        <v>2959724</v>
      </c>
      <c r="K52" s="208">
        <v>0</v>
      </c>
      <c r="L52" s="208">
        <v>1382752</v>
      </c>
      <c r="M52" s="293">
        <v>0</v>
      </c>
    </row>
    <row r="53" spans="1:15" ht="18" customHeight="1">
      <c r="A53" s="165">
        <v>442</v>
      </c>
      <c r="B53" s="149" t="s">
        <v>142</v>
      </c>
      <c r="C53" s="211">
        <v>6603020</v>
      </c>
      <c r="D53" s="208">
        <v>331999</v>
      </c>
      <c r="E53" s="208">
        <v>14849</v>
      </c>
      <c r="F53" s="208">
        <v>0</v>
      </c>
      <c r="G53" s="208">
        <v>184285</v>
      </c>
      <c r="H53" s="208">
        <v>7767</v>
      </c>
      <c r="I53" s="208">
        <v>0</v>
      </c>
      <c r="J53" s="208">
        <v>377346</v>
      </c>
      <c r="K53" s="208">
        <v>11400</v>
      </c>
      <c r="L53" s="208">
        <v>0</v>
      </c>
      <c r="M53" s="293">
        <v>43300</v>
      </c>
    </row>
    <row r="54" spans="1:15" ht="18" customHeight="1">
      <c r="A54" s="165">
        <v>443</v>
      </c>
      <c r="B54" s="149" t="s">
        <v>143</v>
      </c>
      <c r="C54" s="211">
        <v>11349457</v>
      </c>
      <c r="D54" s="208">
        <v>1548107</v>
      </c>
      <c r="E54" s="208">
        <v>6780</v>
      </c>
      <c r="F54" s="208">
        <v>254829</v>
      </c>
      <c r="G54" s="208">
        <v>10096</v>
      </c>
      <c r="H54" s="208">
        <v>127</v>
      </c>
      <c r="I54" s="208">
        <v>34063</v>
      </c>
      <c r="J54" s="208">
        <v>801701</v>
      </c>
      <c r="K54" s="208">
        <v>275022</v>
      </c>
      <c r="L54" s="208">
        <v>81100</v>
      </c>
      <c r="M54" s="293">
        <v>34395</v>
      </c>
    </row>
    <row r="55" spans="1:15" ht="18" customHeight="1">
      <c r="A55" s="165">
        <v>446</v>
      </c>
      <c r="B55" s="149" t="s">
        <v>141</v>
      </c>
      <c r="C55" s="211">
        <v>13251268</v>
      </c>
      <c r="D55" s="208">
        <v>237974</v>
      </c>
      <c r="E55" s="208">
        <v>30550</v>
      </c>
      <c r="F55" s="208">
        <v>506707</v>
      </c>
      <c r="G55" s="208">
        <v>124861</v>
      </c>
      <c r="H55" s="208">
        <v>3053</v>
      </c>
      <c r="I55" s="208">
        <v>56005</v>
      </c>
      <c r="J55" s="208">
        <v>76029</v>
      </c>
      <c r="K55" s="208">
        <v>0</v>
      </c>
      <c r="L55" s="208">
        <v>0</v>
      </c>
      <c r="M55" s="293">
        <v>129395</v>
      </c>
    </row>
    <row r="56" spans="1:15" ht="18" customHeight="1">
      <c r="A56" s="165">
        <v>464</v>
      </c>
      <c r="B56" s="149" t="s">
        <v>144</v>
      </c>
      <c r="C56" s="211">
        <v>12501008</v>
      </c>
      <c r="D56" s="208">
        <v>805659</v>
      </c>
      <c r="E56" s="208">
        <v>45527</v>
      </c>
      <c r="F56" s="208">
        <v>0</v>
      </c>
      <c r="G56" s="208">
        <v>0</v>
      </c>
      <c r="H56" s="208">
        <v>76774</v>
      </c>
      <c r="I56" s="208">
        <v>7857</v>
      </c>
      <c r="J56" s="208">
        <v>1667645</v>
      </c>
      <c r="K56" s="208">
        <v>0</v>
      </c>
      <c r="L56" s="208">
        <v>275835</v>
      </c>
      <c r="M56" s="293">
        <v>57478</v>
      </c>
    </row>
    <row r="57" spans="1:15" ht="18" customHeight="1">
      <c r="A57" s="165">
        <v>481</v>
      </c>
      <c r="B57" s="149" t="s">
        <v>145</v>
      </c>
      <c r="C57" s="211">
        <v>9707088</v>
      </c>
      <c r="D57" s="208">
        <v>308010</v>
      </c>
      <c r="E57" s="208">
        <v>19433</v>
      </c>
      <c r="F57" s="208">
        <v>555773</v>
      </c>
      <c r="G57" s="208">
        <v>34939</v>
      </c>
      <c r="H57" s="208">
        <v>14033</v>
      </c>
      <c r="I57" s="208">
        <v>7103</v>
      </c>
      <c r="J57" s="208">
        <v>457646</v>
      </c>
      <c r="K57" s="208">
        <v>59465</v>
      </c>
      <c r="L57" s="208">
        <v>15600</v>
      </c>
      <c r="M57" s="293">
        <v>30180</v>
      </c>
    </row>
    <row r="58" spans="1:15" ht="18" customHeight="1">
      <c r="A58" s="165">
        <v>501</v>
      </c>
      <c r="B58" s="149" t="s">
        <v>146</v>
      </c>
      <c r="C58" s="211">
        <v>11160742</v>
      </c>
      <c r="D58" s="208">
        <v>220317</v>
      </c>
      <c r="E58" s="208">
        <v>136260</v>
      </c>
      <c r="F58" s="208">
        <v>59081</v>
      </c>
      <c r="G58" s="208">
        <v>125565</v>
      </c>
      <c r="H58" s="208">
        <v>92734</v>
      </c>
      <c r="I58" s="208">
        <v>85640</v>
      </c>
      <c r="J58" s="208">
        <v>467825</v>
      </c>
      <c r="K58" s="208">
        <v>0</v>
      </c>
      <c r="L58" s="208">
        <v>0</v>
      </c>
      <c r="M58" s="293">
        <v>0</v>
      </c>
    </row>
    <row r="59" spans="1:15" ht="18" customHeight="1">
      <c r="A59" s="165">
        <v>585</v>
      </c>
      <c r="B59" s="149" t="s">
        <v>147</v>
      </c>
      <c r="C59" s="211">
        <v>19126965</v>
      </c>
      <c r="D59" s="208">
        <v>192153</v>
      </c>
      <c r="E59" s="208">
        <v>13293</v>
      </c>
      <c r="F59" s="208">
        <v>32517</v>
      </c>
      <c r="G59" s="208">
        <v>250431</v>
      </c>
      <c r="H59" s="208">
        <v>48849</v>
      </c>
      <c r="I59" s="208">
        <v>234505</v>
      </c>
      <c r="J59" s="208">
        <v>222168</v>
      </c>
      <c r="K59" s="208">
        <v>0</v>
      </c>
      <c r="L59" s="208">
        <v>0</v>
      </c>
      <c r="M59" s="293">
        <v>6362</v>
      </c>
    </row>
    <row r="60" spans="1:15" ht="18" customHeight="1">
      <c r="A60" s="165">
        <v>586</v>
      </c>
      <c r="B60" s="149" t="s">
        <v>148</v>
      </c>
      <c r="C60" s="211">
        <v>14820187</v>
      </c>
      <c r="D60" s="208">
        <v>171761</v>
      </c>
      <c r="E60" s="208">
        <v>107898</v>
      </c>
      <c r="F60" s="208">
        <v>112150</v>
      </c>
      <c r="G60" s="208">
        <v>74593</v>
      </c>
      <c r="H60" s="208"/>
      <c r="I60" s="208">
        <v>138343</v>
      </c>
      <c r="J60" s="208">
        <v>237854</v>
      </c>
      <c r="K60" s="208">
        <v>0</v>
      </c>
      <c r="L60" s="208">
        <v>0</v>
      </c>
      <c r="M60" s="293">
        <v>8366</v>
      </c>
    </row>
    <row r="61" spans="1:15" ht="3.75" customHeight="1">
      <c r="A61" s="165"/>
      <c r="B61" s="209"/>
      <c r="C61" s="183"/>
      <c r="D61" s="183"/>
      <c r="E61" s="183"/>
      <c r="F61" s="183"/>
      <c r="G61" s="183"/>
      <c r="H61" s="183"/>
      <c r="I61" s="183"/>
      <c r="J61" s="183"/>
      <c r="K61" s="183"/>
      <c r="L61" s="183"/>
    </row>
    <row r="62" spans="1:15">
      <c r="A62" s="171" t="s">
        <v>159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210"/>
    </row>
    <row r="63" spans="1:15">
      <c r="M63" s="152"/>
      <c r="N63" s="152"/>
      <c r="O63" s="152"/>
    </row>
    <row r="64" spans="1:15">
      <c r="M64" s="152"/>
      <c r="N64" s="152"/>
      <c r="O64" s="152"/>
    </row>
    <row r="65" s="152" customFormat="1"/>
    <row r="66" s="152" customFormat="1"/>
    <row r="67" s="152" customFormat="1"/>
    <row r="68" s="152" customFormat="1"/>
    <row r="69" s="152" customFormat="1"/>
    <row r="70" s="152" customFormat="1"/>
    <row r="71" s="152" customFormat="1"/>
    <row r="72" s="152" customFormat="1"/>
    <row r="73" s="152" customFormat="1"/>
    <row r="74" s="152" customFormat="1"/>
    <row r="75" s="152" customFormat="1"/>
    <row r="76" s="152" customFormat="1"/>
    <row r="77" s="152" customFormat="1"/>
    <row r="78" s="152" customFormat="1"/>
    <row r="79" s="152" customFormat="1"/>
    <row r="80" s="152" customFormat="1"/>
    <row r="81" s="152" customFormat="1"/>
    <row r="82" s="152" customFormat="1"/>
    <row r="83" s="152" customFormat="1"/>
    <row r="84" s="152" customFormat="1"/>
    <row r="85" s="152" customFormat="1"/>
    <row r="86" s="152" customFormat="1"/>
    <row r="87" s="152" customFormat="1"/>
    <row r="88" s="152" customFormat="1"/>
    <row r="89" s="152" customFormat="1"/>
    <row r="90" s="152" customFormat="1"/>
    <row r="91" s="152" customFormat="1"/>
    <row r="92" s="152" customFormat="1"/>
    <row r="93" s="152" customFormat="1"/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67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X93"/>
  <sheetViews>
    <sheetView zoomScaleNormal="100" workbookViewId="0">
      <selection activeCell="X27" sqref="X27"/>
    </sheetView>
  </sheetViews>
  <sheetFormatPr defaultColWidth="8.85546875" defaultRowHeight="11.25"/>
  <cols>
    <col min="1" max="1" width="3.5703125" style="152" customWidth="1"/>
    <col min="2" max="3" width="11.42578125" style="152" customWidth="1"/>
    <col min="4" max="4" width="12.5703125" style="152" customWidth="1"/>
    <col min="5" max="5" width="11" style="152" customWidth="1"/>
    <col min="6" max="6" width="11.42578125" style="152" customWidth="1"/>
    <col min="7" max="7" width="12.85546875" style="152" customWidth="1"/>
    <col min="8" max="8" width="11" style="152" customWidth="1"/>
    <col min="9" max="9" width="12.28515625" style="152" customWidth="1"/>
    <col min="10" max="10" width="9.28515625" style="152" customWidth="1"/>
    <col min="11" max="11" width="10.7109375" style="152" customWidth="1"/>
    <col min="12" max="12" width="13.42578125" style="152" customWidth="1"/>
    <col min="13" max="13" width="11.7109375" style="152" customWidth="1"/>
    <col min="14" max="14" width="11.140625" style="152" customWidth="1"/>
    <col min="15" max="15" width="12" style="152" customWidth="1"/>
    <col min="16" max="16" width="10.85546875" style="152" customWidth="1"/>
    <col min="17" max="17" width="12" style="152" customWidth="1"/>
    <col min="18" max="18" width="11.5703125" style="152" customWidth="1"/>
    <col min="19" max="19" width="11.42578125" style="152" customWidth="1"/>
    <col min="20" max="20" width="12.85546875" style="152" customWidth="1"/>
    <col min="21" max="21" width="10.42578125" style="152" customWidth="1"/>
    <col min="22" max="22" width="10.5703125" style="152" customWidth="1"/>
    <col min="23" max="23" width="11.140625" style="152" customWidth="1"/>
    <col min="24" max="24" width="12.85546875" style="152" customWidth="1"/>
    <col min="25" max="16384" width="8.85546875" style="152"/>
  </cols>
  <sheetData>
    <row r="1" spans="1:24" s="144" customFormat="1" ht="17.25">
      <c r="A1" s="143" t="s">
        <v>212</v>
      </c>
      <c r="W1" s="212"/>
      <c r="X1" s="192"/>
    </row>
    <row r="2" spans="1:24">
      <c r="A2" s="149"/>
      <c r="B2" s="149"/>
      <c r="C2" s="151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1"/>
      <c r="P2" s="149"/>
      <c r="Q2" s="149"/>
      <c r="R2" s="149"/>
      <c r="S2" s="149"/>
      <c r="T2" s="149"/>
      <c r="U2" s="149"/>
      <c r="V2" s="149"/>
      <c r="W2" s="151" t="s">
        <v>157</v>
      </c>
      <c r="X2" s="151"/>
    </row>
    <row r="3" spans="1:24" ht="33.75" customHeight="1">
      <c r="A3" s="334" t="s">
        <v>448</v>
      </c>
      <c r="B3" s="335"/>
      <c r="C3" s="213" t="s">
        <v>460</v>
      </c>
      <c r="D3" s="180" t="s">
        <v>461</v>
      </c>
      <c r="E3" s="180" t="s">
        <v>462</v>
      </c>
      <c r="F3" s="180" t="s">
        <v>463</v>
      </c>
      <c r="G3" s="180" t="s">
        <v>464</v>
      </c>
      <c r="H3" s="181" t="s">
        <v>465</v>
      </c>
      <c r="I3" s="181" t="s">
        <v>466</v>
      </c>
      <c r="J3" s="214" t="s">
        <v>467</v>
      </c>
      <c r="K3" s="215" t="s">
        <v>468</v>
      </c>
      <c r="L3" s="214" t="s">
        <v>469</v>
      </c>
      <c r="M3" s="180" t="s">
        <v>470</v>
      </c>
      <c r="N3" s="215" t="s">
        <v>471</v>
      </c>
      <c r="O3" s="180" t="s">
        <v>472</v>
      </c>
      <c r="P3" s="180" t="s">
        <v>473</v>
      </c>
      <c r="Q3" s="180" t="s">
        <v>474</v>
      </c>
      <c r="R3" s="215" t="s">
        <v>475</v>
      </c>
      <c r="S3" s="180" t="s">
        <v>476</v>
      </c>
      <c r="T3" s="180" t="s">
        <v>477</v>
      </c>
      <c r="U3" s="215" t="s">
        <v>478</v>
      </c>
      <c r="V3" s="215" t="s">
        <v>479</v>
      </c>
      <c r="W3" s="181" t="s">
        <v>480</v>
      </c>
      <c r="X3" s="216"/>
    </row>
    <row r="4" spans="1:24" ht="19.5" customHeight="1">
      <c r="B4" s="185" t="s">
        <v>511</v>
      </c>
      <c r="C4" s="217">
        <v>12365893</v>
      </c>
      <c r="D4" s="197">
        <v>591168846</v>
      </c>
      <c r="E4" s="197">
        <v>3578724</v>
      </c>
      <c r="F4" s="197">
        <v>28761206</v>
      </c>
      <c r="G4" s="197">
        <v>29704815</v>
      </c>
      <c r="H4" s="197">
        <v>6578728</v>
      </c>
      <c r="I4" s="197">
        <v>2171996</v>
      </c>
      <c r="J4" s="197">
        <v>0</v>
      </c>
      <c r="K4" s="197">
        <v>16540483</v>
      </c>
      <c r="L4" s="197">
        <v>14643848</v>
      </c>
      <c r="M4" s="197">
        <v>10898</v>
      </c>
      <c r="N4" s="197">
        <v>84268136</v>
      </c>
      <c r="O4" s="197">
        <v>17591627</v>
      </c>
      <c r="P4" s="197">
        <v>160389</v>
      </c>
      <c r="Q4" s="197">
        <v>253877</v>
      </c>
      <c r="R4" s="197">
        <v>50438640</v>
      </c>
      <c r="S4" s="197">
        <v>407600</v>
      </c>
      <c r="T4" s="197">
        <v>1091197374</v>
      </c>
      <c r="U4" s="197">
        <v>0</v>
      </c>
      <c r="V4" s="197">
        <v>12281846</v>
      </c>
      <c r="W4" s="197">
        <v>129618681</v>
      </c>
      <c r="X4" s="167"/>
    </row>
    <row r="5" spans="1:24" ht="15.75" customHeight="1">
      <c r="B5" s="185" t="s">
        <v>422</v>
      </c>
      <c r="C5" s="178">
        <v>13267212</v>
      </c>
      <c r="D5" s="197">
        <v>574025897</v>
      </c>
      <c r="E5" s="197">
        <v>3557625</v>
      </c>
      <c r="F5" s="197">
        <v>30805209</v>
      </c>
      <c r="G5" s="197">
        <v>25822649</v>
      </c>
      <c r="H5" s="197">
        <v>6634756</v>
      </c>
      <c r="I5" s="197">
        <v>1851999</v>
      </c>
      <c r="J5" s="197">
        <v>0</v>
      </c>
      <c r="K5" s="197">
        <v>12574687</v>
      </c>
      <c r="L5" s="197">
        <v>14917337</v>
      </c>
      <c r="M5" s="197">
        <v>10298</v>
      </c>
      <c r="N5" s="197">
        <v>86824868</v>
      </c>
      <c r="O5" s="197">
        <v>9222656</v>
      </c>
      <c r="P5" s="197">
        <v>122673</v>
      </c>
      <c r="Q5" s="197">
        <v>241997</v>
      </c>
      <c r="R5" s="197">
        <v>43178225</v>
      </c>
      <c r="S5" s="197">
        <v>366400</v>
      </c>
      <c r="T5" s="197">
        <v>1133415944</v>
      </c>
      <c r="U5" s="197">
        <v>0</v>
      </c>
      <c r="V5" s="197">
        <v>11706000</v>
      </c>
      <c r="W5" s="197">
        <v>122234724</v>
      </c>
      <c r="X5" s="167"/>
    </row>
    <row r="6" spans="1:24" ht="15.75" customHeight="1">
      <c r="B6" s="185" t="s">
        <v>434</v>
      </c>
      <c r="C6" s="211">
        <v>14978530</v>
      </c>
      <c r="D6" s="197">
        <v>575021045</v>
      </c>
      <c r="E6" s="197">
        <v>3481784</v>
      </c>
      <c r="F6" s="197">
        <v>33192935</v>
      </c>
      <c r="G6" s="197">
        <v>22719618</v>
      </c>
      <c r="H6" s="197">
        <v>6636834</v>
      </c>
      <c r="I6" s="197">
        <v>1691381</v>
      </c>
      <c r="J6" s="197">
        <v>0</v>
      </c>
      <c r="K6" s="197">
        <v>7570527</v>
      </c>
      <c r="L6" s="197">
        <v>15123031</v>
      </c>
      <c r="M6" s="197">
        <v>0</v>
      </c>
      <c r="N6" s="197">
        <v>90678258</v>
      </c>
      <c r="O6" s="197">
        <v>8649452</v>
      </c>
      <c r="P6" s="197">
        <v>122442</v>
      </c>
      <c r="Q6" s="197">
        <v>214504</v>
      </c>
      <c r="R6" s="197">
        <v>37500194</v>
      </c>
      <c r="S6" s="197">
        <v>325200</v>
      </c>
      <c r="T6" s="197">
        <v>1152185813</v>
      </c>
      <c r="U6" s="197">
        <v>0</v>
      </c>
      <c r="V6" s="197">
        <v>10822017</v>
      </c>
      <c r="W6" s="197">
        <v>113260935</v>
      </c>
      <c r="X6" s="167"/>
    </row>
    <row r="7" spans="1:24" ht="15.75" customHeight="1">
      <c r="B7" s="185" t="s">
        <v>497</v>
      </c>
      <c r="C7" s="211">
        <v>16255964</v>
      </c>
      <c r="D7" s="197">
        <v>595591301</v>
      </c>
      <c r="E7" s="197">
        <v>3843296</v>
      </c>
      <c r="F7" s="197">
        <v>36134455</v>
      </c>
      <c r="G7" s="197">
        <v>21002230</v>
      </c>
      <c r="H7" s="197">
        <v>6673340</v>
      </c>
      <c r="I7" s="197">
        <v>1668099</v>
      </c>
      <c r="J7" s="197">
        <v>0</v>
      </c>
      <c r="K7" s="197">
        <v>6588585</v>
      </c>
      <c r="L7" s="197">
        <v>16136606</v>
      </c>
      <c r="M7" s="197">
        <v>0</v>
      </c>
      <c r="N7" s="197">
        <v>93061824</v>
      </c>
      <c r="O7" s="197">
        <v>15652272</v>
      </c>
      <c r="P7" s="197">
        <v>122442</v>
      </c>
      <c r="Q7" s="197">
        <v>187011</v>
      </c>
      <c r="R7" s="197">
        <v>32240993</v>
      </c>
      <c r="S7" s="197">
        <v>284000</v>
      </c>
      <c r="T7" s="197">
        <v>1159353492</v>
      </c>
      <c r="U7" s="197">
        <v>0</v>
      </c>
      <c r="V7" s="197">
        <v>9666601</v>
      </c>
      <c r="W7" s="197">
        <v>109528166</v>
      </c>
      <c r="X7" s="167"/>
    </row>
    <row r="8" spans="1:24" ht="15.75" customHeight="1">
      <c r="B8" s="185" t="s">
        <v>514</v>
      </c>
      <c r="C8" s="211">
        <f>SUM(C20:C60)</f>
        <v>16625058</v>
      </c>
      <c r="D8" s="208">
        <f>SUM(D20:D60)</f>
        <v>598926250</v>
      </c>
      <c r="E8" s="208">
        <f>SUM(E20:E60)</f>
        <v>3998841</v>
      </c>
      <c r="F8" s="208">
        <f>SUM(F20:F60)</f>
        <v>38599897</v>
      </c>
      <c r="G8" s="208">
        <f>SUM(G20:G60)</f>
        <v>20928984</v>
      </c>
      <c r="H8" s="208">
        <f t="shared" ref="H8:W8" si="0">SUM(H20:H60)</f>
        <v>5019230</v>
      </c>
      <c r="I8" s="208">
        <f t="shared" si="0"/>
        <v>1668099</v>
      </c>
      <c r="J8" s="208">
        <f t="shared" si="0"/>
        <v>0</v>
      </c>
      <c r="K8" s="208">
        <f t="shared" si="0"/>
        <v>4881512</v>
      </c>
      <c r="L8" s="208">
        <f t="shared" si="0"/>
        <v>15232892</v>
      </c>
      <c r="M8" s="208">
        <f t="shared" si="0"/>
        <v>0</v>
      </c>
      <c r="N8" s="208">
        <f t="shared" si="0"/>
        <v>96071295</v>
      </c>
      <c r="O8" s="208">
        <f t="shared" si="0"/>
        <v>20670495</v>
      </c>
      <c r="P8" s="208">
        <f t="shared" si="0"/>
        <v>122442</v>
      </c>
      <c r="Q8" s="208">
        <f t="shared" si="0"/>
        <v>164579</v>
      </c>
      <c r="R8" s="208">
        <f t="shared" si="0"/>
        <v>27662054</v>
      </c>
      <c r="S8" s="208">
        <f t="shared" si="0"/>
        <v>242800</v>
      </c>
      <c r="T8" s="208">
        <f t="shared" si="0"/>
        <v>1175774992</v>
      </c>
      <c r="U8" s="208">
        <f t="shared" si="0"/>
        <v>0</v>
      </c>
      <c r="V8" s="208">
        <f t="shared" si="0"/>
        <v>29330</v>
      </c>
      <c r="W8" s="208">
        <f t="shared" si="0"/>
        <v>100638381</v>
      </c>
      <c r="X8" s="167"/>
    </row>
    <row r="9" spans="1:24" ht="4.9000000000000004" customHeight="1">
      <c r="B9" s="149"/>
      <c r="C9" s="211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167"/>
    </row>
    <row r="10" spans="1:24" ht="15.75" customHeight="1">
      <c r="A10" s="165"/>
      <c r="B10" s="149" t="s">
        <v>149</v>
      </c>
      <c r="C10" s="211">
        <f t="shared" ref="C10:W10" si="1">SUM(C22,C24,C26)</f>
        <v>3659101</v>
      </c>
      <c r="D10" s="208">
        <f t="shared" si="1"/>
        <v>75513865</v>
      </c>
      <c r="E10" s="208">
        <f t="shared" si="1"/>
        <v>0</v>
      </c>
      <c r="F10" s="208">
        <f t="shared" si="1"/>
        <v>0</v>
      </c>
      <c r="G10" s="208">
        <f t="shared" si="1"/>
        <v>2012000</v>
      </c>
      <c r="H10" s="208">
        <f t="shared" si="1"/>
        <v>1633103</v>
      </c>
      <c r="I10" s="208">
        <f t="shared" si="1"/>
        <v>0</v>
      </c>
      <c r="J10" s="208">
        <f t="shared" si="1"/>
        <v>0</v>
      </c>
      <c r="K10" s="208">
        <f t="shared" si="1"/>
        <v>128512</v>
      </c>
      <c r="L10" s="208">
        <f t="shared" si="1"/>
        <v>7500</v>
      </c>
      <c r="M10" s="208">
        <f t="shared" si="1"/>
        <v>0</v>
      </c>
      <c r="N10" s="208">
        <f t="shared" si="1"/>
        <v>11425800</v>
      </c>
      <c r="O10" s="208">
        <f t="shared" si="1"/>
        <v>2940079</v>
      </c>
      <c r="P10" s="208">
        <f t="shared" si="1"/>
        <v>0</v>
      </c>
      <c r="Q10" s="208">
        <f t="shared" si="1"/>
        <v>0</v>
      </c>
      <c r="R10" s="208">
        <f t="shared" si="1"/>
        <v>2012303</v>
      </c>
      <c r="S10" s="208">
        <f t="shared" si="1"/>
        <v>0</v>
      </c>
      <c r="T10" s="208">
        <f t="shared" si="1"/>
        <v>161142355</v>
      </c>
      <c r="U10" s="208">
        <f t="shared" si="1"/>
        <v>0</v>
      </c>
      <c r="V10" s="208">
        <f t="shared" si="1"/>
        <v>14410</v>
      </c>
      <c r="W10" s="208">
        <f t="shared" si="1"/>
        <v>6073659</v>
      </c>
      <c r="X10" s="167"/>
    </row>
    <row r="11" spans="1:24" ht="15.75" customHeight="1">
      <c r="A11" s="165"/>
      <c r="B11" s="149" t="s">
        <v>150</v>
      </c>
      <c r="C11" s="211">
        <f t="shared" ref="C11:W11" si="2">SUM(C27,C33,C36,C38,C49)</f>
        <v>1422795</v>
      </c>
      <c r="D11" s="208">
        <f t="shared" si="2"/>
        <v>58298075</v>
      </c>
      <c r="E11" s="208">
        <f t="shared" si="2"/>
        <v>23714</v>
      </c>
      <c r="F11" s="208">
        <f t="shared" si="2"/>
        <v>0</v>
      </c>
      <c r="G11" s="208">
        <f t="shared" si="2"/>
        <v>3713211</v>
      </c>
      <c r="H11" s="208">
        <f t="shared" si="2"/>
        <v>63013</v>
      </c>
      <c r="I11" s="208">
        <f t="shared" si="2"/>
        <v>0</v>
      </c>
      <c r="J11" s="208">
        <f t="shared" si="2"/>
        <v>0</v>
      </c>
      <c r="K11" s="208">
        <f t="shared" si="2"/>
        <v>0</v>
      </c>
      <c r="L11" s="208">
        <f t="shared" si="2"/>
        <v>89305</v>
      </c>
      <c r="M11" s="208">
        <f t="shared" si="2"/>
        <v>0</v>
      </c>
      <c r="N11" s="208">
        <f t="shared" si="2"/>
        <v>7016311</v>
      </c>
      <c r="O11" s="208">
        <f t="shared" si="2"/>
        <v>1826295</v>
      </c>
      <c r="P11" s="208">
        <f t="shared" si="2"/>
        <v>0</v>
      </c>
      <c r="Q11" s="208">
        <f t="shared" si="2"/>
        <v>0</v>
      </c>
      <c r="R11" s="208">
        <f t="shared" si="2"/>
        <v>1136584</v>
      </c>
      <c r="S11" s="208">
        <f t="shared" si="2"/>
        <v>0</v>
      </c>
      <c r="T11" s="208">
        <f t="shared" si="2"/>
        <v>119339798</v>
      </c>
      <c r="U11" s="208">
        <f t="shared" si="2"/>
        <v>0</v>
      </c>
      <c r="V11" s="208">
        <f t="shared" si="2"/>
        <v>7544</v>
      </c>
      <c r="W11" s="208">
        <f t="shared" si="2"/>
        <v>5303863</v>
      </c>
      <c r="X11" s="167"/>
    </row>
    <row r="12" spans="1:24" ht="15.75" customHeight="1">
      <c r="A12" s="165"/>
      <c r="B12" s="149" t="s">
        <v>151</v>
      </c>
      <c r="C12" s="211">
        <f t="shared" ref="C12:W12" si="3">SUM(C23,C30,C35,C51,C52)</f>
        <v>1162778</v>
      </c>
      <c r="D12" s="208">
        <f t="shared" si="3"/>
        <v>47926672</v>
      </c>
      <c r="E12" s="208">
        <f t="shared" si="3"/>
        <v>0</v>
      </c>
      <c r="F12" s="208">
        <f t="shared" si="3"/>
        <v>0</v>
      </c>
      <c r="G12" s="208">
        <f t="shared" si="3"/>
        <v>397700</v>
      </c>
      <c r="H12" s="208">
        <f t="shared" si="3"/>
        <v>3323114</v>
      </c>
      <c r="I12" s="208">
        <f t="shared" si="3"/>
        <v>0</v>
      </c>
      <c r="J12" s="208">
        <f t="shared" si="3"/>
        <v>0</v>
      </c>
      <c r="K12" s="208">
        <f t="shared" si="3"/>
        <v>0</v>
      </c>
      <c r="L12" s="208">
        <f t="shared" si="3"/>
        <v>334999</v>
      </c>
      <c r="M12" s="208">
        <f t="shared" si="3"/>
        <v>0</v>
      </c>
      <c r="N12" s="208">
        <f t="shared" si="3"/>
        <v>7105489</v>
      </c>
      <c r="O12" s="208">
        <f t="shared" si="3"/>
        <v>2941672</v>
      </c>
      <c r="P12" s="208">
        <f t="shared" si="3"/>
        <v>0</v>
      </c>
      <c r="Q12" s="208">
        <f t="shared" si="3"/>
        <v>0</v>
      </c>
      <c r="R12" s="208">
        <f t="shared" si="3"/>
        <v>989805</v>
      </c>
      <c r="S12" s="208">
        <f t="shared" si="3"/>
        <v>0</v>
      </c>
      <c r="T12" s="208">
        <f t="shared" si="3"/>
        <v>120620303</v>
      </c>
      <c r="U12" s="208">
        <f t="shared" si="3"/>
        <v>0</v>
      </c>
      <c r="V12" s="208">
        <f t="shared" si="3"/>
        <v>4091</v>
      </c>
      <c r="W12" s="208">
        <f t="shared" si="3"/>
        <v>1618004</v>
      </c>
      <c r="X12" s="167"/>
    </row>
    <row r="13" spans="1:24" ht="15.75" customHeight="1">
      <c r="A13" s="165"/>
      <c r="B13" s="149" t="s">
        <v>152</v>
      </c>
      <c r="C13" s="211">
        <f t="shared" ref="C13:W13" si="4">SUM(C32,C34,C37,C39,C47,C50)</f>
        <v>530809</v>
      </c>
      <c r="D13" s="208">
        <f t="shared" si="4"/>
        <v>56097224</v>
      </c>
      <c r="E13" s="208">
        <f t="shared" si="4"/>
        <v>215583</v>
      </c>
      <c r="F13" s="208">
        <f t="shared" si="4"/>
        <v>35300</v>
      </c>
      <c r="G13" s="208">
        <f t="shared" si="4"/>
        <v>100800</v>
      </c>
      <c r="H13" s="208">
        <f t="shared" si="4"/>
        <v>0</v>
      </c>
      <c r="I13" s="208">
        <f t="shared" si="4"/>
        <v>0</v>
      </c>
      <c r="J13" s="208">
        <f t="shared" si="4"/>
        <v>0</v>
      </c>
      <c r="K13" s="208">
        <f t="shared" si="4"/>
        <v>0</v>
      </c>
      <c r="L13" s="208">
        <f t="shared" si="4"/>
        <v>0</v>
      </c>
      <c r="M13" s="208">
        <f t="shared" si="4"/>
        <v>0</v>
      </c>
      <c r="N13" s="208">
        <f t="shared" si="4"/>
        <v>2465418</v>
      </c>
      <c r="O13" s="208">
        <f t="shared" si="4"/>
        <v>502056</v>
      </c>
      <c r="P13" s="208">
        <f t="shared" si="4"/>
        <v>0</v>
      </c>
      <c r="Q13" s="208">
        <f t="shared" si="4"/>
        <v>0</v>
      </c>
      <c r="R13" s="208">
        <f t="shared" si="4"/>
        <v>348281</v>
      </c>
      <c r="S13" s="208">
        <f t="shared" si="4"/>
        <v>0</v>
      </c>
      <c r="T13" s="208">
        <f t="shared" si="4"/>
        <v>54641075</v>
      </c>
      <c r="U13" s="208">
        <f t="shared" si="4"/>
        <v>0</v>
      </c>
      <c r="V13" s="208">
        <f t="shared" si="4"/>
        <v>0</v>
      </c>
      <c r="W13" s="208">
        <f t="shared" si="4"/>
        <v>4660848</v>
      </c>
      <c r="X13" s="167"/>
    </row>
    <row r="14" spans="1:24" ht="15.75" customHeight="1">
      <c r="A14" s="165"/>
      <c r="B14" s="149" t="s">
        <v>153</v>
      </c>
      <c r="C14" s="211">
        <f>SUM(C21,C53,C54,C55)</f>
        <v>1723400</v>
      </c>
      <c r="D14" s="208">
        <f t="shared" ref="D14:W14" si="5">SUM(D21,D53,D54,D55)</f>
        <v>62089901</v>
      </c>
      <c r="E14" s="208">
        <f t="shared" si="5"/>
        <v>845148</v>
      </c>
      <c r="F14" s="208">
        <f t="shared" si="5"/>
        <v>2961149</v>
      </c>
      <c r="G14" s="208">
        <f t="shared" si="5"/>
        <v>0</v>
      </c>
      <c r="H14" s="208">
        <f t="shared" si="5"/>
        <v>0</v>
      </c>
      <c r="I14" s="208">
        <f t="shared" si="5"/>
        <v>0</v>
      </c>
      <c r="J14" s="208">
        <f t="shared" si="5"/>
        <v>0</v>
      </c>
      <c r="K14" s="208">
        <f t="shared" si="5"/>
        <v>0</v>
      </c>
      <c r="L14" s="208">
        <f t="shared" si="5"/>
        <v>0</v>
      </c>
      <c r="M14" s="208">
        <f t="shared" si="5"/>
        <v>0</v>
      </c>
      <c r="N14" s="208">
        <f t="shared" si="5"/>
        <v>8930404</v>
      </c>
      <c r="O14" s="208">
        <f t="shared" si="5"/>
        <v>969613</v>
      </c>
      <c r="P14" s="208">
        <f t="shared" si="5"/>
        <v>0</v>
      </c>
      <c r="Q14" s="208">
        <f t="shared" si="5"/>
        <v>0</v>
      </c>
      <c r="R14" s="208">
        <f t="shared" si="5"/>
        <v>894228</v>
      </c>
      <c r="S14" s="208">
        <f t="shared" si="5"/>
        <v>0</v>
      </c>
      <c r="T14" s="208">
        <f t="shared" si="5"/>
        <v>103221088</v>
      </c>
      <c r="U14" s="208">
        <f t="shared" si="5"/>
        <v>0</v>
      </c>
      <c r="V14" s="208">
        <f t="shared" si="5"/>
        <v>0</v>
      </c>
      <c r="W14" s="208">
        <f t="shared" si="5"/>
        <v>3049778</v>
      </c>
      <c r="X14" s="167"/>
    </row>
    <row r="15" spans="1:24" ht="15.75" customHeight="1">
      <c r="A15" s="165"/>
      <c r="B15" s="149" t="s">
        <v>154</v>
      </c>
      <c r="C15" s="211">
        <f t="shared" ref="C15:W15" si="6">SUM(C28,C31,C46,C48,C56,C57,C58)</f>
        <v>2628</v>
      </c>
      <c r="D15" s="208">
        <f t="shared" si="6"/>
        <v>48123203</v>
      </c>
      <c r="E15" s="208">
        <f t="shared" si="6"/>
        <v>546957</v>
      </c>
      <c r="F15" s="208">
        <f t="shared" si="6"/>
        <v>11514463</v>
      </c>
      <c r="G15" s="208">
        <f t="shared" si="6"/>
        <v>0</v>
      </c>
      <c r="H15" s="208">
        <f t="shared" si="6"/>
        <v>0</v>
      </c>
      <c r="I15" s="208">
        <f t="shared" si="6"/>
        <v>0</v>
      </c>
      <c r="J15" s="208">
        <f t="shared" si="6"/>
        <v>0</v>
      </c>
      <c r="K15" s="208">
        <f t="shared" si="6"/>
        <v>0</v>
      </c>
      <c r="L15" s="208">
        <f t="shared" si="6"/>
        <v>122643</v>
      </c>
      <c r="M15" s="208">
        <f t="shared" si="6"/>
        <v>0</v>
      </c>
      <c r="N15" s="208">
        <f t="shared" si="6"/>
        <v>3971506</v>
      </c>
      <c r="O15" s="208">
        <f t="shared" si="6"/>
        <v>469857</v>
      </c>
      <c r="P15" s="208">
        <f t="shared" si="6"/>
        <v>0</v>
      </c>
      <c r="Q15" s="208">
        <f t="shared" si="6"/>
        <v>0</v>
      </c>
      <c r="R15" s="208">
        <f t="shared" si="6"/>
        <v>317815</v>
      </c>
      <c r="S15" s="208">
        <f t="shared" si="6"/>
        <v>0</v>
      </c>
      <c r="T15" s="208">
        <f t="shared" si="6"/>
        <v>54033791</v>
      </c>
      <c r="U15" s="208">
        <f t="shared" si="6"/>
        <v>0</v>
      </c>
      <c r="V15" s="208">
        <f t="shared" si="6"/>
        <v>0</v>
      </c>
      <c r="W15" s="208">
        <f t="shared" si="6"/>
        <v>4470238</v>
      </c>
      <c r="X15" s="167"/>
    </row>
    <row r="16" spans="1:24" ht="15.75" customHeight="1">
      <c r="A16" s="165"/>
      <c r="B16" s="149" t="s">
        <v>373</v>
      </c>
      <c r="C16" s="211">
        <f t="shared" ref="C16:W16" si="7">SUM(C29,C41,C44,C59,C60)</f>
        <v>66300</v>
      </c>
      <c r="D16" s="208">
        <f t="shared" si="7"/>
        <v>50960613</v>
      </c>
      <c r="E16" s="208">
        <f t="shared" si="7"/>
        <v>1445401</v>
      </c>
      <c r="F16" s="208">
        <f t="shared" si="7"/>
        <v>18105428</v>
      </c>
      <c r="G16" s="208">
        <f t="shared" si="7"/>
        <v>0</v>
      </c>
      <c r="H16" s="208">
        <f t="shared" si="7"/>
        <v>0</v>
      </c>
      <c r="I16" s="208">
        <f t="shared" si="7"/>
        <v>0</v>
      </c>
      <c r="J16" s="208">
        <f t="shared" si="7"/>
        <v>0</v>
      </c>
      <c r="K16" s="208">
        <f t="shared" si="7"/>
        <v>0</v>
      </c>
      <c r="L16" s="208">
        <f t="shared" si="7"/>
        <v>1032097</v>
      </c>
      <c r="M16" s="208">
        <f t="shared" si="7"/>
        <v>0</v>
      </c>
      <c r="N16" s="208">
        <f t="shared" si="7"/>
        <v>642281</v>
      </c>
      <c r="O16" s="208">
        <f t="shared" si="7"/>
        <v>284696</v>
      </c>
      <c r="P16" s="208">
        <f t="shared" si="7"/>
        <v>0</v>
      </c>
      <c r="Q16" s="208">
        <f t="shared" si="7"/>
        <v>0</v>
      </c>
      <c r="R16" s="208">
        <f t="shared" si="7"/>
        <v>179382</v>
      </c>
      <c r="S16" s="208">
        <f t="shared" si="7"/>
        <v>0</v>
      </c>
      <c r="T16" s="208">
        <f t="shared" si="7"/>
        <v>33508155</v>
      </c>
      <c r="U16" s="208">
        <f t="shared" si="7"/>
        <v>0</v>
      </c>
      <c r="V16" s="208">
        <f t="shared" si="7"/>
        <v>0</v>
      </c>
      <c r="W16" s="208">
        <f t="shared" si="7"/>
        <v>835712</v>
      </c>
      <c r="X16" s="167"/>
    </row>
    <row r="17" spans="1:24" ht="15.75" customHeight="1">
      <c r="A17" s="165"/>
      <c r="B17" s="149" t="s">
        <v>374</v>
      </c>
      <c r="C17" s="211">
        <f t="shared" ref="C17:W17" si="8">SUM(C40,C42)</f>
        <v>349810</v>
      </c>
      <c r="D17" s="208">
        <f t="shared" si="8"/>
        <v>20839317</v>
      </c>
      <c r="E17" s="208">
        <f t="shared" si="8"/>
        <v>602593</v>
      </c>
      <c r="F17" s="208">
        <f t="shared" si="8"/>
        <v>50400</v>
      </c>
      <c r="G17" s="208">
        <f t="shared" si="8"/>
        <v>0</v>
      </c>
      <c r="H17" s="208">
        <f t="shared" si="8"/>
        <v>0</v>
      </c>
      <c r="I17" s="208">
        <f t="shared" si="8"/>
        <v>0</v>
      </c>
      <c r="J17" s="208">
        <f t="shared" si="8"/>
        <v>0</v>
      </c>
      <c r="K17" s="208">
        <f t="shared" si="8"/>
        <v>0</v>
      </c>
      <c r="L17" s="208">
        <f t="shared" si="8"/>
        <v>3322</v>
      </c>
      <c r="M17" s="208">
        <f t="shared" si="8"/>
        <v>0</v>
      </c>
      <c r="N17" s="208">
        <f t="shared" si="8"/>
        <v>1243612</v>
      </c>
      <c r="O17" s="208">
        <f t="shared" si="8"/>
        <v>170290</v>
      </c>
      <c r="P17" s="208">
        <f t="shared" si="8"/>
        <v>0</v>
      </c>
      <c r="Q17" s="208">
        <f t="shared" si="8"/>
        <v>0</v>
      </c>
      <c r="R17" s="208">
        <f t="shared" si="8"/>
        <v>135205</v>
      </c>
      <c r="S17" s="208">
        <f t="shared" si="8"/>
        <v>0</v>
      </c>
      <c r="T17" s="208">
        <f t="shared" si="8"/>
        <v>19642032</v>
      </c>
      <c r="U17" s="208">
        <f t="shared" si="8"/>
        <v>0</v>
      </c>
      <c r="V17" s="208">
        <f t="shared" si="8"/>
        <v>0</v>
      </c>
      <c r="W17" s="208">
        <f t="shared" si="8"/>
        <v>668865</v>
      </c>
      <c r="X17" s="167"/>
    </row>
    <row r="18" spans="1:24" s="149" customFormat="1" ht="15.75" customHeight="1">
      <c r="A18" s="201"/>
      <c r="B18" s="149" t="s">
        <v>375</v>
      </c>
      <c r="C18" s="211">
        <f t="shared" ref="C18:W18" si="9">SUM(C25,C43,C45)</f>
        <v>313592</v>
      </c>
      <c r="D18" s="208">
        <f t="shared" si="9"/>
        <v>44205080</v>
      </c>
      <c r="E18" s="208">
        <f t="shared" si="9"/>
        <v>319445</v>
      </c>
      <c r="F18" s="208">
        <f t="shared" si="9"/>
        <v>5933157</v>
      </c>
      <c r="G18" s="208">
        <f t="shared" si="9"/>
        <v>0</v>
      </c>
      <c r="H18" s="208">
        <f t="shared" si="9"/>
        <v>0</v>
      </c>
      <c r="I18" s="208">
        <f t="shared" si="9"/>
        <v>0</v>
      </c>
      <c r="J18" s="208">
        <f t="shared" si="9"/>
        <v>0</v>
      </c>
      <c r="K18" s="208">
        <f t="shared" si="9"/>
        <v>0</v>
      </c>
      <c r="L18" s="208">
        <f t="shared" si="9"/>
        <v>60479</v>
      </c>
      <c r="M18" s="208">
        <f t="shared" si="9"/>
        <v>0</v>
      </c>
      <c r="N18" s="208">
        <f t="shared" si="9"/>
        <v>1728909</v>
      </c>
      <c r="O18" s="208">
        <f t="shared" si="9"/>
        <v>279416</v>
      </c>
      <c r="P18" s="208">
        <f t="shared" si="9"/>
        <v>0</v>
      </c>
      <c r="Q18" s="208">
        <f t="shared" si="9"/>
        <v>0</v>
      </c>
      <c r="R18" s="208">
        <f t="shared" si="9"/>
        <v>160151</v>
      </c>
      <c r="S18" s="208">
        <f t="shared" si="9"/>
        <v>0</v>
      </c>
      <c r="T18" s="208">
        <f t="shared" si="9"/>
        <v>28795999</v>
      </c>
      <c r="U18" s="208">
        <f t="shared" si="9"/>
        <v>0</v>
      </c>
      <c r="V18" s="208">
        <f t="shared" si="9"/>
        <v>3285</v>
      </c>
      <c r="W18" s="208">
        <f t="shared" si="9"/>
        <v>3275620</v>
      </c>
      <c r="X18" s="167"/>
    </row>
    <row r="19" spans="1:24" s="149" customFormat="1" ht="4.5" customHeight="1">
      <c r="A19" s="201"/>
      <c r="C19" s="211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167"/>
    </row>
    <row r="20" spans="1:24" ht="15.75" customHeight="1">
      <c r="A20" s="149">
        <v>100</v>
      </c>
      <c r="B20" s="149" t="s">
        <v>110</v>
      </c>
      <c r="C20" s="211">
        <v>7393845</v>
      </c>
      <c r="D20" s="208">
        <v>134872300</v>
      </c>
      <c r="E20" s="208">
        <v>0</v>
      </c>
      <c r="F20" s="208">
        <v>0</v>
      </c>
      <c r="G20" s="208">
        <v>14705273</v>
      </c>
      <c r="H20" s="208">
        <v>0</v>
      </c>
      <c r="I20" s="208">
        <v>1668099</v>
      </c>
      <c r="J20" s="208">
        <f t="shared" ref="J20" si="10">SUM(J27,J45,J47)</f>
        <v>0</v>
      </c>
      <c r="K20" s="208">
        <v>4753000</v>
      </c>
      <c r="L20" s="208">
        <v>13582547</v>
      </c>
      <c r="M20" s="208">
        <f t="shared" ref="M20" si="11">SUM(M27,M45,M47)</f>
        <v>0</v>
      </c>
      <c r="N20" s="208">
        <v>51541565</v>
      </c>
      <c r="O20" s="208">
        <v>10286521</v>
      </c>
      <c r="P20" s="208">
        <v>122442</v>
      </c>
      <c r="Q20" s="208">
        <v>164579</v>
      </c>
      <c r="R20" s="208">
        <v>21488300</v>
      </c>
      <c r="S20" s="208">
        <v>242800</v>
      </c>
      <c r="T20" s="208">
        <v>480830396</v>
      </c>
      <c r="U20" s="208">
        <f t="shared" ref="U20" si="12">SUM(U27,U45,U47)</f>
        <v>0</v>
      </c>
      <c r="V20" s="208">
        <v>0</v>
      </c>
      <c r="W20" s="208">
        <v>70681794</v>
      </c>
      <c r="X20" s="167"/>
    </row>
    <row r="21" spans="1:24" ht="15.75" customHeight="1">
      <c r="A21" s="165">
        <v>201</v>
      </c>
      <c r="B21" s="149" t="s">
        <v>111</v>
      </c>
      <c r="C21" s="211">
        <v>1443092</v>
      </c>
      <c r="D21" s="208">
        <v>53099548</v>
      </c>
      <c r="E21" s="208">
        <v>55213</v>
      </c>
      <c r="F21" s="208">
        <v>0</v>
      </c>
      <c r="G21" s="208">
        <v>0</v>
      </c>
      <c r="H21" s="208">
        <v>0</v>
      </c>
      <c r="I21" s="208">
        <v>0</v>
      </c>
      <c r="J21" s="208">
        <f t="shared" ref="J21" si="13">SUM(J28,J46,J48)</f>
        <v>0</v>
      </c>
      <c r="K21" s="208">
        <v>0</v>
      </c>
      <c r="L21" s="208">
        <v>0</v>
      </c>
      <c r="M21" s="208">
        <f t="shared" ref="M21" si="14">SUM(M28,M46,M48)</f>
        <v>0</v>
      </c>
      <c r="N21" s="208">
        <v>7869246</v>
      </c>
      <c r="O21" s="208">
        <v>781864</v>
      </c>
      <c r="P21" s="208">
        <f t="shared" ref="P21:Q21" si="15">SUM(P28,P46,P48)</f>
        <v>0</v>
      </c>
      <c r="Q21" s="208">
        <f t="shared" si="15"/>
        <v>0</v>
      </c>
      <c r="R21" s="208">
        <v>836297</v>
      </c>
      <c r="S21" s="208">
        <f t="shared" ref="S21" si="16">SUM(S28,S46,S48)</f>
        <v>0</v>
      </c>
      <c r="T21" s="208">
        <v>92312559</v>
      </c>
      <c r="U21" s="208">
        <f t="shared" ref="U21" si="17">SUM(U28,U46,U48)</f>
        <v>0</v>
      </c>
      <c r="V21" s="208">
        <v>0</v>
      </c>
      <c r="W21" s="208">
        <v>2636606</v>
      </c>
      <c r="X21" s="167"/>
    </row>
    <row r="22" spans="1:24" ht="15.75" customHeight="1">
      <c r="A22" s="165">
        <v>202</v>
      </c>
      <c r="B22" s="149" t="s">
        <v>112</v>
      </c>
      <c r="C22" s="211">
        <v>1614023</v>
      </c>
      <c r="D22" s="208">
        <v>45062920</v>
      </c>
      <c r="E22" s="208">
        <v>0</v>
      </c>
      <c r="F22" s="208">
        <v>0</v>
      </c>
      <c r="G22" s="208">
        <v>0</v>
      </c>
      <c r="H22" s="208">
        <v>1633103</v>
      </c>
      <c r="I22" s="208">
        <v>0</v>
      </c>
      <c r="J22" s="208">
        <f t="shared" ref="J22" si="18">SUM(J29,J47,J49)</f>
        <v>0</v>
      </c>
      <c r="K22" s="208">
        <v>128512</v>
      </c>
      <c r="L22" s="208">
        <v>0</v>
      </c>
      <c r="M22" s="208">
        <f t="shared" ref="M22" si="19">SUM(M29,M47,M49)</f>
        <v>0</v>
      </c>
      <c r="N22" s="208">
        <v>6679429</v>
      </c>
      <c r="O22" s="208">
        <v>2457962</v>
      </c>
      <c r="P22" s="208">
        <f t="shared" ref="P22:Q22" si="20">SUM(P29,P47,P49)</f>
        <v>0</v>
      </c>
      <c r="Q22" s="208">
        <f t="shared" si="20"/>
        <v>0</v>
      </c>
      <c r="R22" s="208">
        <v>637800</v>
      </c>
      <c r="S22" s="208">
        <f t="shared" ref="S22" si="21">SUM(S29,S47,S49)</f>
        <v>0</v>
      </c>
      <c r="T22" s="208">
        <v>90123621</v>
      </c>
      <c r="U22" s="208">
        <f t="shared" ref="U22" si="22">SUM(U29,U47,U49)</f>
        <v>0</v>
      </c>
      <c r="V22" s="208">
        <v>9606</v>
      </c>
      <c r="W22" s="208">
        <v>2515395</v>
      </c>
      <c r="X22" s="167"/>
    </row>
    <row r="23" spans="1:24" ht="15.75" customHeight="1">
      <c r="A23" s="165">
        <v>203</v>
      </c>
      <c r="B23" s="149" t="s">
        <v>113</v>
      </c>
      <c r="C23" s="211">
        <v>454604</v>
      </c>
      <c r="D23" s="208">
        <v>16531566</v>
      </c>
      <c r="E23" s="208">
        <v>0</v>
      </c>
      <c r="F23" s="208">
        <v>0</v>
      </c>
      <c r="G23" s="208">
        <v>397700</v>
      </c>
      <c r="H23" s="208">
        <v>3296042</v>
      </c>
      <c r="I23" s="208">
        <v>0</v>
      </c>
      <c r="J23" s="208">
        <f t="shared" ref="J23" si="23">SUM(J30,J48,J50)</f>
        <v>0</v>
      </c>
      <c r="K23" s="208">
        <v>0</v>
      </c>
      <c r="L23" s="208">
        <v>334999</v>
      </c>
      <c r="M23" s="208">
        <f t="shared" ref="M23" si="24">SUM(M30,M48,M50)</f>
        <v>0</v>
      </c>
      <c r="N23" s="208">
        <v>1262778</v>
      </c>
      <c r="O23" s="208">
        <v>1873820</v>
      </c>
      <c r="P23" s="208">
        <f t="shared" ref="P23:Q23" si="25">SUM(P30,P48,P50)</f>
        <v>0</v>
      </c>
      <c r="Q23" s="208">
        <f t="shared" si="25"/>
        <v>0</v>
      </c>
      <c r="R23" s="208">
        <v>410962</v>
      </c>
      <c r="S23" s="208">
        <f t="shared" ref="S23" si="26">SUM(S30,S48,S50)</f>
        <v>0</v>
      </c>
      <c r="T23" s="208">
        <v>52129708</v>
      </c>
      <c r="U23" s="208">
        <f t="shared" ref="U23" si="27">SUM(U30,U48,U50)</f>
        <v>0</v>
      </c>
      <c r="V23" s="208">
        <v>4091</v>
      </c>
      <c r="W23" s="208">
        <v>568591</v>
      </c>
      <c r="X23" s="167"/>
    </row>
    <row r="24" spans="1:24" ht="15.75" customHeight="1">
      <c r="A24" s="165">
        <v>204</v>
      </c>
      <c r="B24" s="149" t="s">
        <v>114</v>
      </c>
      <c r="C24" s="211">
        <v>1990378</v>
      </c>
      <c r="D24" s="208">
        <v>20278205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f t="shared" ref="J24" si="28">SUM(J31,J49,J51)</f>
        <v>0</v>
      </c>
      <c r="K24" s="208">
        <v>0</v>
      </c>
      <c r="L24" s="208">
        <v>0</v>
      </c>
      <c r="M24" s="208">
        <f t="shared" ref="M24" si="29">SUM(M31,M49,M51)</f>
        <v>0</v>
      </c>
      <c r="N24" s="208">
        <v>3440744</v>
      </c>
      <c r="O24" s="208">
        <v>394200</v>
      </c>
      <c r="P24" s="208">
        <f t="shared" ref="P24:Q24" si="30">SUM(P31,P49,P51)</f>
        <v>0</v>
      </c>
      <c r="Q24" s="208">
        <f t="shared" si="30"/>
        <v>0</v>
      </c>
      <c r="R24" s="208">
        <v>1010443</v>
      </c>
      <c r="S24" s="208">
        <f t="shared" ref="S24" si="31">SUM(S31,S49,S51)</f>
        <v>0</v>
      </c>
      <c r="T24" s="208">
        <v>62467932</v>
      </c>
      <c r="U24" s="208">
        <f t="shared" ref="U24" si="32">SUM(U31,U49,U51)</f>
        <v>0</v>
      </c>
      <c r="V24" s="208">
        <v>2704</v>
      </c>
      <c r="W24" s="208">
        <v>1981737</v>
      </c>
      <c r="X24" s="167"/>
    </row>
    <row r="25" spans="1:24" ht="15.75" customHeight="1">
      <c r="A25" s="165">
        <v>205</v>
      </c>
      <c r="B25" s="149" t="s">
        <v>115</v>
      </c>
      <c r="C25" s="211">
        <v>0</v>
      </c>
      <c r="D25" s="208">
        <v>11208906</v>
      </c>
      <c r="E25" s="208">
        <v>0</v>
      </c>
      <c r="F25" s="208">
        <v>2341513</v>
      </c>
      <c r="G25" s="208">
        <v>0</v>
      </c>
      <c r="H25" s="208">
        <v>0</v>
      </c>
      <c r="I25" s="208">
        <v>0</v>
      </c>
      <c r="J25" s="208">
        <f t="shared" ref="J25" si="33">SUM(J32,J50,J52)</f>
        <v>0</v>
      </c>
      <c r="K25" s="208">
        <v>0</v>
      </c>
      <c r="L25" s="208">
        <v>60479</v>
      </c>
      <c r="M25" s="208">
        <f t="shared" ref="M25" si="34">SUM(M32,M50,M52)</f>
        <v>0</v>
      </c>
      <c r="N25" s="208">
        <v>726408</v>
      </c>
      <c r="O25" s="208">
        <v>160216</v>
      </c>
      <c r="P25" s="208">
        <f t="shared" ref="P25:Q25" si="35">SUM(P32,P50,P52)</f>
        <v>0</v>
      </c>
      <c r="Q25" s="208">
        <f t="shared" si="35"/>
        <v>0</v>
      </c>
      <c r="R25" s="208">
        <v>59320</v>
      </c>
      <c r="S25" s="208">
        <f t="shared" ref="S25" si="36">SUM(S32,S50,S52)</f>
        <v>0</v>
      </c>
      <c r="T25" s="208">
        <v>9029525</v>
      </c>
      <c r="U25" s="208">
        <f t="shared" ref="U25" si="37">SUM(U32,U50,U52)</f>
        <v>0</v>
      </c>
      <c r="V25" s="208">
        <v>0</v>
      </c>
      <c r="W25" s="208">
        <v>484740</v>
      </c>
      <c r="X25" s="167"/>
    </row>
    <row r="26" spans="1:24" ht="15.75" customHeight="1">
      <c r="A26" s="165">
        <v>206</v>
      </c>
      <c r="B26" s="149" t="s">
        <v>116</v>
      </c>
      <c r="C26" s="211">
        <v>54700</v>
      </c>
      <c r="D26" s="208">
        <v>10172740</v>
      </c>
      <c r="E26" s="208">
        <v>0</v>
      </c>
      <c r="F26" s="208">
        <v>0</v>
      </c>
      <c r="G26" s="208">
        <v>2012000</v>
      </c>
      <c r="H26" s="208">
        <v>0</v>
      </c>
      <c r="I26" s="208">
        <v>0</v>
      </c>
      <c r="J26" s="208">
        <f t="shared" ref="J26" si="38">SUM(J33,J51,J53)</f>
        <v>0</v>
      </c>
      <c r="K26" s="208">
        <v>0</v>
      </c>
      <c r="L26" s="208">
        <v>7500</v>
      </c>
      <c r="M26" s="208">
        <f t="shared" ref="M26" si="39">SUM(M33,M51,M53)</f>
        <v>0</v>
      </c>
      <c r="N26" s="208">
        <v>1305627</v>
      </c>
      <c r="O26" s="208">
        <v>87917</v>
      </c>
      <c r="P26" s="208">
        <f t="shared" ref="P26:Q26" si="40">SUM(P33,P51,P53)</f>
        <v>0</v>
      </c>
      <c r="Q26" s="208">
        <f t="shared" si="40"/>
        <v>0</v>
      </c>
      <c r="R26" s="208">
        <v>364060</v>
      </c>
      <c r="S26" s="208">
        <f t="shared" ref="S26" si="41">SUM(S33,S51,S53)</f>
        <v>0</v>
      </c>
      <c r="T26" s="208">
        <v>8550802</v>
      </c>
      <c r="U26" s="208">
        <f t="shared" ref="U26" si="42">SUM(U33,U51,U53)</f>
        <v>0</v>
      </c>
      <c r="V26" s="208">
        <v>2100</v>
      </c>
      <c r="W26" s="208">
        <v>1576527</v>
      </c>
      <c r="X26" s="167"/>
    </row>
    <row r="27" spans="1:24" ht="15.75" customHeight="1">
      <c r="A27" s="165">
        <v>207</v>
      </c>
      <c r="B27" s="149" t="s">
        <v>117</v>
      </c>
      <c r="C27" s="211">
        <v>874583</v>
      </c>
      <c r="D27" s="208">
        <v>17453543</v>
      </c>
      <c r="E27" s="208">
        <v>0</v>
      </c>
      <c r="F27" s="208">
        <v>0</v>
      </c>
      <c r="G27" s="208">
        <v>33601</v>
      </c>
      <c r="H27" s="208">
        <v>0</v>
      </c>
      <c r="I27" s="208">
        <v>0</v>
      </c>
      <c r="J27" s="208">
        <f t="shared" ref="J27" si="43">SUM(J34,J52,J54)</f>
        <v>0</v>
      </c>
      <c r="K27" s="208">
        <v>0</v>
      </c>
      <c r="L27" s="208">
        <v>5648</v>
      </c>
      <c r="M27" s="208">
        <f t="shared" ref="M27" si="44">SUM(M34,M52,M54)</f>
        <v>0</v>
      </c>
      <c r="N27" s="208">
        <v>1152535</v>
      </c>
      <c r="O27" s="208">
        <v>603876</v>
      </c>
      <c r="P27" s="208">
        <f t="shared" ref="P27:Q27" si="45">SUM(P34,P52,P54)</f>
        <v>0</v>
      </c>
      <c r="Q27" s="208">
        <f t="shared" si="45"/>
        <v>0</v>
      </c>
      <c r="R27" s="208">
        <v>268563</v>
      </c>
      <c r="S27" s="208">
        <f t="shared" ref="S27" si="46">SUM(S34,S52,S54)</f>
        <v>0</v>
      </c>
      <c r="T27" s="208">
        <v>30602579</v>
      </c>
      <c r="U27" s="208">
        <f t="shared" ref="U27" si="47">SUM(U34,U52,U54)</f>
        <v>0</v>
      </c>
      <c r="V27" s="208">
        <v>2653</v>
      </c>
      <c r="W27" s="208">
        <v>2058059</v>
      </c>
      <c r="X27" s="167"/>
    </row>
    <row r="28" spans="1:24" ht="15.75" customHeight="1">
      <c r="A28" s="165">
        <v>208</v>
      </c>
      <c r="B28" s="149" t="s">
        <v>118</v>
      </c>
      <c r="C28" s="211">
        <v>0</v>
      </c>
      <c r="D28" s="208">
        <v>2590863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f t="shared" ref="J28" si="48">SUM(J35,J53,J55)</f>
        <v>0</v>
      </c>
      <c r="K28" s="208">
        <v>0</v>
      </c>
      <c r="L28" s="208">
        <v>0</v>
      </c>
      <c r="M28" s="208">
        <f t="shared" ref="M28" si="49">SUM(M35,M53,M55)</f>
        <v>0</v>
      </c>
      <c r="N28" s="208">
        <v>704877</v>
      </c>
      <c r="O28" s="208">
        <v>30300</v>
      </c>
      <c r="P28" s="208">
        <f t="shared" ref="P28:Q28" si="50">SUM(P35,P53,P55)</f>
        <v>0</v>
      </c>
      <c r="Q28" s="208">
        <f t="shared" si="50"/>
        <v>0</v>
      </c>
      <c r="R28" s="208">
        <v>40713</v>
      </c>
      <c r="S28" s="208">
        <f t="shared" ref="S28" si="51">SUM(S35,S53,S55)</f>
        <v>0</v>
      </c>
      <c r="T28" s="208">
        <v>6202495</v>
      </c>
      <c r="U28" s="208">
        <f t="shared" ref="U28" si="52">SUM(U35,U53,U55)</f>
        <v>0</v>
      </c>
      <c r="V28" s="208">
        <v>0</v>
      </c>
      <c r="W28" s="208">
        <v>441876</v>
      </c>
      <c r="X28" s="167"/>
    </row>
    <row r="29" spans="1:24" ht="15.75" customHeight="1">
      <c r="A29" s="165">
        <v>209</v>
      </c>
      <c r="B29" s="149" t="s">
        <v>119</v>
      </c>
      <c r="C29" s="211">
        <v>66300</v>
      </c>
      <c r="D29" s="208">
        <v>23821781</v>
      </c>
      <c r="E29" s="208">
        <v>552913</v>
      </c>
      <c r="F29" s="208">
        <v>2948506</v>
      </c>
      <c r="G29" s="208">
        <v>0</v>
      </c>
      <c r="H29" s="208">
        <v>0</v>
      </c>
      <c r="I29" s="208">
        <v>0</v>
      </c>
      <c r="J29" s="208">
        <f t="shared" ref="J29" si="53">SUM(J36,J54,J56)</f>
        <v>0</v>
      </c>
      <c r="K29" s="208">
        <v>0</v>
      </c>
      <c r="L29" s="208">
        <v>148415</v>
      </c>
      <c r="M29" s="208">
        <f t="shared" ref="M29" si="54">SUM(M36,M54,M56)</f>
        <v>0</v>
      </c>
      <c r="N29" s="208">
        <v>385483</v>
      </c>
      <c r="O29" s="208">
        <v>163200</v>
      </c>
      <c r="P29" s="208">
        <f t="shared" ref="P29:Q29" si="55">SUM(P36,P54,P56)</f>
        <v>0</v>
      </c>
      <c r="Q29" s="208">
        <f t="shared" si="55"/>
        <v>0</v>
      </c>
      <c r="R29" s="208">
        <v>91988</v>
      </c>
      <c r="S29" s="208">
        <f t="shared" ref="S29" si="56">SUM(S36,S54,S56)</f>
        <v>0</v>
      </c>
      <c r="T29" s="208">
        <v>14932798</v>
      </c>
      <c r="U29" s="208">
        <f t="shared" ref="U29" si="57">SUM(U36,U54,U56)</f>
        <v>0</v>
      </c>
      <c r="V29" s="208">
        <v>0</v>
      </c>
      <c r="W29" s="208">
        <v>438276</v>
      </c>
      <c r="X29" s="167"/>
    </row>
    <row r="30" spans="1:24" ht="15.75" customHeight="1">
      <c r="A30" s="165">
        <v>210</v>
      </c>
      <c r="B30" s="149" t="s">
        <v>84</v>
      </c>
      <c r="C30" s="211">
        <v>289027</v>
      </c>
      <c r="D30" s="208">
        <v>14304381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f t="shared" ref="J30" si="58">SUM(J37,J55,J57)</f>
        <v>0</v>
      </c>
      <c r="K30" s="208">
        <v>0</v>
      </c>
      <c r="L30" s="208">
        <v>0</v>
      </c>
      <c r="M30" s="208">
        <f t="shared" ref="M30" si="59">SUM(M37,M55,M57)</f>
        <v>0</v>
      </c>
      <c r="N30" s="208">
        <v>4269023</v>
      </c>
      <c r="O30" s="208">
        <v>426779</v>
      </c>
      <c r="P30" s="208">
        <f t="shared" ref="P30:Q30" si="60">SUM(P37,P55,P57)</f>
        <v>0</v>
      </c>
      <c r="Q30" s="208">
        <f t="shared" si="60"/>
        <v>0</v>
      </c>
      <c r="R30" s="208">
        <v>341640</v>
      </c>
      <c r="S30" s="208">
        <f t="shared" ref="S30" si="61">SUM(S37,S55,S57)</f>
        <v>0</v>
      </c>
      <c r="T30" s="208">
        <v>39890342</v>
      </c>
      <c r="U30" s="208">
        <f t="shared" ref="U30" si="62">SUM(U37,U55,U57)</f>
        <v>0</v>
      </c>
      <c r="V30" s="208">
        <v>0</v>
      </c>
      <c r="W30" s="208">
        <v>1049413</v>
      </c>
      <c r="X30" s="167"/>
    </row>
    <row r="31" spans="1:24" ht="15.75" customHeight="1">
      <c r="A31" s="165">
        <v>212</v>
      </c>
      <c r="B31" s="149" t="s">
        <v>121</v>
      </c>
      <c r="C31" s="211">
        <v>2628</v>
      </c>
      <c r="D31" s="208">
        <v>6429127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  <c r="J31" s="208">
        <f t="shared" ref="J31" si="63">SUM(J38,J56,J58)</f>
        <v>0</v>
      </c>
      <c r="K31" s="208">
        <v>0</v>
      </c>
      <c r="L31" s="208">
        <v>22500</v>
      </c>
      <c r="M31" s="208">
        <f t="shared" ref="M31" si="64">SUM(M38,M56,M58)</f>
        <v>0</v>
      </c>
      <c r="N31" s="208">
        <v>1988342</v>
      </c>
      <c r="O31" s="208">
        <v>61713</v>
      </c>
      <c r="P31" s="208">
        <f t="shared" ref="P31:Q31" si="65">SUM(P38,P56,P58)</f>
        <v>0</v>
      </c>
      <c r="Q31" s="208">
        <f t="shared" si="65"/>
        <v>0</v>
      </c>
      <c r="R31" s="208">
        <v>68742</v>
      </c>
      <c r="S31" s="208">
        <f t="shared" ref="S31" si="66">SUM(S38,S56,S58)</f>
        <v>0</v>
      </c>
      <c r="T31" s="208">
        <v>10519208</v>
      </c>
      <c r="U31" s="208">
        <f t="shared" ref="U31" si="67">SUM(U38,U56,U58)</f>
        <v>0</v>
      </c>
      <c r="V31" s="208">
        <v>0</v>
      </c>
      <c r="W31" s="208">
        <v>2111162</v>
      </c>
      <c r="X31" s="167"/>
    </row>
    <row r="32" spans="1:24" ht="15.75" customHeight="1">
      <c r="A32" s="165">
        <v>213</v>
      </c>
      <c r="B32" s="149" t="s">
        <v>122</v>
      </c>
      <c r="C32" s="211">
        <v>0</v>
      </c>
      <c r="D32" s="208">
        <v>12444440</v>
      </c>
      <c r="E32" s="208">
        <v>0</v>
      </c>
      <c r="F32" s="208">
        <v>0</v>
      </c>
      <c r="G32" s="208">
        <v>0</v>
      </c>
      <c r="H32" s="208">
        <v>0</v>
      </c>
      <c r="I32" s="208">
        <v>0</v>
      </c>
      <c r="J32" s="208">
        <f t="shared" ref="J32" si="68">SUM(J39,J57,J59)</f>
        <v>0</v>
      </c>
      <c r="K32" s="208">
        <v>0</v>
      </c>
      <c r="L32" s="208">
        <v>0</v>
      </c>
      <c r="M32" s="208">
        <f t="shared" ref="M32" si="69">SUM(M39,M57,M59)</f>
        <v>0</v>
      </c>
      <c r="N32" s="208">
        <v>212556</v>
      </c>
      <c r="O32" s="208">
        <v>52740</v>
      </c>
      <c r="P32" s="208">
        <f t="shared" ref="P32:Q32" si="70">SUM(P39,P57,P59)</f>
        <v>0</v>
      </c>
      <c r="Q32" s="208">
        <f t="shared" si="70"/>
        <v>0</v>
      </c>
      <c r="R32" s="208">
        <v>48589</v>
      </c>
      <c r="S32" s="208">
        <f t="shared" ref="S32" si="71">SUM(S39,S57,S59)</f>
        <v>0</v>
      </c>
      <c r="T32" s="208">
        <v>8477015</v>
      </c>
      <c r="U32" s="208">
        <f t="shared" ref="U32" si="72">SUM(U39,U57,U59)</f>
        <v>0</v>
      </c>
      <c r="V32" s="208">
        <v>0</v>
      </c>
      <c r="W32" s="208">
        <v>1557754</v>
      </c>
      <c r="X32" s="167"/>
    </row>
    <row r="33" spans="1:24" ht="15.75" customHeight="1">
      <c r="A33" s="165">
        <v>214</v>
      </c>
      <c r="B33" s="149" t="s">
        <v>123</v>
      </c>
      <c r="C33" s="211">
        <v>0</v>
      </c>
      <c r="D33" s="208">
        <v>12568903</v>
      </c>
      <c r="E33" s="208">
        <v>0</v>
      </c>
      <c r="F33" s="208">
        <v>0</v>
      </c>
      <c r="G33" s="208">
        <v>0</v>
      </c>
      <c r="H33" s="208">
        <v>0</v>
      </c>
      <c r="I33" s="208">
        <v>0</v>
      </c>
      <c r="J33" s="208">
        <f t="shared" ref="J33" si="73">SUM(J40,J58,J60)</f>
        <v>0</v>
      </c>
      <c r="K33" s="208">
        <v>0</v>
      </c>
      <c r="L33" s="208">
        <v>3127</v>
      </c>
      <c r="M33" s="208">
        <f t="shared" ref="M33" si="74">SUM(M40,M58,M60)</f>
        <v>0</v>
      </c>
      <c r="N33" s="208">
        <v>3145801</v>
      </c>
      <c r="O33" s="208">
        <v>184626</v>
      </c>
      <c r="P33" s="208">
        <f t="shared" ref="P33:Q33" si="75">SUM(P40,P58,P60)</f>
        <v>0</v>
      </c>
      <c r="Q33" s="208">
        <f t="shared" si="75"/>
        <v>0</v>
      </c>
      <c r="R33" s="208">
        <v>439023</v>
      </c>
      <c r="S33" s="208">
        <f t="shared" ref="S33" si="76">SUM(S40,S58,S60)</f>
        <v>0</v>
      </c>
      <c r="T33" s="208">
        <v>37804691</v>
      </c>
      <c r="U33" s="208">
        <f t="shared" ref="U33" si="77">SUM(U40,U58,U60)</f>
        <v>0</v>
      </c>
      <c r="V33" s="208">
        <v>4891</v>
      </c>
      <c r="W33" s="208">
        <v>1747726</v>
      </c>
      <c r="X33" s="167"/>
    </row>
    <row r="34" spans="1:24" ht="15.75" customHeight="1">
      <c r="A34" s="165">
        <v>215</v>
      </c>
      <c r="B34" s="149" t="s">
        <v>124</v>
      </c>
      <c r="C34" s="211">
        <v>186354</v>
      </c>
      <c r="D34" s="208">
        <v>15588093</v>
      </c>
      <c r="E34" s="208">
        <v>0</v>
      </c>
      <c r="F34" s="208">
        <v>0</v>
      </c>
      <c r="G34" s="208">
        <v>100800</v>
      </c>
      <c r="H34" s="208">
        <v>0</v>
      </c>
      <c r="I34" s="208">
        <v>0</v>
      </c>
      <c r="J34" s="208">
        <f t="shared" ref="J34" si="78">SUM(J41,J59,J61)</f>
        <v>0</v>
      </c>
      <c r="K34" s="208">
        <v>0</v>
      </c>
      <c r="L34" s="208">
        <v>0</v>
      </c>
      <c r="M34" s="208">
        <f t="shared" ref="M34" si="79">SUM(M41,M59,M61)</f>
        <v>0</v>
      </c>
      <c r="N34" s="208">
        <v>620841</v>
      </c>
      <c r="O34" s="208">
        <v>134400</v>
      </c>
      <c r="P34" s="208">
        <f t="shared" ref="P34:Q34" si="80">SUM(P41,P59,P61)</f>
        <v>0</v>
      </c>
      <c r="Q34" s="208">
        <f t="shared" si="80"/>
        <v>0</v>
      </c>
      <c r="R34" s="208">
        <v>108851</v>
      </c>
      <c r="S34" s="208">
        <f t="shared" ref="S34" si="81">SUM(S41,S59,S61)</f>
        <v>0</v>
      </c>
      <c r="T34" s="208">
        <v>14447524</v>
      </c>
      <c r="U34" s="208">
        <f t="shared" ref="U34" si="82">SUM(U41,U59,U61)</f>
        <v>0</v>
      </c>
      <c r="V34" s="208">
        <v>0</v>
      </c>
      <c r="W34" s="208">
        <v>791307</v>
      </c>
      <c r="X34" s="167"/>
    </row>
    <row r="35" spans="1:24" ht="15.75" customHeight="1">
      <c r="A35" s="165">
        <v>216</v>
      </c>
      <c r="B35" s="149" t="s">
        <v>125</v>
      </c>
      <c r="C35" s="211">
        <v>419147</v>
      </c>
      <c r="D35" s="208">
        <v>15700179</v>
      </c>
      <c r="E35" s="208">
        <v>0</v>
      </c>
      <c r="F35" s="208">
        <v>0</v>
      </c>
      <c r="G35" s="208">
        <v>0</v>
      </c>
      <c r="H35" s="208">
        <v>27072</v>
      </c>
      <c r="I35" s="208">
        <v>0</v>
      </c>
      <c r="J35" s="208">
        <f t="shared" ref="J35" si="83">SUM(J42,J60,J62)</f>
        <v>0</v>
      </c>
      <c r="K35" s="208">
        <v>0</v>
      </c>
      <c r="L35" s="208">
        <v>0</v>
      </c>
      <c r="M35" s="208">
        <f t="shared" ref="M35" si="84">SUM(M42,M60,M62)</f>
        <v>0</v>
      </c>
      <c r="N35" s="208">
        <v>1094624</v>
      </c>
      <c r="O35" s="208">
        <v>579292</v>
      </c>
      <c r="P35" s="208">
        <f t="shared" ref="P35:Q35" si="85">SUM(P42,P60,P62)</f>
        <v>0</v>
      </c>
      <c r="Q35" s="208">
        <f t="shared" si="85"/>
        <v>0</v>
      </c>
      <c r="R35" s="208">
        <v>151593</v>
      </c>
      <c r="S35" s="208">
        <f t="shared" ref="S35" si="86">SUM(S42,S60,S62)</f>
        <v>0</v>
      </c>
      <c r="T35" s="208">
        <v>16696934</v>
      </c>
      <c r="U35" s="208">
        <f t="shared" ref="U35" si="87">SUM(U42,U60,U62)</f>
        <v>0</v>
      </c>
      <c r="V35" s="208">
        <v>0</v>
      </c>
      <c r="W35" s="208">
        <v>0</v>
      </c>
      <c r="X35" s="167"/>
    </row>
    <row r="36" spans="1:24" ht="15.75" customHeight="1">
      <c r="A36" s="165">
        <v>217</v>
      </c>
      <c r="B36" s="149" t="s">
        <v>126</v>
      </c>
      <c r="C36" s="211">
        <v>443677</v>
      </c>
      <c r="D36" s="208">
        <v>22333394</v>
      </c>
      <c r="E36" s="208">
        <v>0</v>
      </c>
      <c r="F36" s="208">
        <v>0</v>
      </c>
      <c r="G36" s="208">
        <v>3679610</v>
      </c>
      <c r="H36" s="208">
        <v>0</v>
      </c>
      <c r="I36" s="208">
        <v>0</v>
      </c>
      <c r="J36" s="208">
        <f t="shared" ref="J36" si="88">SUM(J43,J61,J63)</f>
        <v>0</v>
      </c>
      <c r="K36" s="208">
        <v>0</v>
      </c>
      <c r="L36" s="208">
        <v>51250</v>
      </c>
      <c r="M36" s="208">
        <f t="shared" ref="M36" si="89">SUM(M43,M61,M63)</f>
        <v>0</v>
      </c>
      <c r="N36" s="208">
        <v>1370659</v>
      </c>
      <c r="O36" s="208">
        <v>536663</v>
      </c>
      <c r="P36" s="208">
        <f t="shared" ref="P36:Q36" si="90">SUM(P43,P61,P63)</f>
        <v>0</v>
      </c>
      <c r="Q36" s="208">
        <f t="shared" si="90"/>
        <v>0</v>
      </c>
      <c r="R36" s="208">
        <v>214977</v>
      </c>
      <c r="S36" s="208">
        <f t="shared" ref="S36" si="91">SUM(S43,S61,S63)</f>
        <v>0</v>
      </c>
      <c r="T36" s="208">
        <v>26980363</v>
      </c>
      <c r="U36" s="208">
        <f t="shared" ref="U36" si="92">SUM(U43,U61,U63)</f>
        <v>0</v>
      </c>
      <c r="V36" s="208">
        <v>0</v>
      </c>
      <c r="W36" s="208">
        <v>1157171</v>
      </c>
      <c r="X36" s="167"/>
    </row>
    <row r="37" spans="1:24" ht="15.75" customHeight="1">
      <c r="A37" s="165">
        <v>218</v>
      </c>
      <c r="B37" s="149" t="s">
        <v>127</v>
      </c>
      <c r="C37" s="211">
        <v>0</v>
      </c>
      <c r="D37" s="208">
        <v>6021514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f t="shared" ref="J37" si="93">SUM(J44,J62,J64)</f>
        <v>0</v>
      </c>
      <c r="K37" s="208">
        <v>0</v>
      </c>
      <c r="L37" s="208">
        <v>0</v>
      </c>
      <c r="M37" s="208">
        <f t="shared" ref="M37" si="94">SUM(M44,M62,M64)</f>
        <v>0</v>
      </c>
      <c r="N37" s="208">
        <v>532285</v>
      </c>
      <c r="O37" s="208">
        <v>113459</v>
      </c>
      <c r="P37" s="208">
        <f t="shared" ref="P37:Q37" si="95">SUM(P44,P62,P64)</f>
        <v>0</v>
      </c>
      <c r="Q37" s="208">
        <f t="shared" si="95"/>
        <v>0</v>
      </c>
      <c r="R37" s="208">
        <v>55371</v>
      </c>
      <c r="S37" s="208">
        <f t="shared" ref="S37" si="96">SUM(S44,S62,S64)</f>
        <v>0</v>
      </c>
      <c r="T37" s="208">
        <v>8717686</v>
      </c>
      <c r="U37" s="208">
        <f t="shared" ref="U37" si="97">SUM(U44,U62,U64)</f>
        <v>0</v>
      </c>
      <c r="V37" s="208">
        <v>0</v>
      </c>
      <c r="W37" s="208">
        <v>1821406</v>
      </c>
      <c r="X37" s="167"/>
    </row>
    <row r="38" spans="1:24" ht="15.75" customHeight="1">
      <c r="A38" s="165">
        <v>219</v>
      </c>
      <c r="B38" s="149" t="s">
        <v>128</v>
      </c>
      <c r="C38" s="211">
        <v>65735</v>
      </c>
      <c r="D38" s="208">
        <v>4793031</v>
      </c>
      <c r="E38" s="208">
        <v>23714</v>
      </c>
      <c r="F38" s="208">
        <v>0</v>
      </c>
      <c r="G38" s="208">
        <v>0</v>
      </c>
      <c r="H38" s="208">
        <v>63013</v>
      </c>
      <c r="I38" s="208">
        <v>0</v>
      </c>
      <c r="J38" s="208">
        <f t="shared" ref="J38" si="98">SUM(J45,J63,J65)</f>
        <v>0</v>
      </c>
      <c r="K38" s="208">
        <v>0</v>
      </c>
      <c r="L38" s="208">
        <v>29280</v>
      </c>
      <c r="M38" s="208">
        <f t="shared" ref="M38" si="99">SUM(M45,M63,M65)</f>
        <v>0</v>
      </c>
      <c r="N38" s="208">
        <v>1242221</v>
      </c>
      <c r="O38" s="208">
        <v>474643</v>
      </c>
      <c r="P38" s="208">
        <f t="shared" ref="P38:Q38" si="100">SUM(P45,P63,P65)</f>
        <v>0</v>
      </c>
      <c r="Q38" s="208">
        <f t="shared" si="100"/>
        <v>0</v>
      </c>
      <c r="R38" s="208">
        <v>176159</v>
      </c>
      <c r="S38" s="208">
        <f t="shared" ref="S38" si="101">SUM(S45,S63,S65)</f>
        <v>0</v>
      </c>
      <c r="T38" s="208">
        <v>18484394</v>
      </c>
      <c r="U38" s="208">
        <f t="shared" ref="U38" si="102">SUM(U45,U63,U65)</f>
        <v>0</v>
      </c>
      <c r="V38" s="208">
        <v>0</v>
      </c>
      <c r="W38" s="208">
        <v>340907</v>
      </c>
      <c r="X38" s="167"/>
    </row>
    <row r="39" spans="1:24" ht="15.75" customHeight="1">
      <c r="A39" s="165">
        <v>220</v>
      </c>
      <c r="B39" s="149" t="s">
        <v>129</v>
      </c>
      <c r="C39" s="211">
        <v>344455</v>
      </c>
      <c r="D39" s="208">
        <v>3781854</v>
      </c>
      <c r="E39" s="208">
        <v>0</v>
      </c>
      <c r="F39" s="208">
        <v>0</v>
      </c>
      <c r="G39" s="208">
        <v>0</v>
      </c>
      <c r="H39" s="208">
        <v>0</v>
      </c>
      <c r="I39" s="208">
        <v>0</v>
      </c>
      <c r="J39" s="208">
        <f t="shared" ref="J39" si="103">SUM(J46,J64,J66)</f>
        <v>0</v>
      </c>
      <c r="K39" s="208">
        <v>0</v>
      </c>
      <c r="L39" s="208">
        <v>0</v>
      </c>
      <c r="M39" s="208">
        <f t="shared" ref="M39" si="104">SUM(M46,M64,M66)</f>
        <v>0</v>
      </c>
      <c r="N39" s="208">
        <v>561861</v>
      </c>
      <c r="O39" s="208">
        <v>105492</v>
      </c>
      <c r="P39" s="208">
        <f t="shared" ref="P39:Q39" si="105">SUM(P46,P64,P66)</f>
        <v>0</v>
      </c>
      <c r="Q39" s="208">
        <f t="shared" si="105"/>
        <v>0</v>
      </c>
      <c r="R39" s="208">
        <v>58896</v>
      </c>
      <c r="S39" s="208">
        <f t="shared" ref="S39" si="106">SUM(S46,S64,S66)</f>
        <v>0</v>
      </c>
      <c r="T39" s="208">
        <v>8968406</v>
      </c>
      <c r="U39" s="208">
        <f t="shared" ref="U39" si="107">SUM(U46,U64,U66)</f>
        <v>0</v>
      </c>
      <c r="V39" s="208">
        <v>0</v>
      </c>
      <c r="W39" s="208">
        <v>49039</v>
      </c>
      <c r="X39" s="167"/>
    </row>
    <row r="40" spans="1:24" ht="15.75" customHeight="1">
      <c r="A40" s="165">
        <v>221</v>
      </c>
      <c r="B40" s="149" t="s">
        <v>490</v>
      </c>
      <c r="C40" s="211">
        <v>349810</v>
      </c>
      <c r="D40" s="208">
        <v>4278674</v>
      </c>
      <c r="E40" s="208">
        <v>2538</v>
      </c>
      <c r="F40" s="208">
        <v>0</v>
      </c>
      <c r="G40" s="208">
        <v>0</v>
      </c>
      <c r="H40" s="208">
        <v>0</v>
      </c>
      <c r="I40" s="208">
        <v>0</v>
      </c>
      <c r="J40" s="208">
        <f t="shared" ref="J40" si="108">SUM(J47,J65,J67)</f>
        <v>0</v>
      </c>
      <c r="K40" s="208">
        <v>0</v>
      </c>
      <c r="L40" s="208">
        <v>0</v>
      </c>
      <c r="M40" s="208">
        <f t="shared" ref="M40" si="109">SUM(M47,M65,M67)</f>
        <v>0</v>
      </c>
      <c r="N40" s="208">
        <v>583302</v>
      </c>
      <c r="O40" s="208">
        <v>102437</v>
      </c>
      <c r="P40" s="208">
        <f t="shared" ref="P40:Q40" si="110">SUM(P47,P65,P67)</f>
        <v>0</v>
      </c>
      <c r="Q40" s="208">
        <f t="shared" si="110"/>
        <v>0</v>
      </c>
      <c r="R40" s="208">
        <v>55967</v>
      </c>
      <c r="S40" s="208">
        <f t="shared" ref="S40" si="111">SUM(S47,S65,S67)</f>
        <v>0</v>
      </c>
      <c r="T40" s="208">
        <v>9451387</v>
      </c>
      <c r="U40" s="208">
        <f t="shared" ref="U40" si="112">SUM(U47,U65,U67)</f>
        <v>0</v>
      </c>
      <c r="V40" s="208">
        <v>0</v>
      </c>
      <c r="W40" s="208">
        <v>30472</v>
      </c>
      <c r="X40" s="167"/>
    </row>
    <row r="41" spans="1:24" ht="15.75" customHeight="1">
      <c r="A41" s="165">
        <v>222</v>
      </c>
      <c r="B41" s="149" t="s">
        <v>130</v>
      </c>
      <c r="C41" s="211">
        <v>0</v>
      </c>
      <c r="D41" s="208">
        <v>5997360</v>
      </c>
      <c r="E41" s="208">
        <v>538721</v>
      </c>
      <c r="F41" s="208">
        <v>3766934</v>
      </c>
      <c r="G41" s="208">
        <v>0</v>
      </c>
      <c r="H41" s="208">
        <v>0</v>
      </c>
      <c r="I41" s="208">
        <v>0</v>
      </c>
      <c r="J41" s="208">
        <f t="shared" ref="J41" si="113">SUM(J48,J66,J68)</f>
        <v>0</v>
      </c>
      <c r="K41" s="208">
        <v>0</v>
      </c>
      <c r="L41" s="208">
        <v>198446</v>
      </c>
      <c r="M41" s="208">
        <f t="shared" ref="M41" si="114">SUM(M48,M66,M68)</f>
        <v>0</v>
      </c>
      <c r="N41" s="208">
        <v>16231</v>
      </c>
      <c r="O41" s="208">
        <v>19700</v>
      </c>
      <c r="P41" s="208">
        <f t="shared" ref="P41:Q41" si="115">SUM(P48,P66,P68)</f>
        <v>0</v>
      </c>
      <c r="Q41" s="208">
        <f t="shared" si="115"/>
        <v>0</v>
      </c>
      <c r="R41" s="208">
        <v>12132</v>
      </c>
      <c r="S41" s="208">
        <f t="shared" ref="S41" si="116">SUM(S48,S66,S68)</f>
        <v>0</v>
      </c>
      <c r="T41" s="208">
        <v>4639539</v>
      </c>
      <c r="U41" s="208">
        <f t="shared" ref="U41" si="117">SUM(U48,U66,U68)</f>
        <v>0</v>
      </c>
      <c r="V41" s="208">
        <v>0</v>
      </c>
      <c r="W41" s="208">
        <v>3453</v>
      </c>
      <c r="X41" s="167"/>
    </row>
    <row r="42" spans="1:24" ht="15.75" customHeight="1">
      <c r="A42" s="165">
        <v>223</v>
      </c>
      <c r="B42" s="149" t="s">
        <v>131</v>
      </c>
      <c r="C42" s="211">
        <v>0</v>
      </c>
      <c r="D42" s="208">
        <v>16560643</v>
      </c>
      <c r="E42" s="208">
        <v>600055</v>
      </c>
      <c r="F42" s="208">
        <v>50400</v>
      </c>
      <c r="G42" s="208">
        <v>0</v>
      </c>
      <c r="H42" s="208">
        <v>0</v>
      </c>
      <c r="I42" s="208">
        <v>0</v>
      </c>
      <c r="J42" s="208">
        <f t="shared" ref="J42" si="118">SUM(J49,J67,J69)</f>
        <v>0</v>
      </c>
      <c r="K42" s="208">
        <v>0</v>
      </c>
      <c r="L42" s="208">
        <v>3322</v>
      </c>
      <c r="M42" s="208">
        <f t="shared" ref="M42" si="119">SUM(M49,M67,M69)</f>
        <v>0</v>
      </c>
      <c r="N42" s="208">
        <v>660310</v>
      </c>
      <c r="O42" s="208">
        <v>67853</v>
      </c>
      <c r="P42" s="208">
        <f t="shared" ref="P42:Q42" si="120">SUM(P49,P67,P69)</f>
        <v>0</v>
      </c>
      <c r="Q42" s="208">
        <f t="shared" si="120"/>
        <v>0</v>
      </c>
      <c r="R42" s="208">
        <v>79238</v>
      </c>
      <c r="S42" s="208">
        <f t="shared" ref="S42" si="121">SUM(S49,S67,S69)</f>
        <v>0</v>
      </c>
      <c r="T42" s="208">
        <v>10190645</v>
      </c>
      <c r="U42" s="208">
        <f t="shared" ref="U42" si="122">SUM(U49,U67,U69)</f>
        <v>0</v>
      </c>
      <c r="V42" s="208">
        <v>0</v>
      </c>
      <c r="W42" s="208">
        <v>638393</v>
      </c>
      <c r="X42" s="167"/>
    </row>
    <row r="43" spans="1:24" ht="15.75" customHeight="1">
      <c r="A43" s="165">
        <v>224</v>
      </c>
      <c r="B43" s="149" t="s">
        <v>132</v>
      </c>
      <c r="C43" s="211">
        <v>313592</v>
      </c>
      <c r="D43" s="208">
        <v>13929529</v>
      </c>
      <c r="E43" s="208">
        <v>156464</v>
      </c>
      <c r="F43" s="208">
        <v>631600</v>
      </c>
      <c r="G43" s="208">
        <v>0</v>
      </c>
      <c r="H43" s="208">
        <v>0</v>
      </c>
      <c r="I43" s="208">
        <v>0</v>
      </c>
      <c r="J43" s="208">
        <f t="shared" ref="J43" si="123">SUM(J50,J68,J70)</f>
        <v>0</v>
      </c>
      <c r="K43" s="208">
        <v>0</v>
      </c>
      <c r="L43" s="208">
        <v>0</v>
      </c>
      <c r="M43" s="208">
        <f t="shared" ref="M43" si="124">SUM(M50,M68,M70)</f>
        <v>0</v>
      </c>
      <c r="N43" s="208">
        <v>815593</v>
      </c>
      <c r="O43" s="208">
        <v>46300</v>
      </c>
      <c r="P43" s="208">
        <f t="shared" ref="P43:Q43" si="125">SUM(P50,P68,P70)</f>
        <v>0</v>
      </c>
      <c r="Q43" s="208">
        <f t="shared" si="125"/>
        <v>0</v>
      </c>
      <c r="R43" s="208">
        <v>54824</v>
      </c>
      <c r="S43" s="208">
        <f t="shared" ref="S43" si="126">SUM(S50,S68,S70)</f>
        <v>0</v>
      </c>
      <c r="T43" s="208">
        <v>9988064</v>
      </c>
      <c r="U43" s="208">
        <f t="shared" ref="U43" si="127">SUM(U50,U68,U70)</f>
        <v>0</v>
      </c>
      <c r="V43" s="208">
        <v>0</v>
      </c>
      <c r="W43" s="208">
        <v>1171328</v>
      </c>
      <c r="X43" s="167"/>
    </row>
    <row r="44" spans="1:24" ht="15.75" customHeight="1">
      <c r="A44" s="165">
        <v>225</v>
      </c>
      <c r="B44" s="149" t="s">
        <v>133</v>
      </c>
      <c r="C44" s="211">
        <v>0</v>
      </c>
      <c r="D44" s="208">
        <v>7869469</v>
      </c>
      <c r="E44" s="208">
        <v>262347</v>
      </c>
      <c r="F44" s="208">
        <v>1714118</v>
      </c>
      <c r="G44" s="208">
        <v>0</v>
      </c>
      <c r="H44" s="208">
        <v>0</v>
      </c>
      <c r="I44" s="208">
        <v>0</v>
      </c>
      <c r="J44" s="208">
        <f t="shared" ref="J44" si="128">SUM(J51,J69,J71)</f>
        <v>0</v>
      </c>
      <c r="K44" s="208">
        <v>0</v>
      </c>
      <c r="L44" s="208">
        <v>341151</v>
      </c>
      <c r="M44" s="208">
        <f t="shared" ref="M44" si="129">SUM(M51,M69,M71)</f>
        <v>0</v>
      </c>
      <c r="N44" s="208">
        <v>119791</v>
      </c>
      <c r="O44" s="208">
        <v>65900</v>
      </c>
      <c r="P44" s="208">
        <f t="shared" ref="P44:Q44" si="130">SUM(P51,P69,P71)</f>
        <v>0</v>
      </c>
      <c r="Q44" s="208">
        <f t="shared" si="130"/>
        <v>0</v>
      </c>
      <c r="R44" s="208">
        <v>40411</v>
      </c>
      <c r="S44" s="208">
        <f t="shared" ref="S44" si="131">SUM(S51,S69,S71)</f>
        <v>0</v>
      </c>
      <c r="T44" s="208">
        <v>5531604</v>
      </c>
      <c r="U44" s="208">
        <f t="shared" ref="U44" si="132">SUM(U51,U69,U71)</f>
        <v>0</v>
      </c>
      <c r="V44" s="208">
        <v>0</v>
      </c>
      <c r="W44" s="208">
        <v>162498</v>
      </c>
      <c r="X44" s="167"/>
    </row>
    <row r="45" spans="1:24" ht="15.75" customHeight="1">
      <c r="A45" s="165">
        <v>226</v>
      </c>
      <c r="B45" s="149" t="s">
        <v>134</v>
      </c>
      <c r="C45" s="211">
        <v>0</v>
      </c>
      <c r="D45" s="208">
        <v>19066645</v>
      </c>
      <c r="E45" s="208">
        <v>162981</v>
      </c>
      <c r="F45" s="208">
        <v>2960044</v>
      </c>
      <c r="G45" s="208">
        <v>0</v>
      </c>
      <c r="H45" s="208">
        <v>0</v>
      </c>
      <c r="I45" s="208">
        <v>0</v>
      </c>
      <c r="J45" s="208">
        <f t="shared" ref="J45" si="133">SUM(J52,J70,J72)</f>
        <v>0</v>
      </c>
      <c r="K45" s="208">
        <v>0</v>
      </c>
      <c r="L45" s="208">
        <v>0</v>
      </c>
      <c r="M45" s="208">
        <f t="shared" ref="M45" si="134">SUM(M52,M70,M72)</f>
        <v>0</v>
      </c>
      <c r="N45" s="208">
        <v>186908</v>
      </c>
      <c r="O45" s="208">
        <v>72900</v>
      </c>
      <c r="P45" s="208">
        <f t="shared" ref="P45:Q45" si="135">SUM(P52,P70,P72)</f>
        <v>0</v>
      </c>
      <c r="Q45" s="208">
        <f t="shared" si="135"/>
        <v>0</v>
      </c>
      <c r="R45" s="208">
        <v>46007</v>
      </c>
      <c r="S45" s="208">
        <f t="shared" ref="S45" si="136">SUM(S52,S70,S72)</f>
        <v>0</v>
      </c>
      <c r="T45" s="208">
        <v>9778410</v>
      </c>
      <c r="U45" s="208">
        <f t="shared" ref="U45" si="137">SUM(U52,U70,U72)</f>
        <v>0</v>
      </c>
      <c r="V45" s="208">
        <v>3285</v>
      </c>
      <c r="W45" s="208">
        <v>1619552</v>
      </c>
      <c r="X45" s="167"/>
    </row>
    <row r="46" spans="1:24" ht="15.75" customHeight="1">
      <c r="A46" s="165">
        <v>227</v>
      </c>
      <c r="B46" s="149" t="s">
        <v>135</v>
      </c>
      <c r="C46" s="211">
        <v>0</v>
      </c>
      <c r="D46" s="208">
        <v>9583261</v>
      </c>
      <c r="E46" s="208">
        <v>302738</v>
      </c>
      <c r="F46" s="208">
        <v>7498971</v>
      </c>
      <c r="G46" s="208">
        <v>0</v>
      </c>
      <c r="H46" s="208">
        <v>0</v>
      </c>
      <c r="I46" s="208">
        <v>0</v>
      </c>
      <c r="J46" s="208">
        <f t="shared" ref="J46" si="138">SUM(J53,J71,J73)</f>
        <v>0</v>
      </c>
      <c r="K46" s="208">
        <v>0</v>
      </c>
      <c r="L46" s="208">
        <v>57678</v>
      </c>
      <c r="M46" s="208">
        <f t="shared" ref="M46" si="139">SUM(M53,M71,M73)</f>
        <v>0</v>
      </c>
      <c r="N46" s="208">
        <v>68941</v>
      </c>
      <c r="O46" s="208">
        <v>72868</v>
      </c>
      <c r="P46" s="208">
        <f t="shared" ref="P46:Q46" si="140">SUM(P53,P71,P73)</f>
        <v>0</v>
      </c>
      <c r="Q46" s="208">
        <f t="shared" si="140"/>
        <v>0</v>
      </c>
      <c r="R46" s="208">
        <v>40643</v>
      </c>
      <c r="S46" s="208">
        <f t="shared" ref="S46" si="141">SUM(S53,S71,S73)</f>
        <v>0</v>
      </c>
      <c r="T46" s="208">
        <v>8705916</v>
      </c>
      <c r="U46" s="208">
        <f t="shared" ref="U46" si="142">SUM(U53,U71,U73)</f>
        <v>0</v>
      </c>
      <c r="V46" s="208">
        <v>0</v>
      </c>
      <c r="W46" s="208">
        <v>271330</v>
      </c>
      <c r="X46" s="167"/>
    </row>
    <row r="47" spans="1:24" ht="15.75" customHeight="1">
      <c r="A47" s="165">
        <v>228</v>
      </c>
      <c r="B47" s="149" t="s">
        <v>136</v>
      </c>
      <c r="C47" s="211">
        <v>0</v>
      </c>
      <c r="D47" s="208">
        <v>11567577</v>
      </c>
      <c r="E47" s="208"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f t="shared" ref="J47" si="143">SUM(J54,J72,J74)</f>
        <v>0</v>
      </c>
      <c r="K47" s="208">
        <v>0</v>
      </c>
      <c r="L47" s="208">
        <v>0</v>
      </c>
      <c r="M47" s="208">
        <f t="shared" ref="M47" si="144">SUM(M54,M72,M74)</f>
        <v>0</v>
      </c>
      <c r="N47" s="208">
        <v>396041</v>
      </c>
      <c r="O47" s="208">
        <v>57900</v>
      </c>
      <c r="P47" s="208">
        <f t="shared" ref="P47:Q47" si="145">SUM(P54,P72,P74)</f>
        <v>0</v>
      </c>
      <c r="Q47" s="208">
        <f t="shared" si="145"/>
        <v>0</v>
      </c>
      <c r="R47" s="208">
        <v>55810</v>
      </c>
      <c r="S47" s="208">
        <f t="shared" ref="S47" si="146">SUM(S54,S72,S74)</f>
        <v>0</v>
      </c>
      <c r="T47" s="208">
        <v>9110009</v>
      </c>
      <c r="U47" s="208">
        <f t="shared" ref="U47" si="147">SUM(U54,U72,U74)</f>
        <v>0</v>
      </c>
      <c r="V47" s="208">
        <v>0</v>
      </c>
      <c r="W47" s="208">
        <v>245355</v>
      </c>
      <c r="X47" s="167"/>
    </row>
    <row r="48" spans="1:24" ht="15.75" customHeight="1">
      <c r="A48" s="165">
        <v>229</v>
      </c>
      <c r="B48" s="149" t="s">
        <v>120</v>
      </c>
      <c r="C48" s="211">
        <v>0</v>
      </c>
      <c r="D48" s="208">
        <v>21320334</v>
      </c>
      <c r="E48" s="208">
        <v>0</v>
      </c>
      <c r="F48" s="208">
        <v>0</v>
      </c>
      <c r="G48" s="208">
        <v>0</v>
      </c>
      <c r="H48" s="208">
        <v>0</v>
      </c>
      <c r="I48" s="208">
        <v>0</v>
      </c>
      <c r="J48" s="208">
        <f t="shared" ref="J48" si="148">SUM(J55,J73,J75)</f>
        <v>0</v>
      </c>
      <c r="K48" s="208">
        <v>0</v>
      </c>
      <c r="L48" s="208">
        <v>12425</v>
      </c>
      <c r="M48" s="208">
        <f t="shared" ref="M48" si="149">SUM(M55,M73,M75)</f>
        <v>0</v>
      </c>
      <c r="N48" s="208">
        <v>270286</v>
      </c>
      <c r="O48" s="208">
        <v>185594</v>
      </c>
      <c r="P48" s="208">
        <f t="shared" ref="P48:Q48" si="150">SUM(P55,P73,P75)</f>
        <v>0</v>
      </c>
      <c r="Q48" s="208">
        <f t="shared" si="150"/>
        <v>0</v>
      </c>
      <c r="R48" s="208">
        <v>93334</v>
      </c>
      <c r="S48" s="208">
        <f t="shared" ref="S48" si="151">SUM(S55,S73,S75)</f>
        <v>0</v>
      </c>
      <c r="T48" s="208">
        <v>15838772</v>
      </c>
      <c r="U48" s="208">
        <f t="shared" ref="U48" si="152">SUM(U55,U73,U75)</f>
        <v>0</v>
      </c>
      <c r="V48" s="208">
        <v>0</v>
      </c>
      <c r="W48" s="208">
        <v>716203</v>
      </c>
      <c r="X48" s="167"/>
    </row>
    <row r="49" spans="1:24" ht="15.75" customHeight="1">
      <c r="A49" s="165">
        <v>301</v>
      </c>
      <c r="B49" s="149" t="s">
        <v>137</v>
      </c>
      <c r="C49" s="211">
        <v>38800</v>
      </c>
      <c r="D49" s="208">
        <v>1149204</v>
      </c>
      <c r="E49" s="208"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f t="shared" ref="J49" si="153">SUM(J56,J74,J76)</f>
        <v>0</v>
      </c>
      <c r="K49" s="208">
        <v>0</v>
      </c>
      <c r="L49" s="208">
        <v>0</v>
      </c>
      <c r="M49" s="208">
        <f t="shared" ref="M49" si="154">SUM(M56,M74,M76)</f>
        <v>0</v>
      </c>
      <c r="N49" s="208">
        <v>105095</v>
      </c>
      <c r="O49" s="208">
        <v>26487</v>
      </c>
      <c r="P49" s="208">
        <f t="shared" ref="P49:Q49" si="155">SUM(P56,P74,P76)</f>
        <v>0</v>
      </c>
      <c r="Q49" s="208">
        <f t="shared" si="155"/>
        <v>0</v>
      </c>
      <c r="R49" s="208">
        <v>37862</v>
      </c>
      <c r="S49" s="208">
        <f t="shared" ref="S49" si="156">SUM(S56,S74,S76)</f>
        <v>0</v>
      </c>
      <c r="T49" s="208">
        <v>5467771</v>
      </c>
      <c r="U49" s="208">
        <f t="shared" ref="U49" si="157">SUM(U56,U74,U76)</f>
        <v>0</v>
      </c>
      <c r="V49" s="208">
        <v>0</v>
      </c>
      <c r="W49" s="208">
        <v>0</v>
      </c>
      <c r="X49" s="167"/>
    </row>
    <row r="50" spans="1:24" ht="15.75" customHeight="1">
      <c r="A50" s="165">
        <v>365</v>
      </c>
      <c r="B50" s="149" t="s">
        <v>138</v>
      </c>
      <c r="C50" s="211">
        <v>0</v>
      </c>
      <c r="D50" s="208">
        <v>6693746</v>
      </c>
      <c r="E50" s="208">
        <v>215583</v>
      </c>
      <c r="F50" s="208">
        <v>35300</v>
      </c>
      <c r="G50" s="208">
        <v>0</v>
      </c>
      <c r="H50" s="208">
        <v>0</v>
      </c>
      <c r="I50" s="208">
        <v>0</v>
      </c>
      <c r="J50" s="208">
        <f t="shared" ref="J50" si="158">SUM(J57,J75,J77)</f>
        <v>0</v>
      </c>
      <c r="K50" s="208">
        <v>0</v>
      </c>
      <c r="L50" s="208">
        <v>0</v>
      </c>
      <c r="M50" s="208">
        <f t="shared" ref="M50" si="159">SUM(M57,M75,M77)</f>
        <v>0</v>
      </c>
      <c r="N50" s="208">
        <v>141834</v>
      </c>
      <c r="O50" s="208">
        <v>38065</v>
      </c>
      <c r="P50" s="208">
        <f t="shared" ref="P50:Q50" si="160">SUM(P57,P75,P77)</f>
        <v>0</v>
      </c>
      <c r="Q50" s="208">
        <f t="shared" si="160"/>
        <v>0</v>
      </c>
      <c r="R50" s="208">
        <v>20764</v>
      </c>
      <c r="S50" s="208">
        <f t="shared" ref="S50" si="161">SUM(S57,S75,S77)</f>
        <v>0</v>
      </c>
      <c r="T50" s="208">
        <v>4920435</v>
      </c>
      <c r="U50" s="208">
        <f t="shared" ref="U50" si="162">SUM(U57,U75,U77)</f>
        <v>0</v>
      </c>
      <c r="V50" s="208">
        <v>0</v>
      </c>
      <c r="W50" s="208">
        <v>195987</v>
      </c>
      <c r="X50" s="167"/>
    </row>
    <row r="51" spans="1:24" ht="15.75" customHeight="1">
      <c r="A51" s="165">
        <v>381</v>
      </c>
      <c r="B51" s="149" t="s">
        <v>139</v>
      </c>
      <c r="C51" s="211">
        <v>0</v>
      </c>
      <c r="D51" s="208">
        <v>1044034</v>
      </c>
      <c r="E51" s="208">
        <v>0</v>
      </c>
      <c r="F51" s="208">
        <v>0</v>
      </c>
      <c r="G51" s="208">
        <v>0</v>
      </c>
      <c r="H51" s="208">
        <v>0</v>
      </c>
      <c r="I51" s="208">
        <v>0</v>
      </c>
      <c r="J51" s="208">
        <f t="shared" ref="J51" si="163">SUM(J58,J76,J78)</f>
        <v>0</v>
      </c>
      <c r="K51" s="208">
        <v>0</v>
      </c>
      <c r="L51" s="208">
        <v>0</v>
      </c>
      <c r="M51" s="208">
        <f t="shared" ref="M51" si="164">SUM(M58,M76,M78)</f>
        <v>0</v>
      </c>
      <c r="N51" s="208">
        <v>162580</v>
      </c>
      <c r="O51" s="208">
        <v>32733</v>
      </c>
      <c r="P51" s="208">
        <f t="shared" ref="P51:Q51" si="165">SUM(P58,P76,P78)</f>
        <v>0</v>
      </c>
      <c r="Q51" s="208">
        <f t="shared" si="165"/>
        <v>0</v>
      </c>
      <c r="R51" s="208">
        <v>43123</v>
      </c>
      <c r="S51" s="208">
        <f t="shared" ref="S51" si="166">SUM(S58,S76,S78)</f>
        <v>0</v>
      </c>
      <c r="T51" s="208">
        <v>5842410</v>
      </c>
      <c r="U51" s="208">
        <f t="shared" ref="U51" si="167">SUM(U58,U76,U78)</f>
        <v>0</v>
      </c>
      <c r="V51" s="208">
        <v>0</v>
      </c>
      <c r="W51" s="208">
        <v>0</v>
      </c>
      <c r="X51" s="167"/>
    </row>
    <row r="52" spans="1:24" ht="15.75" customHeight="1">
      <c r="A52" s="165">
        <v>382</v>
      </c>
      <c r="B52" s="149" t="s">
        <v>140</v>
      </c>
      <c r="C52" s="211">
        <v>0</v>
      </c>
      <c r="D52" s="208">
        <v>346512</v>
      </c>
      <c r="E52" s="208">
        <v>0</v>
      </c>
      <c r="F52" s="208">
        <v>0</v>
      </c>
      <c r="G52" s="208">
        <v>0</v>
      </c>
      <c r="H52" s="208">
        <v>0</v>
      </c>
      <c r="I52" s="208">
        <v>0</v>
      </c>
      <c r="J52" s="208">
        <f t="shared" ref="J52" si="168">SUM(J59,J77,J79)</f>
        <v>0</v>
      </c>
      <c r="K52" s="208">
        <v>0</v>
      </c>
      <c r="L52" s="208">
        <v>0</v>
      </c>
      <c r="M52" s="208">
        <f t="shared" ref="M52" si="169">SUM(M59,M77,M79)</f>
        <v>0</v>
      </c>
      <c r="N52" s="208">
        <v>316484</v>
      </c>
      <c r="O52" s="208">
        <v>29048</v>
      </c>
      <c r="P52" s="208">
        <f t="shared" ref="P52:Q52" si="170">SUM(P59,P77,P79)</f>
        <v>0</v>
      </c>
      <c r="Q52" s="208">
        <f t="shared" si="170"/>
        <v>0</v>
      </c>
      <c r="R52" s="208">
        <v>42487</v>
      </c>
      <c r="S52" s="208">
        <f t="shared" ref="S52" si="171">SUM(S59,S77,S79)</f>
        <v>0</v>
      </c>
      <c r="T52" s="208">
        <v>6060909</v>
      </c>
      <c r="U52" s="208">
        <f t="shared" ref="U52" si="172">SUM(U59,U77,U79)</f>
        <v>0</v>
      </c>
      <c r="V52" s="208">
        <v>0</v>
      </c>
      <c r="W52" s="208">
        <v>0</v>
      </c>
      <c r="X52" s="167"/>
    </row>
    <row r="53" spans="1:24" ht="15.75" customHeight="1">
      <c r="A53" s="165">
        <v>442</v>
      </c>
      <c r="B53" s="149" t="s">
        <v>142</v>
      </c>
      <c r="C53" s="211">
        <v>29662</v>
      </c>
      <c r="D53" s="208">
        <v>2377995</v>
      </c>
      <c r="E53" s="208">
        <v>0</v>
      </c>
      <c r="F53" s="208">
        <v>0</v>
      </c>
      <c r="G53" s="208">
        <v>0</v>
      </c>
      <c r="H53" s="208">
        <v>0</v>
      </c>
      <c r="I53" s="208">
        <v>0</v>
      </c>
      <c r="J53" s="208">
        <f t="shared" ref="J53" si="173">SUM(J60,J78,J80)</f>
        <v>0</v>
      </c>
      <c r="K53" s="208">
        <v>0</v>
      </c>
      <c r="L53" s="208">
        <v>0</v>
      </c>
      <c r="M53" s="208">
        <f t="shared" ref="M53" si="174">SUM(M60,M78,M80)</f>
        <v>0</v>
      </c>
      <c r="N53" s="208">
        <v>184765</v>
      </c>
      <c r="O53" s="208">
        <v>21900</v>
      </c>
      <c r="P53" s="208">
        <f t="shared" ref="P53:Q53" si="175">SUM(P60,P78,P80)</f>
        <v>0</v>
      </c>
      <c r="Q53" s="208">
        <f t="shared" si="175"/>
        <v>0</v>
      </c>
      <c r="R53" s="208">
        <v>13889</v>
      </c>
      <c r="S53" s="208">
        <f t="shared" ref="S53" si="176">SUM(S60,S78,S80)</f>
        <v>0</v>
      </c>
      <c r="T53" s="208">
        <v>2663762</v>
      </c>
      <c r="U53" s="208">
        <f t="shared" ref="U53" si="177">SUM(U60,U78,U80)</f>
        <v>0</v>
      </c>
      <c r="V53" s="208">
        <v>0</v>
      </c>
      <c r="W53" s="208">
        <v>0</v>
      </c>
      <c r="X53" s="167"/>
    </row>
    <row r="54" spans="1:24" ht="15.75" customHeight="1">
      <c r="A54" s="165">
        <v>443</v>
      </c>
      <c r="B54" s="149" t="s">
        <v>143</v>
      </c>
      <c r="C54" s="211">
        <v>235592</v>
      </c>
      <c r="D54" s="208">
        <v>2151119</v>
      </c>
      <c r="E54" s="208">
        <v>0</v>
      </c>
      <c r="F54" s="208">
        <v>0</v>
      </c>
      <c r="G54" s="208">
        <v>0</v>
      </c>
      <c r="H54" s="208">
        <v>0</v>
      </c>
      <c r="I54" s="208">
        <v>0</v>
      </c>
      <c r="J54" s="208">
        <f t="shared" ref="J54" si="178">SUM(J61,J79,J81)</f>
        <v>0</v>
      </c>
      <c r="K54" s="208">
        <v>0</v>
      </c>
      <c r="L54" s="208">
        <v>0</v>
      </c>
      <c r="M54" s="208">
        <f t="shared" ref="M54" si="179">SUM(M61,M79,M81)</f>
        <v>0</v>
      </c>
      <c r="N54" s="208">
        <v>779670</v>
      </c>
      <c r="O54" s="208">
        <v>155316</v>
      </c>
      <c r="P54" s="208">
        <f t="shared" ref="P54:Q54" si="180">SUM(P61,P79,P81)</f>
        <v>0</v>
      </c>
      <c r="Q54" s="208">
        <f t="shared" si="180"/>
        <v>0</v>
      </c>
      <c r="R54" s="208">
        <v>31318</v>
      </c>
      <c r="S54" s="208">
        <f t="shared" ref="S54" si="181">SUM(S61,S79,S81)</f>
        <v>0</v>
      </c>
      <c r="T54" s="208">
        <v>4525230</v>
      </c>
      <c r="U54" s="208">
        <f t="shared" ref="U54" si="182">SUM(U61,U79,U81)</f>
        <v>0</v>
      </c>
      <c r="V54" s="208">
        <v>0</v>
      </c>
      <c r="W54" s="208">
        <v>413172</v>
      </c>
      <c r="X54" s="167"/>
    </row>
    <row r="55" spans="1:24" ht="15.75" customHeight="1">
      <c r="A55" s="165">
        <v>446</v>
      </c>
      <c r="B55" s="149" t="s">
        <v>141</v>
      </c>
      <c r="C55" s="211">
        <v>15054</v>
      </c>
      <c r="D55" s="208">
        <v>4461239</v>
      </c>
      <c r="E55" s="208">
        <v>789935</v>
      </c>
      <c r="F55" s="208">
        <v>2961149</v>
      </c>
      <c r="G55" s="208">
        <v>0</v>
      </c>
      <c r="H55" s="208">
        <v>0</v>
      </c>
      <c r="I55" s="208">
        <v>0</v>
      </c>
      <c r="J55" s="208">
        <f t="shared" ref="J55" si="183">SUM(J62,J80,J82)</f>
        <v>0</v>
      </c>
      <c r="K55" s="208">
        <v>0</v>
      </c>
      <c r="L55" s="208">
        <v>0</v>
      </c>
      <c r="M55" s="208">
        <f t="shared" ref="M55" si="184">SUM(M62,M80,M82)</f>
        <v>0</v>
      </c>
      <c r="N55" s="208">
        <v>96723</v>
      </c>
      <c r="O55" s="208">
        <v>10533</v>
      </c>
      <c r="P55" s="208">
        <f t="shared" ref="P55:Q55" si="185">SUM(P62,P80,P82)</f>
        <v>0</v>
      </c>
      <c r="Q55" s="208">
        <f t="shared" si="185"/>
        <v>0</v>
      </c>
      <c r="R55" s="208">
        <v>12724</v>
      </c>
      <c r="S55" s="208">
        <f t="shared" ref="S55" si="186">SUM(S62,S80,S82)</f>
        <v>0</v>
      </c>
      <c r="T55" s="208">
        <v>3719537</v>
      </c>
      <c r="U55" s="208">
        <f t="shared" ref="U55" si="187">SUM(U62,U80,U82)</f>
        <v>0</v>
      </c>
      <c r="V55" s="208">
        <v>0</v>
      </c>
      <c r="W55" s="208">
        <v>0</v>
      </c>
      <c r="X55" s="167"/>
    </row>
    <row r="56" spans="1:24" ht="15.75" customHeight="1">
      <c r="A56" s="165">
        <v>464</v>
      </c>
      <c r="B56" s="149" t="s">
        <v>144</v>
      </c>
      <c r="C56" s="211">
        <v>0</v>
      </c>
      <c r="D56" s="208">
        <v>2358726</v>
      </c>
      <c r="E56" s="208">
        <v>0</v>
      </c>
      <c r="F56" s="208">
        <v>0</v>
      </c>
      <c r="G56" s="208">
        <v>0</v>
      </c>
      <c r="H56" s="208">
        <v>0</v>
      </c>
      <c r="I56" s="208">
        <v>0</v>
      </c>
      <c r="J56" s="208">
        <f t="shared" ref="J56" si="188">SUM(J63,J81,J83)</f>
        <v>0</v>
      </c>
      <c r="K56" s="208">
        <v>0</v>
      </c>
      <c r="L56" s="208">
        <v>0</v>
      </c>
      <c r="M56" s="208">
        <f t="shared" ref="M56" si="189">SUM(M63,M81,M83)</f>
        <v>0</v>
      </c>
      <c r="N56" s="208">
        <v>669082</v>
      </c>
      <c r="O56" s="208">
        <v>78646</v>
      </c>
      <c r="P56" s="208">
        <f t="shared" ref="P56:Q56" si="190">SUM(P63,P81,P83)</f>
        <v>0</v>
      </c>
      <c r="Q56" s="208">
        <f t="shared" si="190"/>
        <v>0</v>
      </c>
      <c r="R56" s="208">
        <v>37814</v>
      </c>
      <c r="S56" s="208">
        <f t="shared" ref="S56" si="191">SUM(S63,S81,S83)</f>
        <v>0</v>
      </c>
      <c r="T56" s="208">
        <v>5869997</v>
      </c>
      <c r="U56" s="208">
        <f t="shared" ref="U56" si="192">SUM(U63,U81,U83)</f>
        <v>0</v>
      </c>
      <c r="V56" s="208">
        <v>0</v>
      </c>
      <c r="W56" s="208">
        <v>290257</v>
      </c>
      <c r="X56" s="167"/>
    </row>
    <row r="57" spans="1:24" ht="15.75" customHeight="1">
      <c r="A57" s="165">
        <v>481</v>
      </c>
      <c r="B57" s="149" t="s">
        <v>145</v>
      </c>
      <c r="C57" s="211">
        <v>0</v>
      </c>
      <c r="D57" s="208">
        <v>2980219</v>
      </c>
      <c r="E57" s="208">
        <v>198619</v>
      </c>
      <c r="F57" s="208">
        <v>0</v>
      </c>
      <c r="G57" s="208">
        <v>0</v>
      </c>
      <c r="H57" s="208">
        <v>0</v>
      </c>
      <c r="I57" s="208">
        <v>0</v>
      </c>
      <c r="J57" s="208">
        <f t="shared" ref="J57" si="193">SUM(J64,J82,J84)</f>
        <v>0</v>
      </c>
      <c r="K57" s="208">
        <v>0</v>
      </c>
      <c r="L57" s="208">
        <v>0</v>
      </c>
      <c r="M57" s="208">
        <f t="shared" ref="M57" si="194">SUM(M64,M82,M84)</f>
        <v>0</v>
      </c>
      <c r="N57" s="208">
        <v>215987</v>
      </c>
      <c r="O57" s="208">
        <v>18665</v>
      </c>
      <c r="P57" s="208">
        <f t="shared" ref="P57:Q57" si="195">SUM(P64,P82,P84)</f>
        <v>0</v>
      </c>
      <c r="Q57" s="208">
        <f t="shared" si="195"/>
        <v>0</v>
      </c>
      <c r="R57" s="208">
        <v>18439</v>
      </c>
      <c r="S57" s="208">
        <f t="shared" ref="S57" si="196">SUM(S64,S82,S84)</f>
        <v>0</v>
      </c>
      <c r="T57" s="208">
        <v>3833820</v>
      </c>
      <c r="U57" s="208">
        <f t="shared" ref="U57" si="197">SUM(U64,U82,U84)</f>
        <v>0</v>
      </c>
      <c r="V57" s="208">
        <v>0</v>
      </c>
      <c r="W57" s="208">
        <v>639410</v>
      </c>
      <c r="X57" s="167"/>
    </row>
    <row r="58" spans="1:24" ht="15.75" customHeight="1">
      <c r="A58" s="165">
        <v>501</v>
      </c>
      <c r="B58" s="149" t="s">
        <v>146</v>
      </c>
      <c r="C58" s="211">
        <v>0</v>
      </c>
      <c r="D58" s="208">
        <v>2860673</v>
      </c>
      <c r="E58" s="208">
        <v>45600</v>
      </c>
      <c r="F58" s="208">
        <v>4015492</v>
      </c>
      <c r="G58" s="208">
        <v>0</v>
      </c>
      <c r="H58" s="208">
        <v>0</v>
      </c>
      <c r="I58" s="208">
        <v>0</v>
      </c>
      <c r="J58" s="208">
        <f t="shared" ref="J58" si="198">SUM(J65,J83,J85)</f>
        <v>0</v>
      </c>
      <c r="K58" s="208">
        <v>0</v>
      </c>
      <c r="L58" s="208">
        <v>30040</v>
      </c>
      <c r="M58" s="208">
        <f t="shared" ref="M58" si="199">SUM(M65,M83,M85)</f>
        <v>0</v>
      </c>
      <c r="N58" s="208">
        <v>53991</v>
      </c>
      <c r="O58" s="208">
        <v>22071</v>
      </c>
      <c r="P58" s="208">
        <f t="shared" ref="P58:Q58" si="200">SUM(P65,P83,P85)</f>
        <v>0</v>
      </c>
      <c r="Q58" s="208">
        <f t="shared" si="200"/>
        <v>0</v>
      </c>
      <c r="R58" s="208">
        <v>18130</v>
      </c>
      <c r="S58" s="208">
        <f t="shared" ref="S58" si="201">SUM(S65,S83,S85)</f>
        <v>0</v>
      </c>
      <c r="T58" s="208">
        <v>3063583</v>
      </c>
      <c r="U58" s="208">
        <f t="shared" ref="U58" si="202">SUM(U65,U83,U85)</f>
        <v>0</v>
      </c>
      <c r="V58" s="208">
        <v>0</v>
      </c>
      <c r="W58" s="208">
        <v>0</v>
      </c>
      <c r="X58" s="167"/>
    </row>
    <row r="59" spans="1:24" ht="15.75" customHeight="1">
      <c r="A59" s="165">
        <v>585</v>
      </c>
      <c r="B59" s="149" t="s">
        <v>147</v>
      </c>
      <c r="C59" s="211">
        <v>0</v>
      </c>
      <c r="D59" s="208">
        <v>6458522</v>
      </c>
      <c r="E59" s="208">
        <v>34900</v>
      </c>
      <c r="F59" s="208">
        <v>6435389</v>
      </c>
      <c r="G59" s="208">
        <v>0</v>
      </c>
      <c r="H59" s="208">
        <v>0</v>
      </c>
      <c r="I59" s="208">
        <v>0</v>
      </c>
      <c r="J59" s="208">
        <f t="shared" ref="J59" si="203">SUM(J66,J84,J86)</f>
        <v>0</v>
      </c>
      <c r="K59" s="208">
        <v>0</v>
      </c>
      <c r="L59" s="208">
        <v>276188</v>
      </c>
      <c r="M59" s="208">
        <f t="shared" ref="M59" si="204">SUM(M66,M84,M86)</f>
        <v>0</v>
      </c>
      <c r="N59" s="208">
        <v>106980</v>
      </c>
      <c r="O59" s="208">
        <v>17563</v>
      </c>
      <c r="P59" s="208">
        <f t="shared" ref="P59:Q59" si="205">SUM(P66,P84,P86)</f>
        <v>0</v>
      </c>
      <c r="Q59" s="208">
        <f t="shared" si="205"/>
        <v>0</v>
      </c>
      <c r="R59" s="208">
        <v>19306</v>
      </c>
      <c r="S59" s="208">
        <f t="shared" ref="S59" si="206">SUM(S66,S84,S86)</f>
        <v>0</v>
      </c>
      <c r="T59" s="208">
        <v>4730276</v>
      </c>
      <c r="U59" s="208">
        <f t="shared" ref="U59" si="207">SUM(U66,U84,U86)</f>
        <v>0</v>
      </c>
      <c r="V59" s="208">
        <v>0</v>
      </c>
      <c r="W59" s="208">
        <v>54356</v>
      </c>
      <c r="X59" s="167"/>
    </row>
    <row r="60" spans="1:24" ht="15.75" customHeight="1">
      <c r="A60" s="201">
        <v>586</v>
      </c>
      <c r="B60" s="149" t="s">
        <v>148</v>
      </c>
      <c r="C60" s="211">
        <v>0</v>
      </c>
      <c r="D60" s="208">
        <v>6813481</v>
      </c>
      <c r="E60" s="208">
        <v>56520</v>
      </c>
      <c r="F60" s="208">
        <v>3240481</v>
      </c>
      <c r="G60" s="208">
        <v>0</v>
      </c>
      <c r="H60" s="208">
        <v>0</v>
      </c>
      <c r="I60" s="208">
        <v>0</v>
      </c>
      <c r="J60" s="208">
        <f t="shared" ref="J60" si="208">SUM(J67,J85,J87)</f>
        <v>0</v>
      </c>
      <c r="K60" s="208">
        <v>0</v>
      </c>
      <c r="L60" s="208">
        <v>67897</v>
      </c>
      <c r="M60" s="208">
        <f t="shared" ref="M60" si="209">SUM(M67,M85,M87)</f>
        <v>0</v>
      </c>
      <c r="N60" s="208">
        <v>13796</v>
      </c>
      <c r="O60" s="208">
        <v>18333</v>
      </c>
      <c r="P60" s="208">
        <f t="shared" ref="P60:Q60" si="210">SUM(P67,P85,P87)</f>
        <v>0</v>
      </c>
      <c r="Q60" s="208">
        <f t="shared" si="210"/>
        <v>0</v>
      </c>
      <c r="R60" s="208">
        <v>15545</v>
      </c>
      <c r="S60" s="208">
        <f t="shared" ref="S60" si="211">SUM(S67,S85,S87)</f>
        <v>0</v>
      </c>
      <c r="T60" s="208">
        <v>3673938</v>
      </c>
      <c r="U60" s="208">
        <f t="shared" ref="U60" si="212">SUM(U67,U85,U87)</f>
        <v>0</v>
      </c>
      <c r="V60" s="208">
        <v>0</v>
      </c>
      <c r="W60" s="208">
        <v>177129</v>
      </c>
      <c r="X60" s="167"/>
    </row>
    <row r="61" spans="1:24" ht="3.75" customHeight="1">
      <c r="A61" s="218"/>
      <c r="B61" s="169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67"/>
    </row>
    <row r="62" spans="1:24">
      <c r="B62" s="149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49"/>
    </row>
    <row r="63" spans="1:24" s="172" customFormat="1">
      <c r="C63" s="152"/>
    </row>
    <row r="64" spans="1:24" s="172" customFormat="1" ht="10.15" customHeight="1">
      <c r="C64" s="152"/>
    </row>
    <row r="65" spans="3:3" s="172" customFormat="1">
      <c r="C65" s="152"/>
    </row>
    <row r="66" spans="3:3" s="172" customFormat="1">
      <c r="C66" s="152"/>
    </row>
    <row r="67" spans="3:3" s="172" customFormat="1">
      <c r="C67" s="152"/>
    </row>
    <row r="68" spans="3:3" s="172" customFormat="1">
      <c r="C68" s="152"/>
    </row>
    <row r="69" spans="3:3" s="172" customFormat="1">
      <c r="C69" s="152"/>
    </row>
    <row r="70" spans="3:3" s="172" customFormat="1">
      <c r="C70" s="152"/>
    </row>
    <row r="71" spans="3:3" s="172" customFormat="1">
      <c r="C71" s="152"/>
    </row>
    <row r="72" spans="3:3" s="172" customFormat="1">
      <c r="C72" s="152"/>
    </row>
    <row r="73" spans="3:3" s="172" customFormat="1">
      <c r="C73" s="152"/>
    </row>
    <row r="74" spans="3:3" s="172" customFormat="1">
      <c r="C74" s="152"/>
    </row>
    <row r="75" spans="3:3" s="172" customFormat="1">
      <c r="C75" s="152"/>
    </row>
    <row r="76" spans="3:3" s="172" customFormat="1">
      <c r="C76" s="152"/>
    </row>
    <row r="77" spans="3:3" s="172" customFormat="1">
      <c r="C77" s="152"/>
    </row>
    <row r="78" spans="3:3" s="172" customFormat="1">
      <c r="C78" s="152"/>
    </row>
    <row r="79" spans="3:3" s="172" customFormat="1">
      <c r="C79" s="152"/>
    </row>
    <row r="80" spans="3:3" s="172" customFormat="1">
      <c r="C80" s="152"/>
    </row>
    <row r="81" spans="3:3" s="172" customFormat="1">
      <c r="C81" s="152"/>
    </row>
    <row r="82" spans="3:3" s="172" customFormat="1">
      <c r="C82" s="152"/>
    </row>
    <row r="83" spans="3:3" s="172" customFormat="1">
      <c r="C83" s="152"/>
    </row>
    <row r="84" spans="3:3" s="172" customFormat="1">
      <c r="C84" s="152"/>
    </row>
    <row r="85" spans="3:3" s="172" customFormat="1">
      <c r="C85" s="152"/>
    </row>
    <row r="86" spans="3:3" s="172" customFormat="1">
      <c r="C86" s="152"/>
    </row>
    <row r="87" spans="3:3" s="172" customFormat="1">
      <c r="C87" s="152"/>
    </row>
    <row r="88" spans="3:3" s="172" customFormat="1">
      <c r="C88" s="152"/>
    </row>
    <row r="89" spans="3:3" s="172" customFormat="1">
      <c r="C89" s="152"/>
    </row>
    <row r="90" spans="3:3" s="172" customFormat="1">
      <c r="C90" s="152"/>
    </row>
    <row r="91" spans="3:3" s="172" customFormat="1">
      <c r="C91" s="152"/>
    </row>
    <row r="92" spans="3:3" s="172" customFormat="1">
      <c r="C92" s="152"/>
    </row>
    <row r="93" spans="3:3" s="172" customFormat="1">
      <c r="C93" s="152"/>
    </row>
  </sheetData>
  <mergeCells count="1">
    <mergeCell ref="A3:B3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75" fitToWidth="2" orientation="portrait" horizontalDpi="4294967293" r:id="rId1"/>
  <headerFooter alignWithMargins="0"/>
  <colBreaks count="1" manualBreakCount="1">
    <brk id="12" max="6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H15"/>
  <sheetViews>
    <sheetView zoomScaleNormal="100" workbookViewId="0">
      <selection activeCell="J27" sqref="J27"/>
    </sheetView>
  </sheetViews>
  <sheetFormatPr defaultColWidth="8.85546875" defaultRowHeight="11.25"/>
  <cols>
    <col min="1" max="1" width="14.28515625" style="70" customWidth="1"/>
    <col min="2" max="8" width="11.42578125" style="70" customWidth="1"/>
    <col min="9" max="16384" width="8.85546875" style="70"/>
  </cols>
  <sheetData>
    <row r="1" spans="1:8" s="69" customFormat="1" ht="17.25">
      <c r="A1" s="68" t="s">
        <v>332</v>
      </c>
    </row>
    <row r="2" spans="1:8" ht="12" customHeight="1">
      <c r="A2" s="373" t="s">
        <v>162</v>
      </c>
      <c r="B2" s="375" t="s">
        <v>333</v>
      </c>
      <c r="C2" s="375" t="s">
        <v>334</v>
      </c>
      <c r="D2" s="375" t="s">
        <v>262</v>
      </c>
      <c r="E2" s="375" t="s">
        <v>335</v>
      </c>
      <c r="F2" s="369" t="s">
        <v>336</v>
      </c>
      <c r="G2" s="371" t="s">
        <v>337</v>
      </c>
      <c r="H2" s="367" t="s">
        <v>71</v>
      </c>
    </row>
    <row r="3" spans="1:8" ht="12" customHeight="1">
      <c r="A3" s="374"/>
      <c r="B3" s="376"/>
      <c r="C3" s="376"/>
      <c r="D3" s="376"/>
      <c r="E3" s="376"/>
      <c r="F3" s="370"/>
      <c r="G3" s="372"/>
      <c r="H3" s="368"/>
    </row>
    <row r="4" spans="1:8">
      <c r="A4" s="142"/>
      <c r="B4" s="73" t="s">
        <v>196</v>
      </c>
      <c r="C4" s="44" t="s">
        <v>197</v>
      </c>
      <c r="D4" s="44" t="s">
        <v>198</v>
      </c>
      <c r="E4" s="44" t="s">
        <v>198</v>
      </c>
      <c r="F4" s="44" t="s">
        <v>199</v>
      </c>
      <c r="G4" s="44" t="s">
        <v>198</v>
      </c>
      <c r="H4" s="261"/>
    </row>
    <row r="5" spans="1:8" ht="15" customHeight="1">
      <c r="A5" s="142" t="s">
        <v>511</v>
      </c>
      <c r="B5" s="85">
        <v>163</v>
      </c>
      <c r="C5" s="85">
        <v>369873</v>
      </c>
      <c r="D5" s="85">
        <v>58881244</v>
      </c>
      <c r="E5" s="85">
        <v>43682342</v>
      </c>
      <c r="F5" s="85">
        <v>15125</v>
      </c>
      <c r="G5" s="85">
        <v>0</v>
      </c>
      <c r="H5" s="261" t="s">
        <v>329</v>
      </c>
    </row>
    <row r="6" spans="1:8" ht="15" customHeight="1">
      <c r="A6" s="142" t="s">
        <v>422</v>
      </c>
      <c r="B6" s="85">
        <v>160</v>
      </c>
      <c r="C6" s="85">
        <v>355546</v>
      </c>
      <c r="D6" s="85">
        <v>65355400</v>
      </c>
      <c r="E6" s="85">
        <v>48501958</v>
      </c>
      <c r="F6" s="85">
        <v>15241</v>
      </c>
      <c r="G6" s="85">
        <v>0</v>
      </c>
      <c r="H6" s="261" t="s">
        <v>329</v>
      </c>
    </row>
    <row r="7" spans="1:8" ht="15" customHeight="1">
      <c r="A7" s="142" t="s">
        <v>434</v>
      </c>
      <c r="B7" s="85">
        <v>162</v>
      </c>
      <c r="C7" s="85">
        <v>337705</v>
      </c>
      <c r="D7" s="85">
        <v>76650075</v>
      </c>
      <c r="E7" s="85">
        <v>56673019</v>
      </c>
      <c r="F7" s="85">
        <v>15245</v>
      </c>
      <c r="G7" s="85">
        <v>0</v>
      </c>
      <c r="H7" s="261" t="s">
        <v>487</v>
      </c>
    </row>
    <row r="8" spans="1:8" ht="15" customHeight="1">
      <c r="A8" s="142" t="s">
        <v>497</v>
      </c>
      <c r="B8" s="85">
        <v>161</v>
      </c>
      <c r="C8" s="85">
        <v>121679</v>
      </c>
      <c r="D8" s="85">
        <v>112528429</v>
      </c>
      <c r="E8" s="85">
        <v>83339703</v>
      </c>
      <c r="F8" s="85">
        <v>15703</v>
      </c>
      <c r="G8" s="85">
        <v>1700000</v>
      </c>
      <c r="H8" s="261" t="s">
        <v>487</v>
      </c>
    </row>
    <row r="9" spans="1:8" ht="15" customHeight="1">
      <c r="A9" s="142" t="s">
        <v>512</v>
      </c>
      <c r="B9" s="88">
        <v>161</v>
      </c>
      <c r="C9" s="88">
        <v>230389</v>
      </c>
      <c r="D9" s="88">
        <v>124009515</v>
      </c>
      <c r="E9" s="88">
        <v>91825614</v>
      </c>
      <c r="F9" s="88">
        <v>16363</v>
      </c>
      <c r="G9" s="88">
        <v>600000</v>
      </c>
      <c r="H9" s="264" t="s">
        <v>487</v>
      </c>
    </row>
    <row r="10" spans="1:8" ht="3.75" customHeight="1">
      <c r="A10" s="262"/>
      <c r="B10" s="75"/>
      <c r="C10" s="48"/>
      <c r="D10" s="48"/>
      <c r="E10" s="48"/>
      <c r="F10" s="48"/>
      <c r="G10" s="48"/>
      <c r="H10" s="263"/>
    </row>
    <row r="11" spans="1:8">
      <c r="A11" s="70" t="s">
        <v>520</v>
      </c>
    </row>
    <row r="12" spans="1:8">
      <c r="A12" s="89" t="s">
        <v>330</v>
      </c>
    </row>
    <row r="13" spans="1:8">
      <c r="A13" s="72" t="s">
        <v>338</v>
      </c>
    </row>
    <row r="14" spans="1:8">
      <c r="A14" s="72" t="s">
        <v>211</v>
      </c>
    </row>
    <row r="15" spans="1:8" ht="12" customHeight="1"/>
  </sheetData>
  <mergeCells count="8">
    <mergeCell ref="H2:H3"/>
    <mergeCell ref="F2:F3"/>
    <mergeCell ref="G2:G3"/>
    <mergeCell ref="A2:A3"/>
    <mergeCell ref="B2:B3"/>
    <mergeCell ref="C2:C3"/>
    <mergeCell ref="D2:D3"/>
    <mergeCell ref="E2:E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F56"/>
  <sheetViews>
    <sheetView topLeftCell="A10" zoomScaleNormal="100" workbookViewId="0">
      <selection activeCell="C38" sqref="C38"/>
    </sheetView>
  </sheetViews>
  <sheetFormatPr defaultColWidth="8.85546875" defaultRowHeight="11.25"/>
  <cols>
    <col min="1" max="6" width="17.140625" style="6" customWidth="1"/>
    <col min="7" max="7" width="12.7109375" style="6" customWidth="1"/>
    <col min="8" max="16384" width="8.85546875" style="6"/>
  </cols>
  <sheetData>
    <row r="1" spans="1:6" s="7" customFormat="1" ht="17.25">
      <c r="A1" s="9" t="s">
        <v>418</v>
      </c>
    </row>
    <row r="2" spans="1:6" s="34" customFormat="1" ht="14.25">
      <c r="A2" s="35" t="s">
        <v>192</v>
      </c>
      <c r="B2" s="36"/>
      <c r="C2" s="32"/>
      <c r="D2" s="32"/>
      <c r="E2" s="32"/>
      <c r="F2" s="33"/>
    </row>
    <row r="3" spans="1:6">
      <c r="A3" s="31"/>
      <c r="B3" s="10"/>
      <c r="C3" s="5"/>
      <c r="D3" s="5"/>
      <c r="E3" s="5"/>
      <c r="F3" s="11" t="s">
        <v>157</v>
      </c>
    </row>
    <row r="4" spans="1:6" ht="13.9" customHeight="1">
      <c r="A4" s="299" t="s">
        <v>419</v>
      </c>
      <c r="B4" s="299"/>
      <c r="C4" s="298"/>
      <c r="D4" s="297" t="s">
        <v>420</v>
      </c>
      <c r="E4" s="299"/>
      <c r="F4" s="299"/>
    </row>
    <row r="5" spans="1:6" ht="13.9" customHeight="1">
      <c r="A5" s="269" t="s">
        <v>162</v>
      </c>
      <c r="B5" s="269" t="s">
        <v>213</v>
      </c>
      <c r="C5" s="270" t="s">
        <v>421</v>
      </c>
      <c r="D5" s="14" t="s">
        <v>162</v>
      </c>
      <c r="E5" s="268" t="s">
        <v>213</v>
      </c>
      <c r="F5" s="29" t="s">
        <v>421</v>
      </c>
    </row>
    <row r="6" spans="1:6" ht="18.75" customHeight="1">
      <c r="A6" s="37" t="s">
        <v>511</v>
      </c>
      <c r="B6" s="271">
        <v>1903821000</v>
      </c>
      <c r="C6" s="272">
        <v>1856931033</v>
      </c>
      <c r="D6" s="37" t="s">
        <v>511</v>
      </c>
      <c r="E6" s="271">
        <v>1903821000</v>
      </c>
      <c r="F6" s="2">
        <v>1849505145</v>
      </c>
    </row>
    <row r="7" spans="1:6" ht="15" customHeight="1">
      <c r="A7" s="37" t="s">
        <v>422</v>
      </c>
      <c r="B7" s="273">
        <v>1888050000</v>
      </c>
      <c r="C7" s="274">
        <v>1792583768</v>
      </c>
      <c r="D7" s="37" t="s">
        <v>422</v>
      </c>
      <c r="E7" s="273">
        <v>1888050000</v>
      </c>
      <c r="F7" s="25">
        <v>1786136265</v>
      </c>
    </row>
    <row r="8" spans="1:6" ht="15" customHeight="1">
      <c r="A8" s="37" t="s">
        <v>434</v>
      </c>
      <c r="B8" s="273">
        <v>1935450000</v>
      </c>
      <c r="C8" s="274">
        <v>1793858039</v>
      </c>
      <c r="D8" s="37" t="s">
        <v>434</v>
      </c>
      <c r="E8" s="273">
        <v>1935450000</v>
      </c>
      <c r="F8" s="25">
        <v>1788628840</v>
      </c>
    </row>
    <row r="9" spans="1:6" ht="15" customHeight="1">
      <c r="A9" s="26" t="s">
        <v>500</v>
      </c>
      <c r="B9" s="275">
        <v>1995624000</v>
      </c>
      <c r="C9" s="276">
        <v>2573608408</v>
      </c>
      <c r="D9" s="26" t="s">
        <v>500</v>
      </c>
      <c r="E9" s="275">
        <v>1995624000</v>
      </c>
      <c r="F9" s="277">
        <v>2563595088</v>
      </c>
    </row>
    <row r="10" spans="1:6" ht="15" customHeight="1">
      <c r="A10" s="26" t="s">
        <v>523</v>
      </c>
      <c r="B10" s="275">
        <f>SUM(B12:B25)</f>
        <v>2730407000</v>
      </c>
      <c r="C10" s="283">
        <f>SUM(C12:C25)</f>
        <v>3170011416433</v>
      </c>
      <c r="D10" s="26" t="s">
        <v>523</v>
      </c>
      <c r="E10" s="275">
        <v>2730407000</v>
      </c>
      <c r="F10" s="281">
        <v>3137285937723</v>
      </c>
    </row>
    <row r="11" spans="1:6" ht="12" customHeight="1">
      <c r="A11" s="38"/>
      <c r="B11" s="275"/>
      <c r="C11" s="276"/>
      <c r="D11" s="11"/>
      <c r="E11" s="275"/>
      <c r="F11" s="277"/>
    </row>
    <row r="12" spans="1:6" ht="15" customHeight="1">
      <c r="A12" s="39" t="s">
        <v>1</v>
      </c>
      <c r="B12" s="275">
        <v>704800000</v>
      </c>
      <c r="C12" s="284">
        <v>785835500834</v>
      </c>
      <c r="D12" s="278" t="s">
        <v>2</v>
      </c>
      <c r="E12" s="275">
        <v>2557078</v>
      </c>
      <c r="F12" s="281">
        <v>2266155886</v>
      </c>
    </row>
    <row r="13" spans="1:6" ht="15" customHeight="1">
      <c r="A13" s="39" t="s">
        <v>4</v>
      </c>
      <c r="B13" s="275">
        <v>64406000</v>
      </c>
      <c r="C13" s="284">
        <v>92392442014</v>
      </c>
      <c r="D13" s="278" t="s">
        <v>3</v>
      </c>
      <c r="E13" s="275">
        <v>236456070</v>
      </c>
      <c r="F13" s="281">
        <v>346848151351</v>
      </c>
    </row>
    <row r="14" spans="1:6" ht="15" customHeight="1">
      <c r="A14" s="39" t="s">
        <v>6</v>
      </c>
      <c r="B14" s="275">
        <v>3392000</v>
      </c>
      <c r="C14" s="284">
        <v>3359670000</v>
      </c>
      <c r="D14" s="278" t="s">
        <v>5</v>
      </c>
      <c r="E14" s="275">
        <v>343090040</v>
      </c>
      <c r="F14" s="281">
        <v>383993654929</v>
      </c>
    </row>
    <row r="15" spans="1:6" ht="15" customHeight="1">
      <c r="A15" s="39" t="s">
        <v>8</v>
      </c>
      <c r="B15" s="275">
        <v>325100000</v>
      </c>
      <c r="C15" s="284">
        <v>375278689000</v>
      </c>
      <c r="D15" s="278" t="s">
        <v>7</v>
      </c>
      <c r="E15" s="275">
        <v>95767665</v>
      </c>
      <c r="F15" s="281">
        <v>187845988484</v>
      </c>
    </row>
    <row r="16" spans="1:6" ht="25.5" customHeight="1">
      <c r="A16" s="40" t="s">
        <v>524</v>
      </c>
      <c r="B16" s="275">
        <v>1457000</v>
      </c>
      <c r="C16" s="284">
        <v>1403320000</v>
      </c>
      <c r="D16" s="278" t="s">
        <v>9</v>
      </c>
      <c r="E16" s="275">
        <v>8104365</v>
      </c>
      <c r="F16" s="281">
        <v>5451372910</v>
      </c>
    </row>
    <row r="17" spans="1:6" ht="15" customHeight="1">
      <c r="A17" s="39" t="s">
        <v>10</v>
      </c>
      <c r="B17" s="275">
        <v>5089047</v>
      </c>
      <c r="C17" s="284">
        <v>6095759589</v>
      </c>
      <c r="D17" s="278" t="s">
        <v>258</v>
      </c>
      <c r="E17" s="275">
        <v>84750893</v>
      </c>
      <c r="F17" s="281">
        <v>89929188138</v>
      </c>
    </row>
    <row r="18" spans="1:6" ht="15" customHeight="1">
      <c r="A18" s="39" t="s">
        <v>12</v>
      </c>
      <c r="B18" s="275">
        <v>21069107</v>
      </c>
      <c r="C18" s="284">
        <v>20101018761</v>
      </c>
      <c r="D18" s="278" t="s">
        <v>11</v>
      </c>
      <c r="E18" s="275">
        <v>980223582</v>
      </c>
      <c r="F18" s="281">
        <v>1061978085750</v>
      </c>
    </row>
    <row r="19" spans="1:6" ht="15" customHeight="1">
      <c r="A19" s="39" t="s">
        <v>14</v>
      </c>
      <c r="B19" s="275">
        <v>219741181</v>
      </c>
      <c r="C19" s="284">
        <v>690490855287</v>
      </c>
      <c r="D19" s="278" t="s">
        <v>13</v>
      </c>
      <c r="E19" s="275">
        <v>146432257</v>
      </c>
      <c r="F19" s="281">
        <v>201560414791</v>
      </c>
    </row>
    <row r="20" spans="1:6" ht="15" customHeight="1">
      <c r="A20" s="39" t="s">
        <v>15</v>
      </c>
      <c r="B20" s="275">
        <v>2317006</v>
      </c>
      <c r="C20" s="284">
        <v>2420002199</v>
      </c>
      <c r="D20" s="278" t="s">
        <v>259</v>
      </c>
      <c r="E20" s="275">
        <v>139268129</v>
      </c>
      <c r="F20" s="281">
        <v>136836192028</v>
      </c>
    </row>
    <row r="21" spans="1:6" ht="15" customHeight="1">
      <c r="A21" s="39" t="s">
        <v>17</v>
      </c>
      <c r="B21" s="275">
        <v>313681</v>
      </c>
      <c r="C21" s="284">
        <v>359813458</v>
      </c>
      <c r="D21" s="278" t="s">
        <v>16</v>
      </c>
      <c r="E21" s="275">
        <v>369687012</v>
      </c>
      <c r="F21" s="281">
        <v>371402354248</v>
      </c>
    </row>
    <row r="22" spans="1:6" ht="15" customHeight="1">
      <c r="A22" s="39" t="s">
        <v>18</v>
      </c>
      <c r="B22" s="275">
        <v>87910267</v>
      </c>
      <c r="C22" s="284">
        <v>96062447569</v>
      </c>
      <c r="D22" s="278" t="s">
        <v>260</v>
      </c>
      <c r="E22" s="275">
        <v>10097834</v>
      </c>
      <c r="F22" s="281">
        <v>1017773629</v>
      </c>
    </row>
    <row r="23" spans="1:6" ht="15" customHeight="1">
      <c r="A23" s="39" t="s">
        <v>20</v>
      </c>
      <c r="B23" s="275">
        <v>1000</v>
      </c>
      <c r="C23" s="284">
        <v>10013319812</v>
      </c>
      <c r="D23" s="278" t="s">
        <v>19</v>
      </c>
      <c r="E23" s="275">
        <v>313472075</v>
      </c>
      <c r="F23" s="281">
        <v>348156605579</v>
      </c>
    </row>
    <row r="24" spans="1:6" ht="15" customHeight="1">
      <c r="A24" s="39" t="s">
        <v>21</v>
      </c>
      <c r="B24" s="275">
        <v>1012227911</v>
      </c>
      <c r="C24" s="284">
        <v>790407977910</v>
      </c>
      <c r="D24" s="278" t="s">
        <v>261</v>
      </c>
      <c r="E24" s="275">
        <v>500000</v>
      </c>
      <c r="F24" s="286" t="s">
        <v>526</v>
      </c>
    </row>
    <row r="25" spans="1:6" ht="15" customHeight="1">
      <c r="A25" s="39" t="s">
        <v>22</v>
      </c>
      <c r="B25" s="275">
        <v>282582800</v>
      </c>
      <c r="C25" s="284">
        <v>295790600000</v>
      </c>
      <c r="D25" s="5"/>
      <c r="E25" s="53"/>
      <c r="F25" s="2"/>
    </row>
    <row r="26" spans="1:6" ht="3.75" customHeight="1">
      <c r="A26" s="12"/>
      <c r="B26" s="4"/>
      <c r="C26" s="285"/>
      <c r="D26" s="12"/>
      <c r="E26" s="4"/>
      <c r="F26" s="3"/>
    </row>
    <row r="27" spans="1:6">
      <c r="A27" s="6" t="s">
        <v>273</v>
      </c>
    </row>
    <row r="28" spans="1:6">
      <c r="A28" s="6" t="s">
        <v>423</v>
      </c>
    </row>
    <row r="30" spans="1:6" s="34" customFormat="1" ht="14.25">
      <c r="A30" s="35" t="s">
        <v>193</v>
      </c>
      <c r="B30" s="36"/>
      <c r="C30" s="32"/>
      <c r="D30" s="32"/>
      <c r="E30" s="33"/>
    </row>
    <row r="31" spans="1:6">
      <c r="A31" s="31"/>
      <c r="B31" s="10"/>
      <c r="C31" s="5"/>
      <c r="D31" s="5"/>
      <c r="E31" s="11" t="s">
        <v>157</v>
      </c>
    </row>
    <row r="32" spans="1:6" ht="13.9" customHeight="1">
      <c r="A32" s="295" t="s">
        <v>162</v>
      </c>
      <c r="B32" s="297" t="s">
        <v>424</v>
      </c>
      <c r="C32" s="298"/>
      <c r="D32" s="297" t="s">
        <v>425</v>
      </c>
      <c r="E32" s="299"/>
    </row>
    <row r="33" spans="1:5" ht="13.9" customHeight="1">
      <c r="A33" s="296"/>
      <c r="B33" s="268" t="s">
        <v>213</v>
      </c>
      <c r="C33" s="30" t="s">
        <v>421</v>
      </c>
      <c r="D33" s="268" t="s">
        <v>213</v>
      </c>
      <c r="E33" s="29" t="s">
        <v>421</v>
      </c>
    </row>
    <row r="34" spans="1:5" ht="18.75" customHeight="1">
      <c r="A34" s="37" t="s">
        <v>511</v>
      </c>
      <c r="B34" s="271">
        <v>1095200331</v>
      </c>
      <c r="C34" s="272">
        <v>1204404432</v>
      </c>
      <c r="D34" s="271">
        <v>1095200331</v>
      </c>
      <c r="E34" s="2">
        <v>1198999954</v>
      </c>
    </row>
    <row r="35" spans="1:5" ht="15" customHeight="1">
      <c r="A35" s="37" t="s">
        <v>422</v>
      </c>
      <c r="B35" s="273">
        <v>1547624238</v>
      </c>
      <c r="C35" s="274">
        <v>1574752577</v>
      </c>
      <c r="D35" s="273">
        <v>1547624238</v>
      </c>
      <c r="E35" s="25">
        <v>1560735012</v>
      </c>
    </row>
    <row r="36" spans="1:5" ht="15" customHeight="1">
      <c r="A36" s="37" t="s">
        <v>434</v>
      </c>
      <c r="B36" s="273">
        <v>1570805120</v>
      </c>
      <c r="C36" s="274">
        <v>1605239305</v>
      </c>
      <c r="D36" s="273">
        <v>1570805120</v>
      </c>
      <c r="E36" s="25">
        <v>1592192497</v>
      </c>
    </row>
    <row r="37" spans="1:5" ht="15" customHeight="1">
      <c r="A37" s="26" t="s">
        <v>500</v>
      </c>
      <c r="B37" s="275">
        <v>1686662342</v>
      </c>
      <c r="C37" s="276">
        <v>1687932961</v>
      </c>
      <c r="D37" s="275">
        <v>1686662342</v>
      </c>
      <c r="E37" s="277">
        <v>1664623147</v>
      </c>
    </row>
    <row r="38" spans="1:5" ht="15" customHeight="1">
      <c r="A38" s="26" t="s">
        <v>523</v>
      </c>
      <c r="B38" s="275">
        <v>1112735295</v>
      </c>
      <c r="C38" s="281">
        <v>1247661780283</v>
      </c>
      <c r="D38" s="275">
        <v>1112735295</v>
      </c>
      <c r="E38" s="282">
        <v>1244490533238</v>
      </c>
    </row>
    <row r="39" spans="1:5" ht="15" customHeight="1">
      <c r="A39" s="5"/>
      <c r="B39" s="275"/>
      <c r="C39" s="277"/>
      <c r="D39" s="275"/>
      <c r="E39" s="277"/>
    </row>
    <row r="40" spans="1:5" ht="15" customHeight="1">
      <c r="A40" s="278" t="s">
        <v>216</v>
      </c>
      <c r="B40" s="275">
        <v>7158545</v>
      </c>
      <c r="C40" s="281">
        <v>14766057196</v>
      </c>
      <c r="D40" s="275">
        <v>7158545</v>
      </c>
      <c r="E40" s="281">
        <v>14766057196</v>
      </c>
    </row>
    <row r="41" spans="1:5" ht="15" customHeight="1">
      <c r="A41" s="278" t="s">
        <v>23</v>
      </c>
      <c r="B41" s="275">
        <v>4742905</v>
      </c>
      <c r="C41" s="281">
        <v>4221392554</v>
      </c>
      <c r="D41" s="275">
        <v>4742905</v>
      </c>
      <c r="E41" s="281">
        <v>4028089146</v>
      </c>
    </row>
    <row r="42" spans="1:5" ht="26.25" customHeight="1">
      <c r="A42" s="279" t="s">
        <v>217</v>
      </c>
      <c r="B42" s="275">
        <v>3032557</v>
      </c>
      <c r="C42" s="281">
        <v>7946681654</v>
      </c>
      <c r="D42" s="275">
        <v>3032557</v>
      </c>
      <c r="E42" s="281">
        <v>7946681654</v>
      </c>
    </row>
    <row r="43" spans="1:5" ht="15" customHeight="1">
      <c r="A43" s="278" t="s">
        <v>24</v>
      </c>
      <c r="B43" s="275">
        <v>29498492</v>
      </c>
      <c r="C43" s="281">
        <v>30092047471</v>
      </c>
      <c r="D43" s="275">
        <v>29498492</v>
      </c>
      <c r="E43" s="281">
        <v>30013758191</v>
      </c>
    </row>
    <row r="44" spans="1:5" ht="26.25" customHeight="1">
      <c r="A44" s="279" t="s">
        <v>218</v>
      </c>
      <c r="B44" s="275">
        <v>3205524</v>
      </c>
      <c r="C44" s="281">
        <v>2893331046</v>
      </c>
      <c r="D44" s="275">
        <v>3205524</v>
      </c>
      <c r="E44" s="281">
        <v>2893331046</v>
      </c>
    </row>
    <row r="45" spans="1:5" ht="15" customHeight="1">
      <c r="A45" s="278" t="s">
        <v>525</v>
      </c>
      <c r="B45" s="275"/>
      <c r="C45" s="281"/>
      <c r="D45" s="275"/>
      <c r="E45" s="281"/>
    </row>
    <row r="46" spans="1:5" ht="15" customHeight="1">
      <c r="A46" s="278" t="s">
        <v>25</v>
      </c>
      <c r="B46" s="275">
        <v>189613</v>
      </c>
      <c r="C46" s="281">
        <v>182205669</v>
      </c>
      <c r="D46" s="275">
        <v>189613</v>
      </c>
      <c r="E46" s="281">
        <v>182205669</v>
      </c>
    </row>
    <row r="47" spans="1:5" ht="15" customHeight="1">
      <c r="A47" s="278" t="s">
        <v>19</v>
      </c>
      <c r="B47" s="275">
        <v>619976440</v>
      </c>
      <c r="C47" s="281">
        <v>667715776556</v>
      </c>
      <c r="D47" s="275">
        <v>619976440</v>
      </c>
      <c r="E47" s="281">
        <v>667715776556</v>
      </c>
    </row>
    <row r="48" spans="1:5" ht="15" customHeight="1">
      <c r="A48" s="278" t="s">
        <v>26</v>
      </c>
      <c r="B48" s="275">
        <v>1359476</v>
      </c>
      <c r="C48" s="281">
        <v>1203079832</v>
      </c>
      <c r="D48" s="275">
        <v>1359476</v>
      </c>
      <c r="E48" s="281">
        <v>1087780140</v>
      </c>
    </row>
    <row r="49" spans="1:5" ht="15" customHeight="1">
      <c r="A49" s="278" t="s">
        <v>426</v>
      </c>
      <c r="B49" s="275">
        <v>318708</v>
      </c>
      <c r="C49" s="281">
        <v>352673078</v>
      </c>
      <c r="D49" s="275">
        <v>318708</v>
      </c>
      <c r="E49" s="281">
        <v>184139825</v>
      </c>
    </row>
    <row r="50" spans="1:5" ht="24" customHeight="1">
      <c r="A50" s="279" t="s">
        <v>242</v>
      </c>
      <c r="B50" s="275">
        <v>3257857</v>
      </c>
      <c r="C50" s="281">
        <v>3875010480</v>
      </c>
      <c r="D50" s="275">
        <v>3257857</v>
      </c>
      <c r="E50" s="281">
        <v>2451579906</v>
      </c>
    </row>
    <row r="51" spans="1:5" ht="15" customHeight="1">
      <c r="A51" s="278" t="s">
        <v>219</v>
      </c>
      <c r="B51" s="275">
        <v>1130530</v>
      </c>
      <c r="C51" s="281">
        <v>1887821396</v>
      </c>
      <c r="D51" s="275">
        <v>1130530</v>
      </c>
      <c r="E51" s="281">
        <v>695430558</v>
      </c>
    </row>
    <row r="52" spans="1:5" ht="15" customHeight="1">
      <c r="A52" s="278" t="s">
        <v>220</v>
      </c>
      <c r="B52" s="275">
        <v>8818648</v>
      </c>
      <c r="C52" s="281">
        <v>20823088031</v>
      </c>
      <c r="D52" s="275">
        <v>8818648</v>
      </c>
      <c r="E52" s="281">
        <v>20823088031</v>
      </c>
    </row>
    <row r="53" spans="1:5" ht="15" customHeight="1">
      <c r="A53" s="278" t="s">
        <v>243</v>
      </c>
      <c r="B53" s="275">
        <v>430046000</v>
      </c>
      <c r="C53" s="281">
        <v>491702615320</v>
      </c>
      <c r="D53" s="275">
        <v>430046000</v>
      </c>
      <c r="E53" s="281">
        <v>491702615320</v>
      </c>
    </row>
    <row r="54" spans="1:5" ht="3.75" customHeight="1">
      <c r="A54" s="280"/>
      <c r="B54" s="4"/>
      <c r="C54" s="3"/>
      <c r="D54" s="4"/>
      <c r="E54" s="3"/>
    </row>
    <row r="55" spans="1:5">
      <c r="A55" s="6" t="s">
        <v>273</v>
      </c>
    </row>
    <row r="56" spans="1:5">
      <c r="A56" s="6" t="s">
        <v>423</v>
      </c>
    </row>
  </sheetData>
  <mergeCells count="5">
    <mergeCell ref="A32:A33"/>
    <mergeCell ref="B32:C32"/>
    <mergeCell ref="D32:E32"/>
    <mergeCell ref="A4:C4"/>
    <mergeCell ref="D4:F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90"/>
  <sheetViews>
    <sheetView zoomScaleNormal="100" zoomScaleSheetLayoutView="100" workbookViewId="0">
      <selection activeCell="F1" sqref="F1"/>
    </sheetView>
  </sheetViews>
  <sheetFormatPr defaultColWidth="7.85546875" defaultRowHeight="11.25"/>
  <cols>
    <col min="1" max="2" width="2.140625" style="78" customWidth="1"/>
    <col min="3" max="3" width="15.7109375" style="78" customWidth="1"/>
    <col min="4" max="4" width="12.42578125" style="78" customWidth="1"/>
    <col min="5" max="5" width="12" style="78" customWidth="1"/>
    <col min="6" max="6" width="12.42578125" style="78" customWidth="1"/>
    <col min="7" max="7" width="13.85546875" style="78" customWidth="1"/>
    <col min="8" max="8" width="11.42578125" style="116" customWidth="1"/>
    <col min="9" max="9" width="12" style="116" customWidth="1"/>
    <col min="10" max="10" width="13.140625" style="117" customWidth="1"/>
    <col min="11" max="11" width="12" style="116" customWidth="1"/>
    <col min="12" max="16384" width="7.85546875" style="6"/>
  </cols>
  <sheetData>
    <row r="1" spans="1:12" s="7" customFormat="1" ht="17.25">
      <c r="A1" s="77" t="s">
        <v>274</v>
      </c>
      <c r="B1" s="77"/>
      <c r="C1" s="77"/>
      <c r="D1" s="77"/>
      <c r="E1" s="77"/>
      <c r="F1" s="77"/>
      <c r="G1" s="77"/>
      <c r="H1" s="114"/>
      <c r="I1" s="114"/>
      <c r="J1" s="115"/>
      <c r="K1" s="114"/>
    </row>
    <row r="2" spans="1:12">
      <c r="K2" s="117" t="s">
        <v>157</v>
      </c>
    </row>
    <row r="3" spans="1:12" ht="12" customHeight="1">
      <c r="A3" s="300" t="s">
        <v>275</v>
      </c>
      <c r="B3" s="300"/>
      <c r="C3" s="301"/>
      <c r="D3" s="306" t="s">
        <v>492</v>
      </c>
      <c r="E3" s="306"/>
      <c r="F3" s="306"/>
      <c r="G3" s="307"/>
      <c r="H3" s="306" t="s">
        <v>521</v>
      </c>
      <c r="I3" s="306"/>
      <c r="J3" s="306"/>
      <c r="K3" s="307"/>
      <c r="L3" s="5"/>
    </row>
    <row r="4" spans="1:12" ht="12" customHeight="1">
      <c r="A4" s="302"/>
      <c r="B4" s="302"/>
      <c r="C4" s="303"/>
      <c r="D4" s="311" t="s">
        <v>276</v>
      </c>
      <c r="E4" s="311" t="s">
        <v>0</v>
      </c>
      <c r="F4" s="310" t="s">
        <v>277</v>
      </c>
      <c r="G4" s="310" t="s">
        <v>502</v>
      </c>
      <c r="H4" s="306" t="s">
        <v>276</v>
      </c>
      <c r="I4" s="306" t="s">
        <v>0</v>
      </c>
      <c r="J4" s="308" t="s">
        <v>277</v>
      </c>
      <c r="K4" s="309" t="s">
        <v>502</v>
      </c>
      <c r="L4" s="5"/>
    </row>
    <row r="5" spans="1:12" ht="22.5" customHeight="1">
      <c r="A5" s="302"/>
      <c r="B5" s="302"/>
      <c r="C5" s="303"/>
      <c r="D5" s="311"/>
      <c r="E5" s="311"/>
      <c r="F5" s="310"/>
      <c r="G5" s="310"/>
      <c r="H5" s="306"/>
      <c r="I5" s="306"/>
      <c r="J5" s="308"/>
      <c r="K5" s="309"/>
      <c r="L5" s="5"/>
    </row>
    <row r="6" spans="1:12" ht="15.75" customHeight="1">
      <c r="A6" s="304"/>
      <c r="B6" s="304"/>
      <c r="C6" s="305"/>
      <c r="D6" s="118" t="s">
        <v>503</v>
      </c>
      <c r="E6" s="118" t="s">
        <v>504</v>
      </c>
      <c r="F6" s="119" t="s">
        <v>505</v>
      </c>
      <c r="G6" s="140" t="s">
        <v>506</v>
      </c>
      <c r="H6" s="120" t="s">
        <v>503</v>
      </c>
      <c r="I6" s="120" t="s">
        <v>504</v>
      </c>
      <c r="J6" s="121" t="s">
        <v>505</v>
      </c>
      <c r="K6" s="141" t="s">
        <v>506</v>
      </c>
      <c r="L6" s="5"/>
    </row>
    <row r="7" spans="1:12" ht="13.5" customHeight="1">
      <c r="A7" s="122" t="s">
        <v>30</v>
      </c>
      <c r="B7" s="122"/>
      <c r="C7" s="123"/>
      <c r="D7" s="136"/>
      <c r="E7" s="132"/>
      <c r="F7" s="133"/>
      <c r="G7" s="132"/>
      <c r="H7" s="138"/>
      <c r="I7" s="134"/>
      <c r="J7" s="135"/>
      <c r="K7" s="134"/>
    </row>
    <row r="8" spans="1:12" ht="13.5" customHeight="1">
      <c r="A8" s="122"/>
      <c r="B8" s="122" t="s">
        <v>155</v>
      </c>
      <c r="C8" s="122"/>
      <c r="D8" s="137"/>
      <c r="E8" s="124"/>
      <c r="F8" s="25"/>
      <c r="G8" s="124"/>
      <c r="H8" s="139"/>
      <c r="I8" s="125"/>
      <c r="J8" s="126"/>
      <c r="K8" s="125"/>
    </row>
    <row r="9" spans="1:12" ht="13.5" customHeight="1">
      <c r="A9" s="122"/>
      <c r="B9" s="122"/>
      <c r="C9" s="122" t="s">
        <v>278</v>
      </c>
      <c r="D9" s="139">
        <v>12291506000</v>
      </c>
      <c r="E9" s="125">
        <v>12524394973</v>
      </c>
      <c r="F9" s="25">
        <v>0</v>
      </c>
      <c r="G9" s="125">
        <f>E9-D9</f>
        <v>232888973</v>
      </c>
      <c r="H9" s="139">
        <v>15746123000</v>
      </c>
      <c r="I9" s="125">
        <v>15918051924</v>
      </c>
      <c r="J9" s="25">
        <v>0</v>
      </c>
      <c r="K9" s="125">
        <f>I9-H9</f>
        <v>171928924</v>
      </c>
    </row>
    <row r="10" spans="1:12" ht="13.5" customHeight="1">
      <c r="A10" s="122"/>
      <c r="B10" s="122"/>
      <c r="C10" s="122" t="s">
        <v>279</v>
      </c>
      <c r="D10" s="139">
        <v>13992885000</v>
      </c>
      <c r="E10" s="125">
        <v>12600529376</v>
      </c>
      <c r="F10" s="126">
        <v>73000000</v>
      </c>
      <c r="G10" s="125">
        <f>D10-E10-F10</f>
        <v>1319355624</v>
      </c>
      <c r="H10" s="139">
        <v>13748454000</v>
      </c>
      <c r="I10" s="125">
        <v>12678305687</v>
      </c>
      <c r="J10" s="126">
        <v>217988000</v>
      </c>
      <c r="K10" s="125">
        <f>H10-I10-J10</f>
        <v>852160313</v>
      </c>
    </row>
    <row r="11" spans="1:12" ht="13.5" customHeight="1">
      <c r="A11" s="122"/>
      <c r="B11" s="122" t="s">
        <v>156</v>
      </c>
      <c r="C11" s="122"/>
      <c r="D11" s="139"/>
      <c r="E11" s="125"/>
      <c r="F11" s="126"/>
      <c r="G11" s="125"/>
      <c r="H11" s="139"/>
      <c r="I11" s="125"/>
      <c r="J11" s="126"/>
      <c r="K11" s="125"/>
    </row>
    <row r="12" spans="1:12" ht="13.5" customHeight="1">
      <c r="A12" s="122"/>
      <c r="B12" s="122"/>
      <c r="C12" s="122" t="s">
        <v>278</v>
      </c>
      <c r="D12" s="139">
        <v>3193892000</v>
      </c>
      <c r="E12" s="125">
        <v>1174232824</v>
      </c>
      <c r="F12" s="25">
        <v>0</v>
      </c>
      <c r="G12" s="125">
        <f>E12-D12</f>
        <v>-2019659176</v>
      </c>
      <c r="H12" s="139">
        <v>10309017000</v>
      </c>
      <c r="I12" s="125">
        <v>9301959083</v>
      </c>
      <c r="J12" s="25">
        <v>0</v>
      </c>
      <c r="K12" s="125">
        <f>I12-H12</f>
        <v>-1007057917</v>
      </c>
    </row>
    <row r="13" spans="1:12" ht="13.5" customHeight="1">
      <c r="A13" s="122"/>
      <c r="B13" s="122"/>
      <c r="C13" s="122" t="s">
        <v>279</v>
      </c>
      <c r="D13" s="139">
        <v>9605541000</v>
      </c>
      <c r="E13" s="125">
        <v>5573462042</v>
      </c>
      <c r="F13" s="126">
        <v>3776334000</v>
      </c>
      <c r="G13" s="125">
        <f>D13-E13-F13</f>
        <v>255744958</v>
      </c>
      <c r="H13" s="139">
        <v>15686627000</v>
      </c>
      <c r="I13" s="125">
        <v>12087294440</v>
      </c>
      <c r="J13" s="126">
        <v>3357126000</v>
      </c>
      <c r="K13" s="125">
        <f>H13-I13-J13</f>
        <v>242206560</v>
      </c>
    </row>
    <row r="14" spans="1:12" ht="13.5" customHeight="1">
      <c r="A14" s="122"/>
      <c r="B14" s="127" t="s">
        <v>158</v>
      </c>
      <c r="C14" s="122"/>
      <c r="D14" s="139"/>
      <c r="E14" s="125"/>
      <c r="F14" s="126"/>
      <c r="G14" s="125"/>
      <c r="H14" s="139"/>
      <c r="I14" s="125"/>
      <c r="J14" s="126"/>
      <c r="K14" s="125"/>
    </row>
    <row r="15" spans="1:12" ht="13.5" customHeight="1">
      <c r="A15" s="122"/>
      <c r="B15" s="122"/>
      <c r="C15" s="122" t="s">
        <v>278</v>
      </c>
      <c r="D15" s="139">
        <f>D9+D12</f>
        <v>15485398000</v>
      </c>
      <c r="E15" s="125">
        <f t="shared" ref="E15:G16" si="0">E9+E12</f>
        <v>13698627797</v>
      </c>
      <c r="F15" s="25">
        <f t="shared" si="0"/>
        <v>0</v>
      </c>
      <c r="G15" s="125">
        <f t="shared" si="0"/>
        <v>-1786770203</v>
      </c>
      <c r="H15" s="139">
        <f>H9+H12</f>
        <v>26055140000</v>
      </c>
      <c r="I15" s="125">
        <f t="shared" ref="I15:K15" si="1">I9+I12</f>
        <v>25220011007</v>
      </c>
      <c r="J15" s="25">
        <f t="shared" si="1"/>
        <v>0</v>
      </c>
      <c r="K15" s="125">
        <f t="shared" si="1"/>
        <v>-835128993</v>
      </c>
    </row>
    <row r="16" spans="1:12" ht="13.5" customHeight="1">
      <c r="A16" s="122"/>
      <c r="B16" s="122"/>
      <c r="C16" s="122" t="s">
        <v>279</v>
      </c>
      <c r="D16" s="139">
        <f>D10+D13</f>
        <v>23598426000</v>
      </c>
      <c r="E16" s="125">
        <f t="shared" si="0"/>
        <v>18173991418</v>
      </c>
      <c r="F16" s="125">
        <f>F10+F13</f>
        <v>3849334000</v>
      </c>
      <c r="G16" s="125">
        <f t="shared" si="0"/>
        <v>1575100582</v>
      </c>
      <c r="H16" s="139">
        <f>H10+H13</f>
        <v>29435081000</v>
      </c>
      <c r="I16" s="125">
        <f t="shared" ref="I16" si="2">I10+I13</f>
        <v>24765600127</v>
      </c>
      <c r="J16" s="125">
        <f>J10+J13</f>
        <v>3575114000</v>
      </c>
      <c r="K16" s="125">
        <f t="shared" ref="K16" si="3">K10+K13</f>
        <v>1094366873</v>
      </c>
    </row>
    <row r="17" spans="1:11" ht="13.5" customHeight="1">
      <c r="A17" s="122"/>
      <c r="B17" s="122"/>
      <c r="C17" s="123"/>
      <c r="D17" s="139"/>
      <c r="E17" s="125"/>
      <c r="F17" s="126"/>
      <c r="G17" s="125"/>
      <c r="H17" s="139"/>
      <c r="I17" s="125"/>
      <c r="J17" s="126"/>
      <c r="K17" s="125"/>
    </row>
    <row r="18" spans="1:11" ht="13.5" customHeight="1">
      <c r="A18" s="122" t="s">
        <v>28</v>
      </c>
      <c r="B18" s="122"/>
      <c r="C18" s="46"/>
      <c r="D18" s="139"/>
      <c r="E18" s="125"/>
      <c r="F18" s="126"/>
      <c r="G18" s="125"/>
      <c r="H18" s="139"/>
      <c r="I18" s="125"/>
      <c r="J18" s="126"/>
      <c r="K18" s="125"/>
    </row>
    <row r="19" spans="1:11" ht="13.5" customHeight="1">
      <c r="A19" s="122"/>
      <c r="B19" s="122" t="s">
        <v>155</v>
      </c>
      <c r="C19" s="122"/>
      <c r="D19" s="139"/>
      <c r="E19" s="125"/>
      <c r="F19" s="126"/>
      <c r="G19" s="125"/>
      <c r="H19" s="139"/>
      <c r="I19" s="125"/>
      <c r="J19" s="126"/>
      <c r="K19" s="125"/>
    </row>
    <row r="20" spans="1:11" ht="13.5" customHeight="1">
      <c r="A20" s="122"/>
      <c r="B20" s="122"/>
      <c r="C20" s="122" t="s">
        <v>278</v>
      </c>
      <c r="D20" s="139">
        <v>4408852000</v>
      </c>
      <c r="E20" s="125">
        <v>4406698963</v>
      </c>
      <c r="F20" s="25">
        <v>0</v>
      </c>
      <c r="G20" s="125">
        <f>E20-D20</f>
        <v>-2153037</v>
      </c>
      <c r="H20" s="139">
        <v>4133695000</v>
      </c>
      <c r="I20" s="125">
        <v>4141905736</v>
      </c>
      <c r="J20" s="25">
        <v>0</v>
      </c>
      <c r="K20" s="125">
        <v>8210736</v>
      </c>
    </row>
    <row r="21" spans="1:11" ht="13.5" customHeight="1">
      <c r="A21" s="122"/>
      <c r="B21" s="122"/>
      <c r="C21" s="122" t="s">
        <v>279</v>
      </c>
      <c r="D21" s="139">
        <v>3284765000</v>
      </c>
      <c r="E21" s="125">
        <v>3066362552</v>
      </c>
      <c r="F21" s="25">
        <v>0</v>
      </c>
      <c r="G21" s="125">
        <f>D21-E21-F21</f>
        <v>218402448</v>
      </c>
      <c r="H21" s="139">
        <v>3295329000</v>
      </c>
      <c r="I21" s="125">
        <v>3071961785</v>
      </c>
      <c r="J21" s="25">
        <v>0</v>
      </c>
      <c r="K21" s="125">
        <v>223367215</v>
      </c>
    </row>
    <row r="22" spans="1:11" ht="13.5" customHeight="1">
      <c r="A22" s="122"/>
      <c r="B22" s="122" t="s">
        <v>156</v>
      </c>
      <c r="C22" s="122"/>
      <c r="D22" s="139"/>
      <c r="E22" s="125"/>
      <c r="F22" s="126"/>
      <c r="G22" s="125"/>
      <c r="H22" s="139"/>
      <c r="I22" s="125"/>
      <c r="J22" s="126"/>
      <c r="K22" s="125"/>
    </row>
    <row r="23" spans="1:11" ht="13.5" customHeight="1">
      <c r="A23" s="122"/>
      <c r="B23" s="122"/>
      <c r="C23" s="122" t="s">
        <v>278</v>
      </c>
      <c r="D23" s="139">
        <v>45220000</v>
      </c>
      <c r="E23" s="126">
        <v>31059360</v>
      </c>
      <c r="F23" s="25">
        <v>0</v>
      </c>
      <c r="G23" s="125">
        <f>E23-D23</f>
        <v>-14160640</v>
      </c>
      <c r="H23" s="139">
        <v>1023420000</v>
      </c>
      <c r="I23" s="126">
        <v>1023400000</v>
      </c>
      <c r="J23" s="25">
        <v>0</v>
      </c>
      <c r="K23" s="125">
        <f>I23-H23</f>
        <v>-20000</v>
      </c>
    </row>
    <row r="24" spans="1:11" ht="13.5" customHeight="1">
      <c r="A24" s="122"/>
      <c r="B24" s="122"/>
      <c r="C24" s="122" t="s">
        <v>279</v>
      </c>
      <c r="D24" s="139">
        <v>2223003000</v>
      </c>
      <c r="E24" s="125">
        <v>1813054092</v>
      </c>
      <c r="F24" s="126">
        <v>336196000</v>
      </c>
      <c r="G24" s="125">
        <f>D24-E24-F24</f>
        <v>73752908</v>
      </c>
      <c r="H24" s="139">
        <v>3110062000</v>
      </c>
      <c r="I24" s="125">
        <v>2704234448</v>
      </c>
      <c r="J24" s="126">
        <v>296121000</v>
      </c>
      <c r="K24" s="125">
        <f>H24-I24-J24</f>
        <v>109706552</v>
      </c>
    </row>
    <row r="25" spans="1:11" ht="13.5" customHeight="1">
      <c r="A25" s="122"/>
      <c r="B25" s="127" t="s">
        <v>158</v>
      </c>
      <c r="C25" s="122"/>
      <c r="D25" s="139"/>
      <c r="E25" s="125"/>
      <c r="F25" s="126"/>
      <c r="G25" s="125"/>
      <c r="H25" s="139"/>
      <c r="I25" s="125"/>
      <c r="J25" s="126"/>
      <c r="K25" s="125"/>
    </row>
    <row r="26" spans="1:11" ht="13.5" customHeight="1">
      <c r="A26" s="122"/>
      <c r="B26" s="122"/>
      <c r="C26" s="122" t="s">
        <v>278</v>
      </c>
      <c r="D26" s="139">
        <v>4454072000</v>
      </c>
      <c r="E26" s="125">
        <v>4437758323</v>
      </c>
      <c r="F26" s="25">
        <v>0</v>
      </c>
      <c r="G26" s="125">
        <f>E26-D26</f>
        <v>-16313677</v>
      </c>
      <c r="H26" s="139">
        <f>H20+H23</f>
        <v>5157115000</v>
      </c>
      <c r="I26" s="125">
        <f t="shared" ref="I26:K26" si="4">I20+I23</f>
        <v>5165305736</v>
      </c>
      <c r="J26" s="25">
        <f t="shared" si="4"/>
        <v>0</v>
      </c>
      <c r="K26" s="125">
        <f t="shared" si="4"/>
        <v>8190736</v>
      </c>
    </row>
    <row r="27" spans="1:11" ht="13.5" customHeight="1">
      <c r="A27" s="122"/>
      <c r="B27" s="122"/>
      <c r="C27" s="122" t="s">
        <v>279</v>
      </c>
      <c r="D27" s="139">
        <v>5507768000</v>
      </c>
      <c r="E27" s="125">
        <v>4879416644</v>
      </c>
      <c r="F27" s="125">
        <v>336196000</v>
      </c>
      <c r="G27" s="125">
        <f>D27-E27-F27</f>
        <v>292155356</v>
      </c>
      <c r="H27" s="139">
        <f>H21+H24</f>
        <v>6405391000</v>
      </c>
      <c r="I27" s="125">
        <f t="shared" ref="I27" si="5">I21+I24</f>
        <v>5776196233</v>
      </c>
      <c r="J27" s="125">
        <f>J21+J24</f>
        <v>296121000</v>
      </c>
      <c r="K27" s="125">
        <f t="shared" ref="K27" si="6">K21+K24</f>
        <v>333073767</v>
      </c>
    </row>
    <row r="28" spans="1:11" ht="13.5" customHeight="1">
      <c r="A28" s="122"/>
      <c r="B28" s="122"/>
      <c r="C28" s="123"/>
      <c r="D28" s="139"/>
      <c r="E28" s="125"/>
      <c r="F28" s="126"/>
      <c r="G28" s="125"/>
      <c r="H28" s="139"/>
      <c r="I28" s="125"/>
      <c r="J28" s="126"/>
      <c r="K28" s="125"/>
    </row>
    <row r="29" spans="1:11" ht="13.5" customHeight="1">
      <c r="A29" s="122" t="s">
        <v>31</v>
      </c>
      <c r="B29" s="122"/>
      <c r="C29" s="123"/>
      <c r="D29" s="139"/>
      <c r="E29" s="125"/>
      <c r="F29" s="126"/>
      <c r="G29" s="125"/>
      <c r="H29" s="139"/>
      <c r="I29" s="125"/>
      <c r="J29" s="126"/>
      <c r="K29" s="125"/>
    </row>
    <row r="30" spans="1:11" ht="13.5" customHeight="1">
      <c r="A30" s="122"/>
      <c r="B30" s="122" t="s">
        <v>156</v>
      </c>
      <c r="C30" s="122"/>
      <c r="D30" s="139"/>
      <c r="E30" s="125"/>
      <c r="F30" s="126"/>
      <c r="G30" s="125"/>
      <c r="H30" s="139"/>
      <c r="I30" s="125"/>
      <c r="J30" s="126"/>
      <c r="K30" s="125"/>
    </row>
    <row r="31" spans="1:11" ht="13.5" customHeight="1">
      <c r="A31" s="122"/>
      <c r="B31" s="122"/>
      <c r="C31" s="122" t="s">
        <v>278</v>
      </c>
      <c r="D31" s="139">
        <v>48067000</v>
      </c>
      <c r="E31" s="125">
        <v>48066508</v>
      </c>
      <c r="F31" s="25">
        <v>0</v>
      </c>
      <c r="G31" s="90">
        <f>E31-D31</f>
        <v>-492</v>
      </c>
      <c r="H31" s="139">
        <v>79884000</v>
      </c>
      <c r="I31" s="125">
        <v>79883993</v>
      </c>
      <c r="J31" s="25">
        <v>0</v>
      </c>
      <c r="K31" s="90">
        <f>I31-H31</f>
        <v>-7</v>
      </c>
    </row>
    <row r="32" spans="1:11" ht="13.5" customHeight="1">
      <c r="A32" s="122"/>
      <c r="B32" s="122"/>
      <c r="C32" s="122" t="s">
        <v>279</v>
      </c>
      <c r="D32" s="139">
        <v>48067000</v>
      </c>
      <c r="E32" s="125">
        <v>48066508</v>
      </c>
      <c r="F32" s="25">
        <v>0</v>
      </c>
      <c r="G32" s="90">
        <f>D32-E32-F32</f>
        <v>492</v>
      </c>
      <c r="H32" s="139">
        <v>79884000</v>
      </c>
      <c r="I32" s="125">
        <v>79883993</v>
      </c>
      <c r="J32" s="25">
        <v>0</v>
      </c>
      <c r="K32" s="90">
        <f>H32-I32-J32</f>
        <v>7</v>
      </c>
    </row>
    <row r="33" spans="1:11" ht="13.5" customHeight="1">
      <c r="A33" s="122"/>
      <c r="B33" s="122"/>
      <c r="C33" s="46"/>
      <c r="D33" s="139"/>
      <c r="E33" s="125"/>
      <c r="F33" s="126"/>
      <c r="G33" s="125"/>
      <c r="H33" s="139"/>
      <c r="I33" s="125"/>
      <c r="J33" s="126"/>
      <c r="K33" s="125"/>
    </row>
    <row r="34" spans="1:11" ht="13.5" customHeight="1">
      <c r="A34" s="122" t="s">
        <v>29</v>
      </c>
      <c r="B34" s="122"/>
      <c r="C34" s="123"/>
      <c r="D34" s="139"/>
      <c r="E34" s="125"/>
      <c r="F34" s="126"/>
      <c r="G34" s="125"/>
      <c r="H34" s="139"/>
      <c r="I34" s="125"/>
      <c r="J34" s="126"/>
      <c r="K34" s="125"/>
    </row>
    <row r="35" spans="1:11" ht="13.5" customHeight="1">
      <c r="A35" s="122"/>
      <c r="B35" s="122" t="s">
        <v>155</v>
      </c>
      <c r="C35" s="122"/>
      <c r="D35" s="139"/>
      <c r="E35" s="125"/>
      <c r="F35" s="126"/>
      <c r="G35" s="125"/>
      <c r="H35" s="139"/>
      <c r="I35" s="125"/>
      <c r="J35" s="126"/>
      <c r="K35" s="125"/>
    </row>
    <row r="36" spans="1:11" ht="13.5" customHeight="1">
      <c r="A36" s="122"/>
      <c r="B36" s="122"/>
      <c r="C36" s="122" t="s">
        <v>278</v>
      </c>
      <c r="D36" s="139">
        <v>2646087000</v>
      </c>
      <c r="E36" s="125">
        <v>2821659734</v>
      </c>
      <c r="F36" s="25">
        <v>0</v>
      </c>
      <c r="G36" s="125">
        <f>E36-D36</f>
        <v>175572734</v>
      </c>
      <c r="H36" s="139">
        <v>3709728000</v>
      </c>
      <c r="I36" s="125">
        <v>3729801057</v>
      </c>
      <c r="J36" s="25">
        <v>0</v>
      </c>
      <c r="K36" s="125">
        <f>I36-H36</f>
        <v>20073057</v>
      </c>
    </row>
    <row r="37" spans="1:11" ht="13.5" customHeight="1">
      <c r="A37" s="122"/>
      <c r="B37" s="122"/>
      <c r="C37" s="122" t="s">
        <v>279</v>
      </c>
      <c r="D37" s="139">
        <v>2791856000</v>
      </c>
      <c r="E37" s="125">
        <v>2913452179</v>
      </c>
      <c r="F37" s="25">
        <v>0</v>
      </c>
      <c r="G37" s="125">
        <f>D37-E37-F37</f>
        <v>-121596179</v>
      </c>
      <c r="H37" s="139">
        <v>4027068000</v>
      </c>
      <c r="I37" s="125">
        <v>3570267874</v>
      </c>
      <c r="J37" s="25">
        <v>0</v>
      </c>
      <c r="K37" s="125">
        <f>H37-I37-J37</f>
        <v>456800126</v>
      </c>
    </row>
    <row r="38" spans="1:11" ht="13.5" customHeight="1">
      <c r="A38" s="122"/>
      <c r="B38" s="122" t="s">
        <v>156</v>
      </c>
      <c r="C38" s="122"/>
      <c r="D38" s="139"/>
      <c r="E38" s="125"/>
      <c r="F38" s="126"/>
      <c r="G38" s="125"/>
      <c r="H38" s="139"/>
      <c r="I38" s="125"/>
      <c r="J38" s="126"/>
      <c r="K38" s="125"/>
    </row>
    <row r="39" spans="1:11" ht="13.5" customHeight="1">
      <c r="A39" s="122"/>
      <c r="B39" s="122"/>
      <c r="C39" s="122" t="s">
        <v>278</v>
      </c>
      <c r="D39" s="139">
        <v>248013000</v>
      </c>
      <c r="E39" s="125">
        <v>251457656</v>
      </c>
      <c r="F39" s="25">
        <v>0</v>
      </c>
      <c r="G39" s="125">
        <f>E39-D39</f>
        <v>3444656</v>
      </c>
      <c r="H39" s="139">
        <v>1675780000</v>
      </c>
      <c r="I39" s="125">
        <v>1692281615</v>
      </c>
      <c r="J39" s="25">
        <v>0</v>
      </c>
      <c r="K39" s="125">
        <f>I39-H39</f>
        <v>16501615</v>
      </c>
    </row>
    <row r="40" spans="1:11" ht="13.5" customHeight="1">
      <c r="A40" s="122"/>
      <c r="B40" s="122"/>
      <c r="C40" s="122" t="s">
        <v>279</v>
      </c>
      <c r="D40" s="139">
        <v>3028887000</v>
      </c>
      <c r="E40" s="125">
        <v>2350963296</v>
      </c>
      <c r="F40" s="126">
        <v>222200000</v>
      </c>
      <c r="G40" s="125">
        <f>D40-E40-F40</f>
        <v>455723704</v>
      </c>
      <c r="H40" s="139">
        <v>2325592000</v>
      </c>
      <c r="I40" s="125">
        <v>1616640650</v>
      </c>
      <c r="J40" s="126">
        <v>134500000</v>
      </c>
      <c r="K40" s="125">
        <f>H40-I40-J40</f>
        <v>574451350</v>
      </c>
    </row>
    <row r="41" spans="1:11" ht="13.5" customHeight="1">
      <c r="A41" s="122"/>
      <c r="B41" s="127" t="s">
        <v>158</v>
      </c>
      <c r="C41" s="122"/>
      <c r="D41" s="139"/>
      <c r="E41" s="125"/>
      <c r="F41" s="126"/>
      <c r="G41" s="125"/>
      <c r="H41" s="139"/>
      <c r="I41" s="125"/>
      <c r="J41" s="126"/>
      <c r="K41" s="125"/>
    </row>
    <row r="42" spans="1:11" ht="13.5" customHeight="1">
      <c r="A42" s="122"/>
      <c r="B42" s="122"/>
      <c r="C42" s="122" t="s">
        <v>278</v>
      </c>
      <c r="D42" s="139">
        <v>2894100000</v>
      </c>
      <c r="E42" s="125">
        <v>3073117390</v>
      </c>
      <c r="F42" s="25">
        <v>0</v>
      </c>
      <c r="G42" s="125">
        <f>E42-D42</f>
        <v>179017390</v>
      </c>
      <c r="H42" s="139">
        <f>H36+H39</f>
        <v>5385508000</v>
      </c>
      <c r="I42" s="125">
        <f t="shared" ref="I42:K42" si="7">I36+I39</f>
        <v>5422082672</v>
      </c>
      <c r="J42" s="25">
        <f t="shared" si="7"/>
        <v>0</v>
      </c>
      <c r="K42" s="125">
        <f t="shared" si="7"/>
        <v>36574672</v>
      </c>
    </row>
    <row r="43" spans="1:11" ht="13.5" customHeight="1">
      <c r="A43" s="122"/>
      <c r="B43" s="122"/>
      <c r="C43" s="122" t="s">
        <v>279</v>
      </c>
      <c r="D43" s="139">
        <v>5820743000</v>
      </c>
      <c r="E43" s="125">
        <v>5264415475</v>
      </c>
      <c r="F43" s="125">
        <v>222200000</v>
      </c>
      <c r="G43" s="125">
        <f>D43-E43-F43</f>
        <v>334127525</v>
      </c>
      <c r="H43" s="139">
        <f>H37+H40</f>
        <v>6352660000</v>
      </c>
      <c r="I43" s="125">
        <f t="shared" ref="I43" si="8">I37+I40</f>
        <v>5186908524</v>
      </c>
      <c r="J43" s="125">
        <f>J37+J40</f>
        <v>134500000</v>
      </c>
      <c r="K43" s="125">
        <f t="shared" ref="K43" si="9">K37+K40</f>
        <v>1031251476</v>
      </c>
    </row>
    <row r="44" spans="1:11" ht="13.5" customHeight="1">
      <c r="A44" s="122"/>
      <c r="B44" s="122"/>
      <c r="C44" s="123"/>
      <c r="D44" s="139"/>
      <c r="E44" s="125"/>
      <c r="F44" s="126"/>
      <c r="G44" s="125"/>
      <c r="H44" s="139"/>
      <c r="I44" s="125"/>
      <c r="J44" s="126"/>
      <c r="K44" s="125"/>
    </row>
    <row r="45" spans="1:11" ht="13.5" customHeight="1">
      <c r="A45" s="122" t="s">
        <v>32</v>
      </c>
      <c r="B45" s="122"/>
      <c r="C45" s="46"/>
      <c r="D45" s="139"/>
      <c r="E45" s="125"/>
      <c r="F45" s="126"/>
      <c r="G45" s="125"/>
      <c r="H45" s="139"/>
      <c r="I45" s="125"/>
      <c r="J45" s="126"/>
      <c r="K45" s="125"/>
    </row>
    <row r="46" spans="1:11" ht="13.5" customHeight="1">
      <c r="A46" s="122"/>
      <c r="B46" s="122" t="s">
        <v>155</v>
      </c>
      <c r="C46" s="46"/>
      <c r="D46" s="139"/>
      <c r="E46" s="125"/>
      <c r="F46" s="126"/>
      <c r="G46" s="125"/>
      <c r="H46" s="139"/>
      <c r="I46" s="125"/>
      <c r="J46" s="126"/>
      <c r="K46" s="125"/>
    </row>
    <row r="47" spans="1:11" ht="13.5" customHeight="1">
      <c r="A47" s="122"/>
      <c r="B47" s="122"/>
      <c r="C47" s="46" t="s">
        <v>392</v>
      </c>
      <c r="D47" s="139">
        <v>1429593000</v>
      </c>
      <c r="E47" s="125">
        <v>1565747430</v>
      </c>
      <c r="F47" s="25">
        <v>0</v>
      </c>
      <c r="G47" s="125">
        <f>E47-D47</f>
        <v>136154430</v>
      </c>
      <c r="H47" s="139">
        <v>1388964000</v>
      </c>
      <c r="I47" s="125">
        <v>1500280966</v>
      </c>
      <c r="J47" s="25">
        <v>0</v>
      </c>
      <c r="K47" s="125">
        <f>I47-H47</f>
        <v>111316966</v>
      </c>
    </row>
    <row r="48" spans="1:11" ht="13.5" customHeight="1">
      <c r="A48" s="122"/>
      <c r="B48" s="122"/>
      <c r="C48" s="46" t="s">
        <v>393</v>
      </c>
      <c r="D48" s="139">
        <v>1249373000</v>
      </c>
      <c r="E48" s="125">
        <v>1216962440</v>
      </c>
      <c r="F48" s="25">
        <v>0</v>
      </c>
      <c r="G48" s="125">
        <f>D48-E48-F48</f>
        <v>32410560</v>
      </c>
      <c r="H48" s="139">
        <v>1244150000</v>
      </c>
      <c r="I48" s="125">
        <v>1195925536</v>
      </c>
      <c r="J48" s="25">
        <v>0</v>
      </c>
      <c r="K48" s="125">
        <f>H48-I48-J48</f>
        <v>48224464</v>
      </c>
    </row>
    <row r="49" spans="1:11" ht="13.5" customHeight="1">
      <c r="A49" s="122"/>
      <c r="B49" s="122" t="s">
        <v>156</v>
      </c>
      <c r="C49" s="46"/>
      <c r="D49" s="139"/>
      <c r="E49" s="125"/>
      <c r="F49" s="126"/>
      <c r="G49" s="125"/>
      <c r="H49" s="139"/>
      <c r="I49" s="125"/>
      <c r="J49" s="126"/>
      <c r="K49" s="125"/>
    </row>
    <row r="50" spans="1:11" ht="13.5" customHeight="1">
      <c r="A50" s="122"/>
      <c r="B50" s="122"/>
      <c r="C50" s="46" t="s">
        <v>392</v>
      </c>
      <c r="D50" s="139">
        <v>205473000</v>
      </c>
      <c r="E50" s="125">
        <v>205452790</v>
      </c>
      <c r="F50" s="25">
        <v>0</v>
      </c>
      <c r="G50" s="125">
        <f>E50-D50</f>
        <v>-20210</v>
      </c>
      <c r="H50" s="139">
        <v>508975000</v>
      </c>
      <c r="I50" s="125">
        <v>508963851</v>
      </c>
      <c r="J50" s="25">
        <v>0</v>
      </c>
      <c r="K50" s="125">
        <f>I50-H50</f>
        <v>-11149</v>
      </c>
    </row>
    <row r="51" spans="1:11" ht="13.5" customHeight="1">
      <c r="A51" s="122"/>
      <c r="B51" s="122"/>
      <c r="C51" s="46" t="s">
        <v>393</v>
      </c>
      <c r="D51" s="139">
        <v>50400000</v>
      </c>
      <c r="E51" s="125">
        <v>241047</v>
      </c>
      <c r="F51" s="25">
        <v>0</v>
      </c>
      <c r="G51" s="125">
        <f>D51-E51-F51</f>
        <v>50158953</v>
      </c>
      <c r="H51" s="139">
        <v>50400000</v>
      </c>
      <c r="I51" s="125">
        <v>337000</v>
      </c>
      <c r="J51" s="25">
        <v>0</v>
      </c>
      <c r="K51" s="125">
        <f>H51-I51-J51</f>
        <v>50063000</v>
      </c>
    </row>
    <row r="52" spans="1:11" ht="13.5" customHeight="1">
      <c r="A52" s="122"/>
      <c r="B52" s="122" t="s">
        <v>158</v>
      </c>
      <c r="C52" s="46"/>
      <c r="D52" s="139"/>
      <c r="E52" s="125"/>
      <c r="F52" s="126"/>
      <c r="G52" s="125"/>
      <c r="H52" s="139"/>
      <c r="I52" s="125"/>
      <c r="J52" s="126"/>
      <c r="K52" s="125"/>
    </row>
    <row r="53" spans="1:11" ht="13.5" customHeight="1">
      <c r="A53" s="122"/>
      <c r="B53" s="122"/>
      <c r="C53" s="46" t="s">
        <v>392</v>
      </c>
      <c r="D53" s="139">
        <v>1635066000</v>
      </c>
      <c r="E53" s="125">
        <v>1771200220</v>
      </c>
      <c r="F53" s="25">
        <v>0</v>
      </c>
      <c r="G53" s="125">
        <f>E53-D53</f>
        <v>136134220</v>
      </c>
      <c r="H53" s="139">
        <f>H47+H50</f>
        <v>1897939000</v>
      </c>
      <c r="I53" s="125">
        <f t="shared" ref="I53:K53" si="10">I47+I50</f>
        <v>2009244817</v>
      </c>
      <c r="J53" s="25">
        <f t="shared" si="10"/>
        <v>0</v>
      </c>
      <c r="K53" s="125">
        <f t="shared" si="10"/>
        <v>111305817</v>
      </c>
    </row>
    <row r="54" spans="1:11" ht="13.5" customHeight="1">
      <c r="A54" s="122"/>
      <c r="B54" s="122"/>
      <c r="C54" s="46" t="s">
        <v>393</v>
      </c>
      <c r="D54" s="139">
        <v>1299773000</v>
      </c>
      <c r="E54" s="125">
        <v>1217203487</v>
      </c>
      <c r="F54" s="25">
        <v>0</v>
      </c>
      <c r="G54" s="125">
        <f>D54-E54-F54</f>
        <v>82569513</v>
      </c>
      <c r="H54" s="139">
        <f>H48+H51</f>
        <v>1294550000</v>
      </c>
      <c r="I54" s="125">
        <f t="shared" ref="I54" si="11">I48+I51</f>
        <v>1196262536</v>
      </c>
      <c r="J54" s="25">
        <f>J48+J51</f>
        <v>0</v>
      </c>
      <c r="K54" s="125">
        <f t="shared" ref="K54" si="12">K48+K51</f>
        <v>98287464</v>
      </c>
    </row>
    <row r="55" spans="1:11" ht="13.5" customHeight="1">
      <c r="A55" s="122"/>
      <c r="B55" s="122"/>
      <c r="C55" s="46"/>
      <c r="D55" s="139"/>
      <c r="E55" s="125"/>
      <c r="F55" s="126"/>
      <c r="G55" s="125"/>
      <c r="H55" s="139"/>
      <c r="I55" s="125"/>
      <c r="J55" s="126"/>
      <c r="K55" s="125"/>
    </row>
    <row r="56" spans="1:11" ht="13.5" customHeight="1">
      <c r="A56" s="122" t="s">
        <v>394</v>
      </c>
      <c r="B56" s="122"/>
      <c r="C56" s="46"/>
      <c r="D56" s="139"/>
      <c r="E56" s="125"/>
      <c r="F56" s="126"/>
      <c r="G56" s="125"/>
      <c r="H56" s="139"/>
      <c r="I56" s="125"/>
      <c r="J56" s="126"/>
      <c r="K56" s="125"/>
    </row>
    <row r="57" spans="1:11" ht="13.5" customHeight="1">
      <c r="A57" s="122"/>
      <c r="B57" s="122" t="s">
        <v>155</v>
      </c>
      <c r="C57" s="46"/>
      <c r="D57" s="139"/>
      <c r="E57" s="125"/>
      <c r="F57" s="126"/>
      <c r="G57" s="125"/>
      <c r="H57" s="139"/>
      <c r="I57" s="125"/>
      <c r="J57" s="126"/>
      <c r="K57" s="125"/>
    </row>
    <row r="58" spans="1:11" ht="13.5" customHeight="1">
      <c r="A58" s="122"/>
      <c r="B58" s="122"/>
      <c r="C58" s="46" t="s">
        <v>392</v>
      </c>
      <c r="D58" s="139">
        <v>581242000</v>
      </c>
      <c r="E58" s="125">
        <v>581326202</v>
      </c>
      <c r="F58" s="25">
        <v>0</v>
      </c>
      <c r="G58" s="125">
        <f>E58-D58</f>
        <v>84202</v>
      </c>
      <c r="H58" s="139">
        <v>4273711000</v>
      </c>
      <c r="I58" s="125">
        <v>3093662183</v>
      </c>
      <c r="J58" s="25">
        <v>0</v>
      </c>
      <c r="K58" s="125">
        <f>I58-H58</f>
        <v>-1180048817</v>
      </c>
    </row>
    <row r="59" spans="1:11" ht="13.5" customHeight="1">
      <c r="A59" s="122"/>
      <c r="B59" s="122"/>
      <c r="C59" s="46" t="s">
        <v>393</v>
      </c>
      <c r="D59" s="139">
        <v>574464000</v>
      </c>
      <c r="E59" s="125">
        <v>570059218</v>
      </c>
      <c r="F59" s="25">
        <v>0</v>
      </c>
      <c r="G59" s="125">
        <f>D59-E59-F59</f>
        <v>4404782</v>
      </c>
      <c r="H59" s="139">
        <v>2432451000</v>
      </c>
      <c r="I59" s="125">
        <v>1535251832</v>
      </c>
      <c r="J59" s="25">
        <v>0</v>
      </c>
      <c r="K59" s="125">
        <f>H59-I59-J59</f>
        <v>897199168</v>
      </c>
    </row>
    <row r="60" spans="1:11" ht="13.5" customHeight="1">
      <c r="A60" s="122"/>
      <c r="B60" s="122" t="s">
        <v>156</v>
      </c>
      <c r="C60" s="122"/>
      <c r="D60" s="139"/>
      <c r="E60" s="125"/>
      <c r="F60" s="126"/>
      <c r="G60" s="125"/>
      <c r="H60" s="139"/>
      <c r="I60" s="125"/>
      <c r="J60" s="126"/>
      <c r="K60" s="125"/>
    </row>
    <row r="61" spans="1:11" ht="13.5" customHeight="1">
      <c r="A61" s="122"/>
      <c r="B61" s="122"/>
      <c r="C61" s="122" t="s">
        <v>278</v>
      </c>
      <c r="D61" s="139">
        <v>2213410000</v>
      </c>
      <c r="E61" s="125">
        <v>5339</v>
      </c>
      <c r="F61" s="25">
        <v>0</v>
      </c>
      <c r="G61" s="125">
        <f>E61-D61</f>
        <v>-2213404661</v>
      </c>
      <c r="H61" s="139">
        <v>1667406000</v>
      </c>
      <c r="I61" s="125">
        <v>221792425</v>
      </c>
      <c r="J61" s="25">
        <v>0</v>
      </c>
      <c r="K61" s="125">
        <f>I61-H61</f>
        <v>-1445613575</v>
      </c>
    </row>
    <row r="62" spans="1:11" ht="13.5" customHeight="1">
      <c r="A62" s="122"/>
      <c r="B62" s="122"/>
      <c r="C62" s="122" t="s">
        <v>279</v>
      </c>
      <c r="D62" s="139">
        <v>2689720000</v>
      </c>
      <c r="E62" s="125">
        <v>1337726620</v>
      </c>
      <c r="F62" s="126">
        <v>1255000000</v>
      </c>
      <c r="G62" s="125">
        <f>D62-E62-F62</f>
        <v>96993380</v>
      </c>
      <c r="H62" s="139">
        <v>2486031000</v>
      </c>
      <c r="I62" s="125">
        <v>1670498480</v>
      </c>
      <c r="J62" s="126">
        <v>301284000</v>
      </c>
      <c r="K62" s="125">
        <v>514257520</v>
      </c>
    </row>
    <row r="63" spans="1:11" ht="13.5" customHeight="1">
      <c r="A63" s="122"/>
      <c r="B63" s="122" t="s">
        <v>158</v>
      </c>
      <c r="C63" s="46"/>
      <c r="D63" s="139"/>
      <c r="E63" s="125"/>
      <c r="F63" s="126"/>
      <c r="G63" s="125"/>
      <c r="H63" s="139"/>
      <c r="I63" s="125"/>
      <c r="J63" s="126"/>
      <c r="K63" s="125"/>
    </row>
    <row r="64" spans="1:11" ht="13.5" customHeight="1">
      <c r="A64" s="122"/>
      <c r="B64" s="122"/>
      <c r="C64" s="46" t="s">
        <v>392</v>
      </c>
      <c r="D64" s="139">
        <v>2794652000</v>
      </c>
      <c r="E64" s="125">
        <v>581331541</v>
      </c>
      <c r="F64" s="25">
        <v>0</v>
      </c>
      <c r="G64" s="125">
        <f>E64-D64</f>
        <v>-2213320459</v>
      </c>
      <c r="H64" s="139">
        <f>H58+H61</f>
        <v>5941117000</v>
      </c>
      <c r="I64" s="125">
        <f t="shared" ref="I64:K64" si="13">I58+I61</f>
        <v>3315454608</v>
      </c>
      <c r="J64" s="25">
        <f t="shared" si="13"/>
        <v>0</v>
      </c>
      <c r="K64" s="125">
        <f t="shared" si="13"/>
        <v>-2625662392</v>
      </c>
    </row>
    <row r="65" spans="1:11" ht="13.5" customHeight="1">
      <c r="A65" s="122"/>
      <c r="B65" s="122"/>
      <c r="C65" s="46" t="s">
        <v>393</v>
      </c>
      <c r="D65" s="139">
        <v>3264184000</v>
      </c>
      <c r="E65" s="125">
        <v>1907785838</v>
      </c>
      <c r="F65" s="125">
        <v>1255000000</v>
      </c>
      <c r="G65" s="125">
        <f>D65-E65-F65</f>
        <v>101398162</v>
      </c>
      <c r="H65" s="139">
        <f>H59+H62</f>
        <v>4918482000</v>
      </c>
      <c r="I65" s="125">
        <f t="shared" ref="I65" si="14">I59+I62</f>
        <v>3205750312</v>
      </c>
      <c r="J65" s="125">
        <f>J59+J62</f>
        <v>301284000</v>
      </c>
      <c r="K65" s="125">
        <f t="shared" ref="K65" si="15">K59+K62</f>
        <v>1411456688</v>
      </c>
    </row>
    <row r="66" spans="1:11" ht="13.5" customHeight="1">
      <c r="A66" s="122"/>
      <c r="B66" s="122"/>
      <c r="C66" s="46"/>
      <c r="D66" s="137"/>
      <c r="E66" s="124"/>
      <c r="F66" s="25"/>
      <c r="G66" s="124"/>
      <c r="H66" s="139"/>
      <c r="I66" s="125"/>
      <c r="J66" s="126"/>
      <c r="K66" s="125"/>
    </row>
    <row r="67" spans="1:11" ht="7.5" customHeight="1">
      <c r="A67" s="82"/>
      <c r="B67" s="82"/>
      <c r="C67" s="128"/>
      <c r="D67" s="4"/>
      <c r="E67" s="3"/>
      <c r="F67" s="3"/>
      <c r="G67" s="3"/>
      <c r="H67" s="129"/>
      <c r="I67" s="130"/>
      <c r="J67" s="130"/>
      <c r="K67" s="130"/>
    </row>
    <row r="68" spans="1:11" ht="13.5" customHeight="1">
      <c r="A68" s="131" t="s">
        <v>507</v>
      </c>
    </row>
    <row r="69" spans="1:11" ht="13.5" customHeight="1">
      <c r="A69" s="78" t="s">
        <v>509</v>
      </c>
    </row>
    <row r="70" spans="1:11" ht="13.5" customHeight="1">
      <c r="A70" s="78" t="s">
        <v>508</v>
      </c>
    </row>
    <row r="71" spans="1:11" ht="13.5" customHeight="1"/>
    <row r="72" spans="1:11" ht="13.5" customHeight="1"/>
    <row r="73" spans="1:11" ht="13.5" customHeight="1"/>
    <row r="74" spans="1:11" ht="13.5" customHeight="1"/>
    <row r="75" spans="1:11" ht="13.5" customHeight="1"/>
    <row r="76" spans="1:11" ht="13.5" customHeight="1"/>
    <row r="77" spans="1:11" ht="13.5" customHeight="1"/>
    <row r="78" spans="1:11" ht="13.5" customHeight="1"/>
    <row r="79" spans="1:11" ht="13.5" customHeight="1"/>
    <row r="80" spans="1:1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3.75" customHeight="1"/>
    <row r="89" ht="12" customHeight="1"/>
    <row r="90" ht="12" customHeight="1"/>
  </sheetData>
  <mergeCells count="11">
    <mergeCell ref="A3:C6"/>
    <mergeCell ref="H3:K3"/>
    <mergeCell ref="H4:H5"/>
    <mergeCell ref="I4:I5"/>
    <mergeCell ref="J4:J5"/>
    <mergeCell ref="K4:K5"/>
    <mergeCell ref="F4:F5"/>
    <mergeCell ref="G4:G5"/>
    <mergeCell ref="D3:G3"/>
    <mergeCell ref="D4:D5"/>
    <mergeCell ref="E4:E5"/>
  </mergeCells>
  <phoneticPr fontId="2"/>
  <printOptions horizontalCentered="1" gridLinesSet="0"/>
  <pageMargins left="0.98425196850393704" right="0.59055118110236227" top="0.59055118110236227" bottom="0.59055118110236227" header="0.39370078740157483" footer="0.39370078740157483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W68"/>
  <sheetViews>
    <sheetView zoomScaleNormal="100" workbookViewId="0">
      <selection activeCell="C9" sqref="C9:R9"/>
    </sheetView>
  </sheetViews>
  <sheetFormatPr defaultColWidth="8.85546875" defaultRowHeight="11.25"/>
  <cols>
    <col min="1" max="1" width="4.28515625" style="152" customWidth="1"/>
    <col min="2" max="2" width="11.42578125" style="152" customWidth="1"/>
    <col min="3" max="3" width="14.28515625" style="172" customWidth="1"/>
    <col min="4" max="14" width="13.5703125" style="172" customWidth="1"/>
    <col min="15" max="15" width="15.5703125" style="172" customWidth="1"/>
    <col min="16" max="17" width="13.5703125" style="172" customWidth="1"/>
    <col min="18" max="18" width="13.85546875" style="152" customWidth="1"/>
    <col min="19" max="16384" width="8.85546875" style="152"/>
  </cols>
  <sheetData>
    <row r="1" spans="1:23" s="144" customFormat="1" ht="17.25">
      <c r="A1" s="143" t="s">
        <v>188</v>
      </c>
      <c r="C1" s="145"/>
    </row>
    <row r="2" spans="1:23" s="148" customFormat="1" ht="14.25">
      <c r="A2" s="146" t="s">
        <v>339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146"/>
    </row>
    <row r="3" spans="1:2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50"/>
      <c r="Q3" s="151" t="s">
        <v>157</v>
      </c>
    </row>
    <row r="4" spans="1:23" s="155" customFormat="1" ht="33.75" customHeight="1">
      <c r="A4" s="312" t="s">
        <v>280</v>
      </c>
      <c r="B4" s="313"/>
      <c r="C4" s="153" t="s">
        <v>340</v>
      </c>
      <c r="D4" s="153" t="s">
        <v>37</v>
      </c>
      <c r="E4" s="153" t="s">
        <v>4</v>
      </c>
      <c r="F4" s="153" t="s">
        <v>8</v>
      </c>
      <c r="G4" s="153" t="s">
        <v>341</v>
      </c>
      <c r="H4" s="153" t="s">
        <v>175</v>
      </c>
      <c r="I4" s="153" t="s">
        <v>342</v>
      </c>
      <c r="J4" s="153" t="s">
        <v>343</v>
      </c>
      <c r="K4" s="153" t="s">
        <v>181</v>
      </c>
      <c r="L4" s="153" t="s">
        <v>180</v>
      </c>
      <c r="M4" s="153" t="s">
        <v>182</v>
      </c>
      <c r="N4" s="153" t="s">
        <v>174</v>
      </c>
      <c r="O4" s="153" t="s">
        <v>513</v>
      </c>
      <c r="P4" s="153" t="s">
        <v>433</v>
      </c>
      <c r="Q4" s="153" t="s">
        <v>344</v>
      </c>
      <c r="R4" s="154" t="s">
        <v>14</v>
      </c>
    </row>
    <row r="5" spans="1:23" s="155" customFormat="1" ht="14.1" customHeight="1">
      <c r="B5" s="156" t="s">
        <v>511</v>
      </c>
      <c r="C5" s="157">
        <v>2504424664</v>
      </c>
      <c r="D5" s="157">
        <v>904290774</v>
      </c>
      <c r="E5" s="157">
        <v>16963317</v>
      </c>
      <c r="F5" s="157">
        <v>302794291</v>
      </c>
      <c r="G5" s="157">
        <v>1795806</v>
      </c>
      <c r="H5" s="157">
        <v>6460602</v>
      </c>
      <c r="I5" s="157">
        <v>281810</v>
      </c>
      <c r="J5" s="157">
        <v>29425381</v>
      </c>
      <c r="K5" s="157">
        <v>6522465</v>
      </c>
      <c r="L5" s="157">
        <v>92212767</v>
      </c>
      <c r="M5" s="157">
        <v>2507505</v>
      </c>
      <c r="N5" s="157">
        <v>0</v>
      </c>
      <c r="O5" s="157">
        <v>11488166</v>
      </c>
      <c r="P5" s="157" t="s">
        <v>266</v>
      </c>
      <c r="Q5" s="157">
        <v>3965406</v>
      </c>
      <c r="R5" s="157">
        <v>405443388</v>
      </c>
      <c r="S5" s="158"/>
      <c r="T5" s="159"/>
      <c r="U5" s="158"/>
      <c r="W5" s="158"/>
    </row>
    <row r="6" spans="1:23" s="155" customFormat="1" ht="14.1" customHeight="1">
      <c r="B6" s="156" t="s">
        <v>422</v>
      </c>
      <c r="C6" s="157">
        <v>2473159806</v>
      </c>
      <c r="D6" s="157">
        <v>935270588</v>
      </c>
      <c r="E6" s="157">
        <v>17177471</v>
      </c>
      <c r="F6" s="157">
        <v>300025372</v>
      </c>
      <c r="G6" s="157">
        <v>1797181</v>
      </c>
      <c r="H6" s="157">
        <v>5383993</v>
      </c>
      <c r="I6" s="157">
        <v>330646</v>
      </c>
      <c r="J6" s="157">
        <v>4064871</v>
      </c>
      <c r="K6" s="157">
        <v>4264420</v>
      </c>
      <c r="L6" s="157">
        <v>96900240</v>
      </c>
      <c r="M6" s="157">
        <v>2408596</v>
      </c>
      <c r="N6" s="157">
        <v>0</v>
      </c>
      <c r="O6" s="157">
        <v>12802819</v>
      </c>
      <c r="P6" s="157" t="s">
        <v>266</v>
      </c>
      <c r="Q6" s="157">
        <v>4679271</v>
      </c>
      <c r="R6" s="157">
        <v>393728165</v>
      </c>
      <c r="S6" s="158"/>
      <c r="T6" s="159"/>
      <c r="U6" s="158"/>
      <c r="W6" s="158"/>
    </row>
    <row r="7" spans="1:23" s="155" customFormat="1" ht="14.1" customHeight="1">
      <c r="B7" s="156" t="s">
        <v>434</v>
      </c>
      <c r="C7" s="157">
        <v>2568388685</v>
      </c>
      <c r="D7" s="157">
        <v>952931974</v>
      </c>
      <c r="E7" s="157">
        <v>17371712</v>
      </c>
      <c r="F7" s="157">
        <v>308704753</v>
      </c>
      <c r="G7" s="157">
        <v>928281</v>
      </c>
      <c r="H7" s="157">
        <v>6013548</v>
      </c>
      <c r="I7" s="157">
        <v>348231</v>
      </c>
      <c r="J7" s="157">
        <v>0</v>
      </c>
      <c r="K7" s="157">
        <v>3219317</v>
      </c>
      <c r="L7" s="157">
        <v>93306504</v>
      </c>
      <c r="M7" s="157">
        <v>2413651</v>
      </c>
      <c r="N7" s="157">
        <v>0</v>
      </c>
      <c r="O7" s="157">
        <v>9538984</v>
      </c>
      <c r="P7" s="157">
        <v>885910</v>
      </c>
      <c r="Q7" s="157">
        <v>13628598</v>
      </c>
      <c r="R7" s="157">
        <v>430709504</v>
      </c>
      <c r="S7" s="158"/>
      <c r="T7" s="159"/>
      <c r="U7" s="158"/>
      <c r="W7" s="158"/>
    </row>
    <row r="8" spans="1:23" s="155" customFormat="1" ht="14.1" customHeight="1">
      <c r="B8" s="160" t="s">
        <v>497</v>
      </c>
      <c r="C8" s="161">
        <v>3300602327</v>
      </c>
      <c r="D8" s="162">
        <v>942016142</v>
      </c>
      <c r="E8" s="162">
        <v>16223714</v>
      </c>
      <c r="F8" s="162">
        <v>307687241</v>
      </c>
      <c r="G8" s="162">
        <v>986559</v>
      </c>
      <c r="H8" s="162">
        <v>5532191</v>
      </c>
      <c r="I8" s="157">
        <v>311783</v>
      </c>
      <c r="J8" s="157">
        <v>0</v>
      </c>
      <c r="K8" s="162">
        <v>6406159</v>
      </c>
      <c r="L8" s="162">
        <v>113760777</v>
      </c>
      <c r="M8" s="162">
        <v>2244276</v>
      </c>
      <c r="N8" s="157">
        <v>0</v>
      </c>
      <c r="O8" s="162">
        <v>6412889</v>
      </c>
      <c r="P8" s="157">
        <v>1790862</v>
      </c>
      <c r="Q8" s="162">
        <v>6159599</v>
      </c>
      <c r="R8" s="162">
        <v>1100651456</v>
      </c>
      <c r="S8" s="158"/>
      <c r="T8" s="159"/>
      <c r="U8" s="158"/>
      <c r="W8" s="158"/>
    </row>
    <row r="9" spans="1:23" s="155" customFormat="1" ht="14.1" customHeight="1">
      <c r="B9" s="160" t="s">
        <v>512</v>
      </c>
      <c r="C9" s="175">
        <f>SUM(C11:C21)</f>
        <v>2954698259</v>
      </c>
      <c r="D9" s="173">
        <f t="shared" ref="D9:Q9" si="0">SUM(D11:D21)</f>
        <v>939080169</v>
      </c>
      <c r="E9" s="173">
        <f t="shared" si="0"/>
        <v>17845249</v>
      </c>
      <c r="F9" s="173">
        <f t="shared" si="0"/>
        <v>361009617</v>
      </c>
      <c r="G9" s="173">
        <f t="shared" si="0"/>
        <v>789753</v>
      </c>
      <c r="H9" s="173">
        <f t="shared" si="0"/>
        <v>8000498</v>
      </c>
      <c r="I9" s="173">
        <f t="shared" si="0"/>
        <v>375827</v>
      </c>
      <c r="J9" s="174">
        <v>0</v>
      </c>
      <c r="K9" s="173">
        <f t="shared" si="0"/>
        <v>9452716</v>
      </c>
      <c r="L9" s="173">
        <f t="shared" si="0"/>
        <v>123822605</v>
      </c>
      <c r="M9" s="173">
        <f t="shared" si="0"/>
        <v>2555802</v>
      </c>
      <c r="N9" s="174">
        <v>0</v>
      </c>
      <c r="O9" s="173">
        <f t="shared" si="0"/>
        <v>6605550</v>
      </c>
      <c r="P9" s="173">
        <f t="shared" si="0"/>
        <v>2261300</v>
      </c>
      <c r="Q9" s="173">
        <f t="shared" si="0"/>
        <v>16504653</v>
      </c>
      <c r="R9" s="173">
        <f>SUM(R11:R21)</f>
        <v>695962334</v>
      </c>
    </row>
    <row r="10" spans="1:23" ht="14.1" customHeight="1">
      <c r="B10" s="163"/>
      <c r="C10" s="176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49"/>
    </row>
    <row r="11" spans="1:23" ht="14.1" customHeight="1">
      <c r="A11" s="165"/>
      <c r="B11" s="149" t="s">
        <v>42</v>
      </c>
      <c r="C11" s="177">
        <f>SUM(C23,C25,C27)</f>
        <v>488969231</v>
      </c>
      <c r="D11" s="166">
        <f t="shared" ref="D11:R11" si="1">SUM(D23,D25,D27)</f>
        <v>190332152</v>
      </c>
      <c r="E11" s="166">
        <f t="shared" si="1"/>
        <v>1861917</v>
      </c>
      <c r="F11" s="166">
        <f t="shared" si="1"/>
        <v>24043446</v>
      </c>
      <c r="G11" s="166">
        <f t="shared" si="1"/>
        <v>183610</v>
      </c>
      <c r="H11" s="166">
        <f t="shared" si="1"/>
        <v>1862440</v>
      </c>
      <c r="I11" s="166">
        <f>SUM(I23,I25,I27)</f>
        <v>0</v>
      </c>
      <c r="J11" s="166">
        <f>SUM(J23,J25,J27)</f>
        <v>0</v>
      </c>
      <c r="K11" s="166">
        <f t="shared" si="1"/>
        <v>2202734</v>
      </c>
      <c r="L11" s="166">
        <f t="shared" si="1"/>
        <v>22603380</v>
      </c>
      <c r="M11" s="166">
        <f t="shared" si="1"/>
        <v>148981</v>
      </c>
      <c r="N11" s="164">
        <f t="shared" si="1"/>
        <v>0</v>
      </c>
      <c r="O11" s="166">
        <f t="shared" si="1"/>
        <v>0</v>
      </c>
      <c r="P11" s="166">
        <f t="shared" si="1"/>
        <v>265889</v>
      </c>
      <c r="Q11" s="166">
        <f t="shared" si="1"/>
        <v>2219914</v>
      </c>
      <c r="R11" s="166">
        <f t="shared" si="1"/>
        <v>135176232</v>
      </c>
    </row>
    <row r="12" spans="1:23" ht="14.1" customHeight="1">
      <c r="A12" s="165"/>
      <c r="B12" s="149" t="s">
        <v>43</v>
      </c>
      <c r="C12" s="177">
        <f>SUM(C28,C34,C37,C39,C50)</f>
        <v>309999748</v>
      </c>
      <c r="D12" s="166">
        <f t="shared" ref="D12:R12" si="2">SUM(D28,D34,D37,D39,D50)</f>
        <v>107685156</v>
      </c>
      <c r="E12" s="166">
        <f t="shared" si="2"/>
        <v>2605266</v>
      </c>
      <c r="F12" s="166">
        <f t="shared" si="2"/>
        <v>30701669</v>
      </c>
      <c r="G12" s="166">
        <f t="shared" si="2"/>
        <v>111520</v>
      </c>
      <c r="H12" s="166">
        <f t="shared" si="2"/>
        <v>1128514</v>
      </c>
      <c r="I12" s="166">
        <f>SUM(I28,I34,I37,I39,I50)</f>
        <v>0</v>
      </c>
      <c r="J12" s="166">
        <f>SUM(J28,J34,J37,J39,J50)</f>
        <v>0</v>
      </c>
      <c r="K12" s="166">
        <f t="shared" si="2"/>
        <v>1332265</v>
      </c>
      <c r="L12" s="166">
        <f t="shared" si="2"/>
        <v>15131838</v>
      </c>
      <c r="M12" s="166">
        <f t="shared" si="2"/>
        <v>443455</v>
      </c>
      <c r="N12" s="164">
        <f t="shared" si="2"/>
        <v>0</v>
      </c>
      <c r="O12" s="166">
        <f t="shared" si="2"/>
        <v>0</v>
      </c>
      <c r="P12" s="166">
        <f t="shared" si="2"/>
        <v>217512</v>
      </c>
      <c r="Q12" s="166">
        <f t="shared" si="2"/>
        <v>1560028</v>
      </c>
      <c r="R12" s="166">
        <f t="shared" si="2"/>
        <v>74712097</v>
      </c>
    </row>
    <row r="13" spans="1:23" ht="14.1" customHeight="1">
      <c r="A13" s="165"/>
      <c r="B13" s="149" t="s">
        <v>44</v>
      </c>
      <c r="C13" s="177">
        <f t="shared" ref="C13:R13" si="3">SUM(C24,C31,C36,C52,C53)</f>
        <v>320684135</v>
      </c>
      <c r="D13" s="166">
        <f t="shared" si="3"/>
        <v>109884801</v>
      </c>
      <c r="E13" s="166">
        <f t="shared" si="3"/>
        <v>1676584</v>
      </c>
      <c r="F13" s="166">
        <f t="shared" si="3"/>
        <v>27027617</v>
      </c>
      <c r="G13" s="166">
        <f t="shared" si="3"/>
        <v>91603</v>
      </c>
      <c r="H13" s="166">
        <f t="shared" si="3"/>
        <v>927814</v>
      </c>
      <c r="I13" s="166">
        <f>SUM(I24,I31,I36,I52,I53)</f>
        <v>0</v>
      </c>
      <c r="J13" s="166">
        <f>SUM(J24,J31,J36,J52,J53)</f>
        <v>0</v>
      </c>
      <c r="K13" s="166">
        <f t="shared" si="3"/>
        <v>1096093</v>
      </c>
      <c r="L13" s="166">
        <f t="shared" si="3"/>
        <v>15677100</v>
      </c>
      <c r="M13" s="166">
        <f t="shared" si="3"/>
        <v>19710</v>
      </c>
      <c r="N13" s="164">
        <f t="shared" si="3"/>
        <v>0</v>
      </c>
      <c r="O13" s="166">
        <f t="shared" si="3"/>
        <v>0</v>
      </c>
      <c r="P13" s="166">
        <f t="shared" si="3"/>
        <v>212647</v>
      </c>
      <c r="Q13" s="166">
        <f t="shared" si="3"/>
        <v>1690541</v>
      </c>
      <c r="R13" s="166">
        <f t="shared" si="3"/>
        <v>81473236</v>
      </c>
    </row>
    <row r="14" spans="1:23" ht="14.1" customHeight="1">
      <c r="A14" s="165"/>
      <c r="B14" s="149" t="s">
        <v>45</v>
      </c>
      <c r="C14" s="177">
        <f t="shared" ref="C14:R14" si="4">SUM(C33,C35,C38,C40,C48,C51)</f>
        <v>151442886</v>
      </c>
      <c r="D14" s="166">
        <f t="shared" si="4"/>
        <v>38877917</v>
      </c>
      <c r="E14" s="166">
        <f t="shared" si="4"/>
        <v>1087069</v>
      </c>
      <c r="F14" s="166">
        <f t="shared" si="4"/>
        <v>30161428</v>
      </c>
      <c r="G14" s="166">
        <f t="shared" si="4"/>
        <v>29802</v>
      </c>
      <c r="H14" s="166">
        <f t="shared" si="4"/>
        <v>301500</v>
      </c>
      <c r="I14" s="166">
        <f>SUM(I33,I35,I38,I40,I48,I51)</f>
        <v>0</v>
      </c>
      <c r="J14" s="166">
        <f>SUM(J33,J35,J38,J40,J48,J51)</f>
        <v>0</v>
      </c>
      <c r="K14" s="166">
        <f t="shared" si="4"/>
        <v>355812</v>
      </c>
      <c r="L14" s="166">
        <f t="shared" si="4"/>
        <v>6233351</v>
      </c>
      <c r="M14" s="166">
        <f t="shared" si="4"/>
        <v>1179390</v>
      </c>
      <c r="N14" s="164">
        <f t="shared" si="4"/>
        <v>0</v>
      </c>
      <c r="O14" s="166">
        <f t="shared" si="4"/>
        <v>0</v>
      </c>
      <c r="P14" s="166">
        <f t="shared" si="4"/>
        <v>153234</v>
      </c>
      <c r="Q14" s="166">
        <f t="shared" si="4"/>
        <v>1289822</v>
      </c>
      <c r="R14" s="166">
        <f t="shared" si="4"/>
        <v>27986428</v>
      </c>
    </row>
    <row r="15" spans="1:23" ht="14.1" customHeight="1">
      <c r="A15" s="165"/>
      <c r="B15" s="149" t="s">
        <v>46</v>
      </c>
      <c r="C15" s="177">
        <f t="shared" ref="C15:R15" si="5">SUM(C22,C54,C55,C56)</f>
        <v>268781921</v>
      </c>
      <c r="D15" s="166">
        <f t="shared" si="5"/>
        <v>102273408</v>
      </c>
      <c r="E15" s="166">
        <f t="shared" si="5"/>
        <v>1749552</v>
      </c>
      <c r="F15" s="166">
        <f t="shared" si="5"/>
        <v>23416203</v>
      </c>
      <c r="G15" s="166">
        <f t="shared" si="5"/>
        <v>74638</v>
      </c>
      <c r="H15" s="166">
        <f t="shared" si="5"/>
        <v>757633</v>
      </c>
      <c r="I15" s="166">
        <f>SUM(I22,I54,I55,I56)</f>
        <v>0</v>
      </c>
      <c r="J15" s="166">
        <f>SUM(J22,J54,J55,J56)</f>
        <v>0</v>
      </c>
      <c r="K15" s="166">
        <f t="shared" si="5"/>
        <v>896513</v>
      </c>
      <c r="L15" s="166">
        <f t="shared" si="5"/>
        <v>13377029</v>
      </c>
      <c r="M15" s="166">
        <f t="shared" si="5"/>
        <v>96830</v>
      </c>
      <c r="N15" s="164">
        <f t="shared" si="5"/>
        <v>0</v>
      </c>
      <c r="O15" s="166">
        <f t="shared" si="5"/>
        <v>0</v>
      </c>
      <c r="P15" s="166">
        <f t="shared" si="5"/>
        <v>224444</v>
      </c>
      <c r="Q15" s="166">
        <f t="shared" si="5"/>
        <v>1969148</v>
      </c>
      <c r="R15" s="166">
        <f t="shared" si="5"/>
        <v>61538034</v>
      </c>
    </row>
    <row r="16" spans="1:23" ht="14.1" customHeight="1">
      <c r="A16" s="165"/>
      <c r="B16" s="149" t="s">
        <v>47</v>
      </c>
      <c r="C16" s="177">
        <f t="shared" ref="C16:R16" si="6">SUM(C29,C32,C47,C49,C57,C58,C59)</f>
        <v>142098581</v>
      </c>
      <c r="D16" s="166">
        <f t="shared" si="6"/>
        <v>35760331</v>
      </c>
      <c r="E16" s="166">
        <f t="shared" si="6"/>
        <v>1207285</v>
      </c>
      <c r="F16" s="166">
        <f t="shared" si="6"/>
        <v>39790361</v>
      </c>
      <c r="G16" s="166">
        <f t="shared" si="6"/>
        <v>27877</v>
      </c>
      <c r="H16" s="166">
        <f t="shared" si="6"/>
        <v>282161</v>
      </c>
      <c r="I16" s="166">
        <f>SUM(I29,I32,I47,I49,I57,I58,I59)</f>
        <v>0</v>
      </c>
      <c r="J16" s="166">
        <f>SUM(J29,J32,J47,J49,J57,J58,J59)</f>
        <v>0</v>
      </c>
      <c r="K16" s="166">
        <f t="shared" si="6"/>
        <v>333088</v>
      </c>
      <c r="L16" s="166">
        <f t="shared" si="6"/>
        <v>5789026</v>
      </c>
      <c r="M16" s="166">
        <f t="shared" si="6"/>
        <v>133839</v>
      </c>
      <c r="N16" s="164">
        <f t="shared" si="6"/>
        <v>0</v>
      </c>
      <c r="O16" s="166">
        <f t="shared" si="6"/>
        <v>0</v>
      </c>
      <c r="P16" s="166">
        <f t="shared" si="6"/>
        <v>153283</v>
      </c>
      <c r="Q16" s="166">
        <f t="shared" si="6"/>
        <v>635221</v>
      </c>
      <c r="R16" s="166">
        <f t="shared" si="6"/>
        <v>23460510</v>
      </c>
    </row>
    <row r="17" spans="1:18" ht="14.1" customHeight="1">
      <c r="A17" s="165"/>
      <c r="B17" s="149" t="s">
        <v>345</v>
      </c>
      <c r="C17" s="177">
        <f t="shared" ref="C17:R17" si="7">SUM(C30,C42,C45,C60,C61)</f>
        <v>126827337</v>
      </c>
      <c r="D17" s="166">
        <f t="shared" si="7"/>
        <v>19233148</v>
      </c>
      <c r="E17" s="166">
        <f t="shared" si="7"/>
        <v>1123356</v>
      </c>
      <c r="F17" s="166">
        <f t="shared" si="7"/>
        <v>48974683</v>
      </c>
      <c r="G17" s="166">
        <f t="shared" si="7"/>
        <v>15570</v>
      </c>
      <c r="H17" s="166">
        <f t="shared" si="7"/>
        <v>157351</v>
      </c>
      <c r="I17" s="166">
        <f>SUM(I30,I42,I45,I60,I61)</f>
        <v>0</v>
      </c>
      <c r="J17" s="166">
        <f>SUM(J30,J42,J45,J60,J61)</f>
        <v>0</v>
      </c>
      <c r="K17" s="166">
        <f t="shared" si="7"/>
        <v>185528</v>
      </c>
      <c r="L17" s="166">
        <f t="shared" si="7"/>
        <v>3851282</v>
      </c>
      <c r="M17" s="166">
        <f t="shared" si="7"/>
        <v>30637</v>
      </c>
      <c r="N17" s="164">
        <f t="shared" si="7"/>
        <v>0</v>
      </c>
      <c r="O17" s="166">
        <f t="shared" si="7"/>
        <v>0</v>
      </c>
      <c r="P17" s="166">
        <f t="shared" si="7"/>
        <v>133121</v>
      </c>
      <c r="Q17" s="166">
        <f t="shared" si="7"/>
        <v>729476</v>
      </c>
      <c r="R17" s="166">
        <f t="shared" si="7"/>
        <v>18140258</v>
      </c>
    </row>
    <row r="18" spans="1:18" ht="14.1" customHeight="1">
      <c r="A18" s="165"/>
      <c r="B18" s="149" t="s">
        <v>49</v>
      </c>
      <c r="C18" s="177">
        <f t="shared" ref="C18:R18" si="8">SUM(C41,C43)</f>
        <v>63030565</v>
      </c>
      <c r="D18" s="166">
        <f>SUM(D41,D43)</f>
        <v>12850781</v>
      </c>
      <c r="E18" s="166">
        <f t="shared" si="8"/>
        <v>701302</v>
      </c>
      <c r="F18" s="166">
        <f t="shared" si="8"/>
        <v>21119522</v>
      </c>
      <c r="G18" s="166">
        <f t="shared" si="8"/>
        <v>11905</v>
      </c>
      <c r="H18" s="166">
        <f t="shared" si="8"/>
        <v>120263</v>
      </c>
      <c r="I18" s="166">
        <f>SUM(I41,I43)</f>
        <v>0</v>
      </c>
      <c r="J18" s="166">
        <f>SUM(J41,J43)</f>
        <v>0</v>
      </c>
      <c r="K18" s="166">
        <f t="shared" si="8"/>
        <v>141781</v>
      </c>
      <c r="L18" s="166">
        <f t="shared" si="8"/>
        <v>2378710</v>
      </c>
      <c r="M18" s="166">
        <f t="shared" si="8"/>
        <v>104133</v>
      </c>
      <c r="N18" s="164">
        <f t="shared" si="8"/>
        <v>0</v>
      </c>
      <c r="O18" s="166">
        <f t="shared" si="8"/>
        <v>0</v>
      </c>
      <c r="P18" s="166">
        <f t="shared" si="8"/>
        <v>90419</v>
      </c>
      <c r="Q18" s="166">
        <f t="shared" si="8"/>
        <v>294381</v>
      </c>
      <c r="R18" s="166">
        <f t="shared" si="8"/>
        <v>9928993</v>
      </c>
    </row>
    <row r="19" spans="1:18" ht="14.1" customHeight="1">
      <c r="A19" s="165"/>
      <c r="B19" s="149" t="s">
        <v>50</v>
      </c>
      <c r="C19" s="177">
        <f t="shared" ref="C19:R19" si="9">SUM(C26,C44,C46)</f>
        <v>105395323</v>
      </c>
      <c r="D19" s="166">
        <f t="shared" si="9"/>
        <v>16557178</v>
      </c>
      <c r="E19" s="166">
        <f t="shared" si="9"/>
        <v>737613</v>
      </c>
      <c r="F19" s="166">
        <f t="shared" si="9"/>
        <v>28594933</v>
      </c>
      <c r="G19" s="166">
        <f t="shared" si="9"/>
        <v>13226</v>
      </c>
      <c r="H19" s="166">
        <f t="shared" si="9"/>
        <v>133116</v>
      </c>
      <c r="I19" s="166">
        <f>SUM(I26,I44,I46)</f>
        <v>0</v>
      </c>
      <c r="J19" s="166">
        <f>SUM(J26,J44,J46)</f>
        <v>0</v>
      </c>
      <c r="K19" s="166">
        <f t="shared" si="9"/>
        <v>156468</v>
      </c>
      <c r="L19" s="166">
        <f t="shared" si="9"/>
        <v>3014287</v>
      </c>
      <c r="M19" s="166">
        <f t="shared" si="9"/>
        <v>34146</v>
      </c>
      <c r="N19" s="164">
        <f t="shared" si="9"/>
        <v>0</v>
      </c>
      <c r="O19" s="166">
        <f t="shared" si="9"/>
        <v>0</v>
      </c>
      <c r="P19" s="166">
        <f t="shared" si="9"/>
        <v>108145</v>
      </c>
      <c r="Q19" s="166">
        <f t="shared" si="9"/>
        <v>571726</v>
      </c>
      <c r="R19" s="166">
        <f t="shared" si="9"/>
        <v>13332573</v>
      </c>
    </row>
    <row r="20" spans="1:18" ht="14.1" customHeight="1">
      <c r="A20" s="165"/>
      <c r="B20" s="149"/>
      <c r="C20" s="178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49"/>
    </row>
    <row r="21" spans="1:18" ht="14.1" customHeight="1">
      <c r="A21" s="165">
        <v>100</v>
      </c>
      <c r="B21" s="149" t="s">
        <v>110</v>
      </c>
      <c r="C21" s="176">
        <v>977468532</v>
      </c>
      <c r="D21" s="164">
        <v>305625297</v>
      </c>
      <c r="E21" s="164">
        <v>5095305</v>
      </c>
      <c r="F21" s="164">
        <v>87179755</v>
      </c>
      <c r="G21" s="164">
        <v>230002</v>
      </c>
      <c r="H21" s="164">
        <v>2329706</v>
      </c>
      <c r="I21" s="164">
        <v>375827</v>
      </c>
      <c r="J21" s="166">
        <f t="shared" ref="J21:J61" si="10">SUM(J28,J46,J48)</f>
        <v>0</v>
      </c>
      <c r="K21" s="164">
        <v>2752434</v>
      </c>
      <c r="L21" s="164">
        <v>35766602</v>
      </c>
      <c r="M21" s="164">
        <v>364681</v>
      </c>
      <c r="N21" s="164">
        <v>0</v>
      </c>
      <c r="O21" s="164">
        <v>6605550</v>
      </c>
      <c r="P21" s="164">
        <v>702606</v>
      </c>
      <c r="Q21" s="164">
        <v>5544396</v>
      </c>
      <c r="R21" s="149">
        <v>250213973</v>
      </c>
    </row>
    <row r="22" spans="1:18" ht="14.1" customHeight="1">
      <c r="A22" s="165">
        <v>201</v>
      </c>
      <c r="B22" s="149" t="s">
        <v>111</v>
      </c>
      <c r="C22" s="176">
        <v>242696192</v>
      </c>
      <c r="D22" s="164">
        <v>95958570</v>
      </c>
      <c r="E22" s="164">
        <v>1479125</v>
      </c>
      <c r="F22" s="164">
        <v>15672438</v>
      </c>
      <c r="G22" s="164">
        <v>70197</v>
      </c>
      <c r="H22" s="164">
        <v>712716</v>
      </c>
      <c r="I22" s="166">
        <f t="shared" ref="I22:I61" si="11">SUM(I29,I47,I49)</f>
        <v>0</v>
      </c>
      <c r="J22" s="166">
        <f t="shared" si="10"/>
        <v>0</v>
      </c>
      <c r="K22" s="164">
        <v>843548</v>
      </c>
      <c r="L22" s="164">
        <v>12386283</v>
      </c>
      <c r="M22" s="164">
        <v>60666</v>
      </c>
      <c r="N22" s="164">
        <v>0</v>
      </c>
      <c r="O22" s="166">
        <f t="shared" ref="O22:O61" si="12">SUM(O29,O47,O49)</f>
        <v>0</v>
      </c>
      <c r="P22" s="164">
        <v>192238</v>
      </c>
      <c r="Q22" s="164">
        <v>1837076</v>
      </c>
      <c r="R22" s="149">
        <v>57883365</v>
      </c>
    </row>
    <row r="23" spans="1:18" ht="14.1" customHeight="1">
      <c r="A23" s="165">
        <v>202</v>
      </c>
      <c r="B23" s="149" t="s">
        <v>112</v>
      </c>
      <c r="C23" s="176">
        <v>230541291</v>
      </c>
      <c r="D23" s="164">
        <v>80110628</v>
      </c>
      <c r="E23" s="164">
        <v>808861</v>
      </c>
      <c r="F23" s="164">
        <v>16376225</v>
      </c>
      <c r="G23" s="164">
        <v>59288</v>
      </c>
      <c r="H23" s="164">
        <v>602326</v>
      </c>
      <c r="I23" s="166">
        <f t="shared" si="11"/>
        <v>0</v>
      </c>
      <c r="J23" s="166">
        <f t="shared" si="10"/>
        <v>0</v>
      </c>
      <c r="K23" s="164">
        <v>713224</v>
      </c>
      <c r="L23" s="164">
        <v>10313226</v>
      </c>
      <c r="M23" s="164">
        <v>0</v>
      </c>
      <c r="N23" s="164">
        <v>0</v>
      </c>
      <c r="O23" s="166">
        <f t="shared" si="12"/>
        <v>0</v>
      </c>
      <c r="P23" s="164">
        <v>115442</v>
      </c>
      <c r="Q23" s="164">
        <v>1263150</v>
      </c>
      <c r="R23" s="149">
        <v>70997450</v>
      </c>
    </row>
    <row r="24" spans="1:18" ht="14.1" customHeight="1">
      <c r="A24" s="165">
        <v>203</v>
      </c>
      <c r="B24" s="149" t="s">
        <v>113</v>
      </c>
      <c r="C24" s="176">
        <v>130967862</v>
      </c>
      <c r="D24" s="164">
        <v>43661454</v>
      </c>
      <c r="E24" s="164">
        <v>503257</v>
      </c>
      <c r="F24" s="164">
        <v>14886171</v>
      </c>
      <c r="G24" s="164">
        <v>39485</v>
      </c>
      <c r="H24" s="164">
        <v>400393</v>
      </c>
      <c r="I24" s="166">
        <f t="shared" si="11"/>
        <v>0</v>
      </c>
      <c r="J24" s="166">
        <f t="shared" si="10"/>
        <v>0</v>
      </c>
      <c r="K24" s="164">
        <v>473439</v>
      </c>
      <c r="L24" s="164">
        <v>6384334</v>
      </c>
      <c r="M24" s="164">
        <v>0</v>
      </c>
      <c r="N24" s="164">
        <v>0</v>
      </c>
      <c r="O24" s="166">
        <f t="shared" si="12"/>
        <v>0</v>
      </c>
      <c r="P24" s="164">
        <v>70645</v>
      </c>
      <c r="Q24" s="164">
        <v>659709</v>
      </c>
      <c r="R24" s="149">
        <v>38082237</v>
      </c>
    </row>
    <row r="25" spans="1:18" ht="14.1" customHeight="1">
      <c r="A25" s="165">
        <v>204</v>
      </c>
      <c r="B25" s="149" t="s">
        <v>114</v>
      </c>
      <c r="C25" s="176">
        <v>210263509</v>
      </c>
      <c r="D25" s="164">
        <v>86578786</v>
      </c>
      <c r="E25" s="164">
        <v>868936</v>
      </c>
      <c r="F25" s="164">
        <v>6827203</v>
      </c>
      <c r="G25" s="164">
        <v>93705</v>
      </c>
      <c r="H25" s="164">
        <v>949419</v>
      </c>
      <c r="I25" s="166">
        <f t="shared" si="11"/>
        <v>0</v>
      </c>
      <c r="J25" s="166">
        <f t="shared" si="10"/>
        <v>0</v>
      </c>
      <c r="K25" s="164">
        <v>1121935</v>
      </c>
      <c r="L25" s="164">
        <v>10326515</v>
      </c>
      <c r="M25" s="164">
        <v>145180</v>
      </c>
      <c r="N25" s="164">
        <v>0</v>
      </c>
      <c r="O25" s="166">
        <f t="shared" si="12"/>
        <v>0</v>
      </c>
      <c r="P25" s="164">
        <v>124043</v>
      </c>
      <c r="Q25" s="164">
        <v>795257</v>
      </c>
      <c r="R25" s="149">
        <v>55045042</v>
      </c>
    </row>
    <row r="26" spans="1:18" ht="14.1" customHeight="1">
      <c r="A26" s="165">
        <v>205</v>
      </c>
      <c r="B26" s="149" t="s">
        <v>115</v>
      </c>
      <c r="C26" s="176">
        <v>39552937</v>
      </c>
      <c r="D26" s="164">
        <v>5678604</v>
      </c>
      <c r="E26" s="164">
        <v>183992</v>
      </c>
      <c r="F26" s="164">
        <v>6921096</v>
      </c>
      <c r="G26" s="164">
        <v>4553</v>
      </c>
      <c r="H26" s="164">
        <v>45829</v>
      </c>
      <c r="I26" s="166">
        <f t="shared" si="11"/>
        <v>0</v>
      </c>
      <c r="J26" s="166">
        <f t="shared" si="10"/>
        <v>0</v>
      </c>
      <c r="K26" s="164">
        <v>53872</v>
      </c>
      <c r="L26" s="164">
        <v>1005201</v>
      </c>
      <c r="M26" s="164">
        <v>25683</v>
      </c>
      <c r="N26" s="164">
        <v>0</v>
      </c>
      <c r="O26" s="166">
        <f t="shared" si="12"/>
        <v>0</v>
      </c>
      <c r="P26" s="164">
        <v>26830</v>
      </c>
      <c r="Q26" s="164">
        <v>237324</v>
      </c>
      <c r="R26" s="149">
        <v>4641380</v>
      </c>
    </row>
    <row r="27" spans="1:18" ht="14.1" customHeight="1">
      <c r="A27" s="165">
        <v>206</v>
      </c>
      <c r="B27" s="149" t="s">
        <v>116</v>
      </c>
      <c r="C27" s="176">
        <v>48164431</v>
      </c>
      <c r="D27" s="164">
        <v>23642738</v>
      </c>
      <c r="E27" s="164">
        <v>184120</v>
      </c>
      <c r="F27" s="164">
        <v>840018</v>
      </c>
      <c r="G27" s="164">
        <v>30617</v>
      </c>
      <c r="H27" s="164">
        <v>310695</v>
      </c>
      <c r="I27" s="166">
        <f t="shared" si="11"/>
        <v>0</v>
      </c>
      <c r="J27" s="166">
        <f t="shared" si="10"/>
        <v>0</v>
      </c>
      <c r="K27" s="164">
        <v>367575</v>
      </c>
      <c r="L27" s="164">
        <v>1963639</v>
      </c>
      <c r="M27" s="164">
        <v>3801</v>
      </c>
      <c r="N27" s="164">
        <v>0</v>
      </c>
      <c r="O27" s="166">
        <f t="shared" si="12"/>
        <v>0</v>
      </c>
      <c r="P27" s="164">
        <v>26404</v>
      </c>
      <c r="Q27" s="164">
        <v>161507</v>
      </c>
      <c r="R27" s="149">
        <v>9133740</v>
      </c>
    </row>
    <row r="28" spans="1:18" ht="14.1" customHeight="1">
      <c r="A28" s="165">
        <v>207</v>
      </c>
      <c r="B28" s="149" t="s">
        <v>117</v>
      </c>
      <c r="C28" s="176">
        <v>96044530</v>
      </c>
      <c r="D28" s="164">
        <v>31539663</v>
      </c>
      <c r="E28" s="164">
        <v>1177406</v>
      </c>
      <c r="F28" s="164">
        <v>8096986</v>
      </c>
      <c r="G28" s="164">
        <v>27809</v>
      </c>
      <c r="H28" s="164">
        <v>282860</v>
      </c>
      <c r="I28" s="166">
        <f t="shared" si="11"/>
        <v>0</v>
      </c>
      <c r="J28" s="166">
        <f t="shared" si="10"/>
        <v>0</v>
      </c>
      <c r="K28" s="164">
        <v>335241</v>
      </c>
      <c r="L28" s="164">
        <v>4299547</v>
      </c>
      <c r="M28" s="164">
        <v>0</v>
      </c>
      <c r="N28" s="164">
        <v>0</v>
      </c>
      <c r="O28" s="166">
        <f t="shared" si="12"/>
        <v>0</v>
      </c>
      <c r="P28" s="164">
        <v>48785</v>
      </c>
      <c r="Q28" s="164">
        <v>463136</v>
      </c>
      <c r="R28" s="149">
        <v>23579424</v>
      </c>
    </row>
    <row r="29" spans="1:18" ht="14.1" customHeight="1">
      <c r="A29" s="165">
        <v>208</v>
      </c>
      <c r="B29" s="149" t="s">
        <v>118</v>
      </c>
      <c r="C29" s="176">
        <v>14775951</v>
      </c>
      <c r="D29" s="164">
        <v>4215348</v>
      </c>
      <c r="E29" s="164">
        <v>108551</v>
      </c>
      <c r="F29" s="164">
        <v>3889950</v>
      </c>
      <c r="G29" s="164">
        <v>3207</v>
      </c>
      <c r="H29" s="164">
        <v>32396</v>
      </c>
      <c r="I29" s="166">
        <f t="shared" si="11"/>
        <v>0</v>
      </c>
      <c r="J29" s="166">
        <f t="shared" si="10"/>
        <v>0</v>
      </c>
      <c r="K29" s="164">
        <v>38183</v>
      </c>
      <c r="L29" s="164">
        <v>671491</v>
      </c>
      <c r="M29" s="164">
        <v>19950</v>
      </c>
      <c r="N29" s="164">
        <v>0</v>
      </c>
      <c r="O29" s="166">
        <f t="shared" si="12"/>
        <v>0</v>
      </c>
      <c r="P29" s="164">
        <v>15409</v>
      </c>
      <c r="Q29" s="164">
        <v>67316</v>
      </c>
      <c r="R29" s="149">
        <v>2632847</v>
      </c>
    </row>
    <row r="30" spans="1:18" ht="14.1" customHeight="1">
      <c r="A30" s="165">
        <v>209</v>
      </c>
      <c r="B30" s="149" t="s">
        <v>119</v>
      </c>
      <c r="C30" s="176">
        <v>54719711</v>
      </c>
      <c r="D30" s="164">
        <v>9521659</v>
      </c>
      <c r="E30" s="164">
        <v>423320</v>
      </c>
      <c r="F30" s="164">
        <v>18553259</v>
      </c>
      <c r="G30" s="164">
        <v>7859</v>
      </c>
      <c r="H30" s="164">
        <v>79488</v>
      </c>
      <c r="I30" s="166">
        <f t="shared" si="11"/>
        <v>0</v>
      </c>
      <c r="J30" s="166">
        <f t="shared" si="10"/>
        <v>0</v>
      </c>
      <c r="K30" s="164">
        <v>93792</v>
      </c>
      <c r="L30" s="164">
        <v>1885318</v>
      </c>
      <c r="M30" s="164">
        <v>11060</v>
      </c>
      <c r="N30" s="164">
        <v>0</v>
      </c>
      <c r="O30" s="166">
        <f t="shared" si="12"/>
        <v>0</v>
      </c>
      <c r="P30" s="164">
        <v>53799</v>
      </c>
      <c r="Q30" s="164">
        <v>409940</v>
      </c>
      <c r="R30" s="149">
        <v>8874284</v>
      </c>
    </row>
    <row r="31" spans="1:18" ht="14.1" customHeight="1">
      <c r="A31" s="165">
        <v>210</v>
      </c>
      <c r="B31" s="149" t="s">
        <v>84</v>
      </c>
      <c r="C31" s="176">
        <v>106412628</v>
      </c>
      <c r="D31" s="164">
        <v>39403843</v>
      </c>
      <c r="E31" s="164">
        <v>734253</v>
      </c>
      <c r="F31" s="164">
        <v>6150124</v>
      </c>
      <c r="G31" s="164">
        <v>33463</v>
      </c>
      <c r="H31" s="164">
        <v>338536</v>
      </c>
      <c r="I31" s="166">
        <f t="shared" si="11"/>
        <v>0</v>
      </c>
      <c r="J31" s="166">
        <f t="shared" si="10"/>
        <v>0</v>
      </c>
      <c r="K31" s="164">
        <v>399584</v>
      </c>
      <c r="L31" s="164">
        <v>5741341</v>
      </c>
      <c r="M31" s="164">
        <v>19710</v>
      </c>
      <c r="N31" s="164">
        <v>0</v>
      </c>
      <c r="O31" s="166">
        <f t="shared" si="12"/>
        <v>0</v>
      </c>
      <c r="P31" s="164">
        <v>84972</v>
      </c>
      <c r="Q31" s="164">
        <v>619836</v>
      </c>
      <c r="R31" s="149">
        <v>25294077</v>
      </c>
    </row>
    <row r="32" spans="1:18" ht="14.1" customHeight="1">
      <c r="A32" s="165">
        <v>212</v>
      </c>
      <c r="B32" s="149" t="s">
        <v>121</v>
      </c>
      <c r="C32" s="176">
        <v>23378898</v>
      </c>
      <c r="D32" s="164">
        <v>8115138</v>
      </c>
      <c r="E32" s="164">
        <v>169017</v>
      </c>
      <c r="F32" s="164">
        <v>4290455</v>
      </c>
      <c r="G32" s="164">
        <v>5332</v>
      </c>
      <c r="H32" s="164">
        <v>53946</v>
      </c>
      <c r="I32" s="166">
        <f t="shared" si="11"/>
        <v>0</v>
      </c>
      <c r="J32" s="166">
        <f t="shared" si="10"/>
        <v>0</v>
      </c>
      <c r="K32" s="164">
        <v>63670</v>
      </c>
      <c r="L32" s="164">
        <v>1070222</v>
      </c>
      <c r="M32" s="164">
        <v>15298</v>
      </c>
      <c r="N32" s="164">
        <v>0</v>
      </c>
      <c r="O32" s="166">
        <f t="shared" si="12"/>
        <v>0</v>
      </c>
      <c r="P32" s="164">
        <v>24398</v>
      </c>
      <c r="Q32" s="164">
        <v>131958</v>
      </c>
      <c r="R32" s="149">
        <v>4155004</v>
      </c>
    </row>
    <row r="33" spans="1:18" ht="14.1" customHeight="1">
      <c r="A33" s="165">
        <v>213</v>
      </c>
      <c r="B33" s="149" t="s">
        <v>122</v>
      </c>
      <c r="C33" s="176">
        <v>22631459</v>
      </c>
      <c r="D33" s="164">
        <v>4843621</v>
      </c>
      <c r="E33" s="164">
        <v>149759</v>
      </c>
      <c r="F33" s="164">
        <v>6764386</v>
      </c>
      <c r="G33" s="164">
        <v>4140</v>
      </c>
      <c r="H33" s="164">
        <v>41918</v>
      </c>
      <c r="I33" s="166">
        <f t="shared" si="11"/>
        <v>0</v>
      </c>
      <c r="J33" s="166">
        <f t="shared" si="10"/>
        <v>0</v>
      </c>
      <c r="K33" s="164">
        <v>49493</v>
      </c>
      <c r="L33" s="164">
        <v>907204</v>
      </c>
      <c r="M33" s="164">
        <v>60327</v>
      </c>
      <c r="N33" s="164">
        <v>0</v>
      </c>
      <c r="O33" s="166">
        <f t="shared" si="12"/>
        <v>0</v>
      </c>
      <c r="P33" s="164">
        <v>21123</v>
      </c>
      <c r="Q33" s="164">
        <v>114088</v>
      </c>
      <c r="R33" s="149">
        <v>3867105</v>
      </c>
    </row>
    <row r="34" spans="1:18" ht="14.1" customHeight="1">
      <c r="A34" s="165">
        <v>214</v>
      </c>
      <c r="B34" s="149" t="s">
        <v>123</v>
      </c>
      <c r="C34" s="176">
        <v>93911813</v>
      </c>
      <c r="D34" s="164">
        <v>35621599</v>
      </c>
      <c r="E34" s="164">
        <v>419994</v>
      </c>
      <c r="F34" s="164">
        <v>6480746</v>
      </c>
      <c r="G34" s="164">
        <v>40273</v>
      </c>
      <c r="H34" s="164">
        <v>407527</v>
      </c>
      <c r="I34" s="166">
        <f t="shared" si="11"/>
        <v>0</v>
      </c>
      <c r="J34" s="166">
        <f t="shared" si="10"/>
        <v>0</v>
      </c>
      <c r="K34" s="164">
        <v>481104</v>
      </c>
      <c r="L34" s="164">
        <v>4604026</v>
      </c>
      <c r="M34" s="164">
        <v>187791</v>
      </c>
      <c r="N34" s="164">
        <v>0</v>
      </c>
      <c r="O34" s="166">
        <f t="shared" si="12"/>
        <v>0</v>
      </c>
      <c r="P34" s="164">
        <v>60055</v>
      </c>
      <c r="Q34" s="164">
        <v>428260</v>
      </c>
      <c r="R34" s="149">
        <v>23257490</v>
      </c>
    </row>
    <row r="35" spans="1:18" ht="14.1" customHeight="1">
      <c r="A35" s="165">
        <v>215</v>
      </c>
      <c r="B35" s="149" t="s">
        <v>124</v>
      </c>
      <c r="C35" s="176">
        <v>37044106</v>
      </c>
      <c r="D35" s="164">
        <v>11251144</v>
      </c>
      <c r="E35" s="164">
        <v>265943</v>
      </c>
      <c r="F35" s="164">
        <v>6073398</v>
      </c>
      <c r="G35" s="164">
        <v>8811</v>
      </c>
      <c r="H35" s="164">
        <v>89001</v>
      </c>
      <c r="I35" s="166">
        <f t="shared" si="11"/>
        <v>0</v>
      </c>
      <c r="J35" s="166">
        <f t="shared" si="10"/>
        <v>0</v>
      </c>
      <c r="K35" s="164">
        <v>104915</v>
      </c>
      <c r="L35" s="164">
        <v>1752309</v>
      </c>
      <c r="M35" s="164">
        <v>569598</v>
      </c>
      <c r="N35" s="164">
        <v>0</v>
      </c>
      <c r="O35" s="166">
        <f t="shared" si="12"/>
        <v>0</v>
      </c>
      <c r="P35" s="164">
        <v>38806</v>
      </c>
      <c r="Q35" s="164">
        <v>425494</v>
      </c>
      <c r="R35" s="149">
        <v>7710622</v>
      </c>
    </row>
    <row r="36" spans="1:18" ht="14.1" customHeight="1">
      <c r="A36" s="165">
        <v>216</v>
      </c>
      <c r="B36" s="149" t="s">
        <v>125</v>
      </c>
      <c r="C36" s="176">
        <v>52442192</v>
      </c>
      <c r="D36" s="164">
        <v>16168235</v>
      </c>
      <c r="E36" s="164">
        <v>214159</v>
      </c>
      <c r="F36" s="164">
        <v>3316942</v>
      </c>
      <c r="G36" s="164">
        <v>11104</v>
      </c>
      <c r="H36" s="164">
        <v>112432</v>
      </c>
      <c r="I36" s="166">
        <f t="shared" si="11"/>
        <v>0</v>
      </c>
      <c r="J36" s="166">
        <f t="shared" si="10"/>
        <v>0</v>
      </c>
      <c r="K36" s="164">
        <v>132785</v>
      </c>
      <c r="L36" s="164">
        <v>2105230</v>
      </c>
      <c r="M36" s="164">
        <v>0</v>
      </c>
      <c r="N36" s="164">
        <v>0</v>
      </c>
      <c r="O36" s="166">
        <f t="shared" si="12"/>
        <v>0</v>
      </c>
      <c r="P36" s="164">
        <v>30451</v>
      </c>
      <c r="Q36" s="164">
        <v>202876</v>
      </c>
      <c r="R36" s="149">
        <v>11570748</v>
      </c>
    </row>
    <row r="37" spans="1:18" ht="14.1" customHeight="1">
      <c r="A37" s="165">
        <v>217</v>
      </c>
      <c r="B37" s="149" t="s">
        <v>126</v>
      </c>
      <c r="C37" s="176">
        <v>63635833</v>
      </c>
      <c r="D37" s="164">
        <v>19439663</v>
      </c>
      <c r="E37" s="164">
        <v>568530</v>
      </c>
      <c r="F37" s="164">
        <v>9699065</v>
      </c>
      <c r="G37" s="164">
        <v>21767</v>
      </c>
      <c r="H37" s="164">
        <v>219467</v>
      </c>
      <c r="I37" s="166">
        <f t="shared" si="11"/>
        <v>0</v>
      </c>
      <c r="J37" s="166">
        <f t="shared" si="10"/>
        <v>0</v>
      </c>
      <c r="K37" s="164">
        <v>258363</v>
      </c>
      <c r="L37" s="164">
        <v>3179505</v>
      </c>
      <c r="M37" s="164">
        <v>112692</v>
      </c>
      <c r="N37" s="164">
        <v>0</v>
      </c>
      <c r="O37" s="166">
        <f t="shared" si="12"/>
        <v>0</v>
      </c>
      <c r="P37" s="164">
        <v>45570</v>
      </c>
      <c r="Q37" s="164">
        <v>362487</v>
      </c>
      <c r="R37" s="149">
        <v>16127968</v>
      </c>
    </row>
    <row r="38" spans="1:18" ht="14.1" customHeight="1">
      <c r="A38" s="165">
        <v>218</v>
      </c>
      <c r="B38" s="149" t="s">
        <v>127</v>
      </c>
      <c r="C38" s="176">
        <v>23283281</v>
      </c>
      <c r="D38" s="164">
        <v>7238592</v>
      </c>
      <c r="E38" s="164">
        <v>172734</v>
      </c>
      <c r="F38" s="164">
        <v>3361453</v>
      </c>
      <c r="G38" s="164">
        <v>5268</v>
      </c>
      <c r="H38" s="164">
        <v>53387</v>
      </c>
      <c r="I38" s="166">
        <f t="shared" si="11"/>
        <v>0</v>
      </c>
      <c r="J38" s="166">
        <f t="shared" si="10"/>
        <v>0</v>
      </c>
      <c r="K38" s="164">
        <v>63087</v>
      </c>
      <c r="L38" s="164">
        <v>1114391</v>
      </c>
      <c r="M38" s="164">
        <v>131789</v>
      </c>
      <c r="N38" s="164">
        <v>0</v>
      </c>
      <c r="O38" s="166">
        <f t="shared" si="12"/>
        <v>0</v>
      </c>
      <c r="P38" s="164">
        <v>25255</v>
      </c>
      <c r="Q38" s="164">
        <v>160936</v>
      </c>
      <c r="R38" s="149">
        <v>5089949</v>
      </c>
    </row>
    <row r="39" spans="1:18" ht="14.1" customHeight="1">
      <c r="A39" s="165">
        <v>219</v>
      </c>
      <c r="B39" s="149" t="s">
        <v>128</v>
      </c>
      <c r="C39" s="176">
        <v>43480443</v>
      </c>
      <c r="D39" s="164">
        <v>17676791</v>
      </c>
      <c r="E39" s="164">
        <v>333397</v>
      </c>
      <c r="F39" s="164">
        <v>3540856</v>
      </c>
      <c r="G39" s="164">
        <v>17602</v>
      </c>
      <c r="H39" s="164">
        <v>177607</v>
      </c>
      <c r="I39" s="166">
        <f t="shared" si="11"/>
        <v>0</v>
      </c>
      <c r="J39" s="166">
        <f t="shared" si="10"/>
        <v>0</v>
      </c>
      <c r="K39" s="164">
        <v>209208</v>
      </c>
      <c r="L39" s="164">
        <v>2428559</v>
      </c>
      <c r="M39" s="164">
        <v>89625</v>
      </c>
      <c r="N39" s="164">
        <v>0</v>
      </c>
      <c r="O39" s="166">
        <f t="shared" si="12"/>
        <v>0</v>
      </c>
      <c r="P39" s="164">
        <v>47983</v>
      </c>
      <c r="Q39" s="164">
        <v>259834</v>
      </c>
      <c r="R39" s="149">
        <v>9307588</v>
      </c>
    </row>
    <row r="40" spans="1:18" ht="14.1" customHeight="1">
      <c r="A40" s="165">
        <v>220</v>
      </c>
      <c r="B40" s="149" t="s">
        <v>129</v>
      </c>
      <c r="C40" s="176">
        <v>28928717</v>
      </c>
      <c r="D40" s="164">
        <v>6767895</v>
      </c>
      <c r="E40" s="164">
        <v>164652</v>
      </c>
      <c r="F40" s="164">
        <v>4334379</v>
      </c>
      <c r="G40" s="164">
        <v>5099</v>
      </c>
      <c r="H40" s="164">
        <v>51622</v>
      </c>
      <c r="I40" s="166">
        <f t="shared" si="11"/>
        <v>0</v>
      </c>
      <c r="J40" s="166">
        <f t="shared" si="10"/>
        <v>0</v>
      </c>
      <c r="K40" s="164">
        <v>60958</v>
      </c>
      <c r="L40" s="164">
        <v>1026241</v>
      </c>
      <c r="M40" s="164">
        <v>70903</v>
      </c>
      <c r="N40" s="164">
        <v>0</v>
      </c>
      <c r="O40" s="166">
        <f t="shared" si="12"/>
        <v>0</v>
      </c>
      <c r="P40" s="164">
        <v>23613</v>
      </c>
      <c r="Q40" s="164">
        <v>287695</v>
      </c>
      <c r="R40" s="149">
        <v>4228385</v>
      </c>
    </row>
    <row r="41" spans="1:18" ht="14.1" customHeight="1">
      <c r="A41" s="165">
        <v>221</v>
      </c>
      <c r="B41" s="149" t="s">
        <v>490</v>
      </c>
      <c r="C41" s="176">
        <v>24027827</v>
      </c>
      <c r="D41" s="164">
        <v>4968770</v>
      </c>
      <c r="E41" s="164">
        <v>274937</v>
      </c>
      <c r="F41" s="164">
        <v>8847631</v>
      </c>
      <c r="G41" s="164">
        <v>5434</v>
      </c>
      <c r="H41" s="164">
        <v>54895</v>
      </c>
      <c r="I41" s="166">
        <f t="shared" si="11"/>
        <v>0</v>
      </c>
      <c r="J41" s="166">
        <f t="shared" si="10"/>
        <v>0</v>
      </c>
      <c r="K41" s="164">
        <v>64718</v>
      </c>
      <c r="L41" s="164">
        <v>916060</v>
      </c>
      <c r="M41" s="164">
        <v>84385</v>
      </c>
      <c r="N41" s="164">
        <v>0</v>
      </c>
      <c r="O41" s="166">
        <f t="shared" si="12"/>
        <v>0</v>
      </c>
      <c r="P41" s="164">
        <v>37642</v>
      </c>
      <c r="Q41" s="164">
        <v>120760</v>
      </c>
      <c r="R41" s="149">
        <v>3591305</v>
      </c>
    </row>
    <row r="42" spans="1:18" ht="14.1" customHeight="1">
      <c r="A42" s="165">
        <v>222</v>
      </c>
      <c r="B42" s="149" t="s">
        <v>130</v>
      </c>
      <c r="C42" s="176">
        <v>21397641</v>
      </c>
      <c r="D42" s="164">
        <v>2374858</v>
      </c>
      <c r="E42" s="164">
        <v>205436</v>
      </c>
      <c r="F42" s="164">
        <v>9604516</v>
      </c>
      <c r="G42" s="164">
        <v>2093</v>
      </c>
      <c r="H42" s="164">
        <v>21095</v>
      </c>
      <c r="I42" s="166">
        <f t="shared" si="11"/>
        <v>0</v>
      </c>
      <c r="J42" s="166">
        <f t="shared" si="10"/>
        <v>0</v>
      </c>
      <c r="K42" s="164">
        <v>24819</v>
      </c>
      <c r="L42" s="164">
        <v>536452</v>
      </c>
      <c r="M42" s="164">
        <v>0</v>
      </c>
      <c r="N42" s="164">
        <v>0</v>
      </c>
      <c r="O42" s="166">
        <f t="shared" si="12"/>
        <v>0</v>
      </c>
      <c r="P42" s="164">
        <v>22692</v>
      </c>
      <c r="Q42" s="164">
        <v>88915</v>
      </c>
      <c r="R42" s="149">
        <v>2671976</v>
      </c>
    </row>
    <row r="43" spans="1:18" ht="14.1" customHeight="1">
      <c r="A43" s="165">
        <v>223</v>
      </c>
      <c r="B43" s="149" t="s">
        <v>131</v>
      </c>
      <c r="C43" s="176">
        <v>39002738</v>
      </c>
      <c r="D43" s="164">
        <v>7882011</v>
      </c>
      <c r="E43" s="164">
        <v>426365</v>
      </c>
      <c r="F43" s="164">
        <v>12271891</v>
      </c>
      <c r="G43" s="164">
        <v>6471</v>
      </c>
      <c r="H43" s="164">
        <v>65368</v>
      </c>
      <c r="I43" s="166">
        <f t="shared" si="11"/>
        <v>0</v>
      </c>
      <c r="J43" s="166">
        <f t="shared" si="10"/>
        <v>0</v>
      </c>
      <c r="K43" s="164">
        <v>77063</v>
      </c>
      <c r="L43" s="164">
        <v>1462650</v>
      </c>
      <c r="M43" s="164">
        <v>19748</v>
      </c>
      <c r="N43" s="164">
        <v>0</v>
      </c>
      <c r="O43" s="166">
        <f t="shared" si="12"/>
        <v>0</v>
      </c>
      <c r="P43" s="164">
        <v>52777</v>
      </c>
      <c r="Q43" s="164">
        <v>173621</v>
      </c>
      <c r="R43" s="149">
        <v>6337688</v>
      </c>
    </row>
    <row r="44" spans="1:18" ht="14.1" customHeight="1">
      <c r="A44" s="165">
        <v>224</v>
      </c>
      <c r="B44" s="149" t="s">
        <v>132</v>
      </c>
      <c r="C44" s="176">
        <v>31802923</v>
      </c>
      <c r="D44" s="164">
        <v>5515153</v>
      </c>
      <c r="E44" s="164">
        <v>297767</v>
      </c>
      <c r="F44" s="164">
        <v>9840551</v>
      </c>
      <c r="G44" s="164">
        <v>4580</v>
      </c>
      <c r="H44" s="164">
        <v>45968</v>
      </c>
      <c r="I44" s="166">
        <f t="shared" si="11"/>
        <v>0</v>
      </c>
      <c r="J44" s="166">
        <f t="shared" si="10"/>
        <v>0</v>
      </c>
      <c r="K44" s="164">
        <v>53918</v>
      </c>
      <c r="L44" s="164">
        <v>1040567</v>
      </c>
      <c r="M44" s="164">
        <v>0</v>
      </c>
      <c r="N44" s="164">
        <v>0</v>
      </c>
      <c r="O44" s="166">
        <f t="shared" si="12"/>
        <v>0</v>
      </c>
      <c r="P44" s="164">
        <v>43724</v>
      </c>
      <c r="Q44" s="164">
        <v>156701</v>
      </c>
      <c r="R44" s="149">
        <v>4546242</v>
      </c>
    </row>
    <row r="45" spans="1:18" ht="14.1" customHeight="1">
      <c r="A45" s="165">
        <v>225</v>
      </c>
      <c r="B45" s="149" t="s">
        <v>133</v>
      </c>
      <c r="C45" s="176">
        <v>22607618</v>
      </c>
      <c r="D45" s="164">
        <v>4402457</v>
      </c>
      <c r="E45" s="164">
        <v>252278</v>
      </c>
      <c r="F45" s="164">
        <v>8352107</v>
      </c>
      <c r="G45" s="164">
        <v>2947</v>
      </c>
      <c r="H45" s="164">
        <v>29786</v>
      </c>
      <c r="I45" s="166">
        <f t="shared" si="11"/>
        <v>0</v>
      </c>
      <c r="J45" s="166">
        <f t="shared" si="10"/>
        <v>0</v>
      </c>
      <c r="K45" s="164">
        <v>35119</v>
      </c>
      <c r="L45" s="164">
        <v>704879</v>
      </c>
      <c r="M45" s="164">
        <v>15210</v>
      </c>
      <c r="N45" s="164">
        <v>0</v>
      </c>
      <c r="O45" s="166">
        <f t="shared" si="12"/>
        <v>0</v>
      </c>
      <c r="P45" s="164">
        <v>28232</v>
      </c>
      <c r="Q45" s="164">
        <v>87841</v>
      </c>
      <c r="R45" s="149">
        <v>3321169</v>
      </c>
    </row>
    <row r="46" spans="1:18" ht="14.1" customHeight="1">
      <c r="A46" s="165">
        <v>226</v>
      </c>
      <c r="B46" s="149" t="s">
        <v>134</v>
      </c>
      <c r="C46" s="176">
        <v>34039463</v>
      </c>
      <c r="D46" s="164">
        <v>5363421</v>
      </c>
      <c r="E46" s="164">
        <v>255854</v>
      </c>
      <c r="F46" s="164">
        <v>11833286</v>
      </c>
      <c r="G46" s="164">
        <v>4093</v>
      </c>
      <c r="H46" s="164">
        <v>41319</v>
      </c>
      <c r="I46" s="166">
        <f t="shared" si="11"/>
        <v>0</v>
      </c>
      <c r="J46" s="166">
        <f t="shared" si="10"/>
        <v>0</v>
      </c>
      <c r="K46" s="164">
        <v>48678</v>
      </c>
      <c r="L46" s="164">
        <v>968519</v>
      </c>
      <c r="M46" s="164">
        <v>8463</v>
      </c>
      <c r="N46" s="164">
        <v>0</v>
      </c>
      <c r="O46" s="166">
        <f t="shared" si="12"/>
        <v>0</v>
      </c>
      <c r="P46" s="164">
        <v>37591</v>
      </c>
      <c r="Q46" s="164">
        <v>177701</v>
      </c>
      <c r="R46" s="149">
        <v>4144951</v>
      </c>
    </row>
    <row r="47" spans="1:18" ht="14.1" customHeight="1">
      <c r="A47" s="165">
        <v>227</v>
      </c>
      <c r="B47" s="149" t="s">
        <v>135</v>
      </c>
      <c r="C47" s="176">
        <v>26053324</v>
      </c>
      <c r="D47" s="164">
        <v>4316247</v>
      </c>
      <c r="E47" s="164">
        <v>295168</v>
      </c>
      <c r="F47" s="164">
        <v>9963150</v>
      </c>
      <c r="G47" s="164">
        <v>3729</v>
      </c>
      <c r="H47" s="164">
        <v>37689</v>
      </c>
      <c r="I47" s="166">
        <f t="shared" si="11"/>
        <v>0</v>
      </c>
      <c r="J47" s="166">
        <f t="shared" si="10"/>
        <v>0</v>
      </c>
      <c r="K47" s="164">
        <v>44435</v>
      </c>
      <c r="L47" s="164">
        <v>847277</v>
      </c>
      <c r="M47" s="164">
        <v>6703</v>
      </c>
      <c r="N47" s="164">
        <v>0</v>
      </c>
      <c r="O47" s="166">
        <f t="shared" si="12"/>
        <v>0</v>
      </c>
      <c r="P47" s="164">
        <v>26968</v>
      </c>
      <c r="Q47" s="164">
        <v>81601</v>
      </c>
      <c r="R47" s="149">
        <v>3808319</v>
      </c>
    </row>
    <row r="48" spans="1:18" ht="14.1" customHeight="1">
      <c r="A48" s="165">
        <v>228</v>
      </c>
      <c r="B48" s="149" t="s">
        <v>136</v>
      </c>
      <c r="C48" s="176">
        <v>26432419</v>
      </c>
      <c r="D48" s="164">
        <v>6758795</v>
      </c>
      <c r="E48" s="164">
        <v>177059</v>
      </c>
      <c r="F48" s="164">
        <v>4385144</v>
      </c>
      <c r="G48" s="164">
        <v>4535</v>
      </c>
      <c r="H48" s="164">
        <v>45879</v>
      </c>
      <c r="I48" s="166">
        <f t="shared" si="11"/>
        <v>0</v>
      </c>
      <c r="J48" s="166">
        <f t="shared" si="10"/>
        <v>0</v>
      </c>
      <c r="K48" s="164">
        <v>54146</v>
      </c>
      <c r="L48" s="164">
        <v>970398</v>
      </c>
      <c r="M48" s="164">
        <v>324653</v>
      </c>
      <c r="N48" s="164">
        <v>0</v>
      </c>
      <c r="O48" s="166">
        <f t="shared" si="12"/>
        <v>0</v>
      </c>
      <c r="P48" s="164">
        <v>25816</v>
      </c>
      <c r="Q48" s="164">
        <v>223354</v>
      </c>
      <c r="R48" s="149">
        <v>5289457</v>
      </c>
    </row>
    <row r="49" spans="1:18" ht="14.1" customHeight="1">
      <c r="A49" s="165">
        <v>229</v>
      </c>
      <c r="B49" s="149" t="s">
        <v>120</v>
      </c>
      <c r="C49" s="176">
        <v>41789337</v>
      </c>
      <c r="D49" s="164">
        <v>10725703</v>
      </c>
      <c r="E49" s="164">
        <v>282561</v>
      </c>
      <c r="F49" s="164">
        <v>10364655</v>
      </c>
      <c r="G49" s="164">
        <v>8603</v>
      </c>
      <c r="H49" s="164">
        <v>87051</v>
      </c>
      <c r="I49" s="166">
        <f t="shared" si="11"/>
        <v>0</v>
      </c>
      <c r="J49" s="166">
        <f t="shared" si="10"/>
        <v>0</v>
      </c>
      <c r="K49" s="164">
        <v>102755</v>
      </c>
      <c r="L49" s="164">
        <v>1750764</v>
      </c>
      <c r="M49" s="164">
        <v>25160</v>
      </c>
      <c r="N49" s="164">
        <v>0</v>
      </c>
      <c r="O49" s="166">
        <f t="shared" si="12"/>
        <v>0</v>
      </c>
      <c r="P49" s="164">
        <v>40342</v>
      </c>
      <c r="Q49" s="164">
        <v>191928</v>
      </c>
      <c r="R49" s="149">
        <v>7108342</v>
      </c>
    </row>
    <row r="50" spans="1:18" ht="14.1" customHeight="1">
      <c r="A50" s="165">
        <v>301</v>
      </c>
      <c r="B50" s="149" t="s">
        <v>137</v>
      </c>
      <c r="C50" s="176">
        <v>12927129</v>
      </c>
      <c r="D50" s="164">
        <v>3407440</v>
      </c>
      <c r="E50" s="164">
        <v>105939</v>
      </c>
      <c r="F50" s="164">
        <v>2884016</v>
      </c>
      <c r="G50" s="164">
        <v>4069</v>
      </c>
      <c r="H50" s="164">
        <v>41053</v>
      </c>
      <c r="I50" s="166">
        <f t="shared" si="11"/>
        <v>0</v>
      </c>
      <c r="J50" s="166">
        <f t="shared" si="10"/>
        <v>0</v>
      </c>
      <c r="K50" s="164">
        <v>48349</v>
      </c>
      <c r="L50" s="164">
        <v>620201</v>
      </c>
      <c r="M50" s="164">
        <v>53347</v>
      </c>
      <c r="N50" s="164">
        <v>0</v>
      </c>
      <c r="O50" s="166">
        <f t="shared" si="12"/>
        <v>0</v>
      </c>
      <c r="P50" s="164">
        <v>15119</v>
      </c>
      <c r="Q50" s="164">
        <v>46311</v>
      </c>
      <c r="R50" s="149">
        <v>2439627</v>
      </c>
    </row>
    <row r="51" spans="1:18" ht="14.1" customHeight="1">
      <c r="A51" s="165">
        <v>365</v>
      </c>
      <c r="B51" s="149" t="s">
        <v>138</v>
      </c>
      <c r="C51" s="176">
        <v>13122904</v>
      </c>
      <c r="D51" s="164">
        <v>2017870</v>
      </c>
      <c r="E51" s="164">
        <v>156922</v>
      </c>
      <c r="F51" s="164">
        <v>5242668</v>
      </c>
      <c r="G51" s="164">
        <v>1949</v>
      </c>
      <c r="H51" s="164">
        <v>19693</v>
      </c>
      <c r="I51" s="166">
        <f t="shared" si="11"/>
        <v>0</v>
      </c>
      <c r="J51" s="166">
        <f t="shared" si="10"/>
        <v>0</v>
      </c>
      <c r="K51" s="164">
        <v>23213</v>
      </c>
      <c r="L51" s="164">
        <v>462808</v>
      </c>
      <c r="M51" s="164">
        <v>22120</v>
      </c>
      <c r="N51" s="164">
        <v>0</v>
      </c>
      <c r="O51" s="166">
        <f t="shared" si="12"/>
        <v>0</v>
      </c>
      <c r="P51" s="164">
        <v>18621</v>
      </c>
      <c r="Q51" s="164">
        <v>78255</v>
      </c>
      <c r="R51" s="149">
        <v>1800910</v>
      </c>
    </row>
    <row r="52" spans="1:18" ht="14.1" customHeight="1">
      <c r="A52" s="165">
        <v>381</v>
      </c>
      <c r="B52" s="149" t="s">
        <v>139</v>
      </c>
      <c r="C52" s="176">
        <v>14650927</v>
      </c>
      <c r="D52" s="164">
        <v>5064278</v>
      </c>
      <c r="E52" s="164">
        <v>110950</v>
      </c>
      <c r="F52" s="164">
        <v>1520165</v>
      </c>
      <c r="G52" s="164">
        <v>3582</v>
      </c>
      <c r="H52" s="164">
        <v>36201</v>
      </c>
      <c r="I52" s="166">
        <f t="shared" si="11"/>
        <v>0</v>
      </c>
      <c r="J52" s="166">
        <f t="shared" si="10"/>
        <v>0</v>
      </c>
      <c r="K52" s="164">
        <v>42690</v>
      </c>
      <c r="L52" s="164">
        <v>717415</v>
      </c>
      <c r="M52" s="164">
        <v>0</v>
      </c>
      <c r="N52" s="164">
        <v>0</v>
      </c>
      <c r="O52" s="166">
        <f t="shared" si="12"/>
        <v>0</v>
      </c>
      <c r="P52" s="164">
        <v>16239</v>
      </c>
      <c r="Q52" s="164">
        <v>96952</v>
      </c>
      <c r="R52" s="149">
        <v>2778994</v>
      </c>
    </row>
    <row r="53" spans="1:18" ht="14.1" customHeight="1">
      <c r="A53" s="165">
        <v>382</v>
      </c>
      <c r="B53" s="149" t="s">
        <v>140</v>
      </c>
      <c r="C53" s="176">
        <v>16210526</v>
      </c>
      <c r="D53" s="164">
        <v>5586991</v>
      </c>
      <c r="E53" s="164">
        <v>113965</v>
      </c>
      <c r="F53" s="164">
        <v>1154215</v>
      </c>
      <c r="G53" s="164">
        <v>3969</v>
      </c>
      <c r="H53" s="164">
        <v>40252</v>
      </c>
      <c r="I53" s="166">
        <f t="shared" si="11"/>
        <v>0</v>
      </c>
      <c r="J53" s="166">
        <f t="shared" si="10"/>
        <v>0</v>
      </c>
      <c r="K53" s="164">
        <v>47595</v>
      </c>
      <c r="L53" s="164">
        <v>728780</v>
      </c>
      <c r="M53" s="164">
        <v>0</v>
      </c>
      <c r="N53" s="164">
        <v>0</v>
      </c>
      <c r="O53" s="166">
        <f t="shared" si="12"/>
        <v>0</v>
      </c>
      <c r="P53" s="164">
        <v>10340</v>
      </c>
      <c r="Q53" s="164">
        <v>111168</v>
      </c>
      <c r="R53" s="149">
        <v>3747180</v>
      </c>
    </row>
    <row r="54" spans="1:18" ht="14.1" customHeight="1">
      <c r="A54" s="165">
        <v>442</v>
      </c>
      <c r="B54" s="149" t="s">
        <v>142</v>
      </c>
      <c r="C54" s="176">
        <v>7256830</v>
      </c>
      <c r="D54" s="164">
        <v>1229037</v>
      </c>
      <c r="E54" s="164">
        <v>81930</v>
      </c>
      <c r="F54" s="164">
        <v>2480177</v>
      </c>
      <c r="G54" s="164">
        <v>1172</v>
      </c>
      <c r="H54" s="164">
        <v>11834</v>
      </c>
      <c r="I54" s="166">
        <f t="shared" si="11"/>
        <v>0</v>
      </c>
      <c r="J54" s="166">
        <f t="shared" si="10"/>
        <v>0</v>
      </c>
      <c r="K54" s="164">
        <v>13934</v>
      </c>
      <c r="L54" s="164">
        <v>257208</v>
      </c>
      <c r="M54" s="164">
        <v>11223</v>
      </c>
      <c r="N54" s="164">
        <v>0</v>
      </c>
      <c r="O54" s="166">
        <f t="shared" si="12"/>
        <v>0</v>
      </c>
      <c r="P54" s="164">
        <v>10779</v>
      </c>
      <c r="Q54" s="164">
        <v>28304</v>
      </c>
      <c r="R54" s="149">
        <v>1062944</v>
      </c>
    </row>
    <row r="55" spans="1:18" ht="14.1" customHeight="1">
      <c r="A55" s="165">
        <v>443</v>
      </c>
      <c r="B55" s="149" t="s">
        <v>143</v>
      </c>
      <c r="C55" s="176">
        <v>9712828</v>
      </c>
      <c r="D55" s="164">
        <v>3271526</v>
      </c>
      <c r="E55" s="164">
        <v>80473</v>
      </c>
      <c r="F55" s="164">
        <v>1599833</v>
      </c>
      <c r="G55" s="164">
        <v>2179</v>
      </c>
      <c r="H55" s="164">
        <v>22069</v>
      </c>
      <c r="I55" s="166">
        <f t="shared" si="11"/>
        <v>0</v>
      </c>
      <c r="J55" s="166">
        <f t="shared" si="10"/>
        <v>0</v>
      </c>
      <c r="K55" s="164">
        <v>26058</v>
      </c>
      <c r="L55" s="164">
        <v>492748</v>
      </c>
      <c r="M55" s="164">
        <v>15280</v>
      </c>
      <c r="N55" s="164">
        <v>0</v>
      </c>
      <c r="O55" s="166">
        <f t="shared" si="12"/>
        <v>0</v>
      </c>
      <c r="P55" s="164">
        <v>11395</v>
      </c>
      <c r="Q55" s="164">
        <v>81349</v>
      </c>
      <c r="R55" s="149">
        <v>1569774</v>
      </c>
    </row>
    <row r="56" spans="1:18" ht="14.1" customHeight="1">
      <c r="A56" s="165">
        <v>446</v>
      </c>
      <c r="B56" s="149" t="s">
        <v>141</v>
      </c>
      <c r="C56" s="176">
        <v>9116071</v>
      </c>
      <c r="D56" s="164">
        <v>1814275</v>
      </c>
      <c r="E56" s="164">
        <v>108024</v>
      </c>
      <c r="F56" s="164">
        <v>3663755</v>
      </c>
      <c r="G56" s="164">
        <v>1090</v>
      </c>
      <c r="H56" s="164">
        <v>11014</v>
      </c>
      <c r="I56" s="166">
        <f t="shared" si="11"/>
        <v>0</v>
      </c>
      <c r="J56" s="166">
        <f t="shared" si="10"/>
        <v>0</v>
      </c>
      <c r="K56" s="164">
        <v>12973</v>
      </c>
      <c r="L56" s="164">
        <v>240790</v>
      </c>
      <c r="M56" s="164">
        <v>9661</v>
      </c>
      <c r="N56" s="164">
        <v>0</v>
      </c>
      <c r="O56" s="166">
        <f t="shared" si="12"/>
        <v>0</v>
      </c>
      <c r="P56" s="164">
        <v>10032</v>
      </c>
      <c r="Q56" s="164">
        <v>22419</v>
      </c>
      <c r="R56" s="149">
        <v>1021951</v>
      </c>
    </row>
    <row r="57" spans="1:18" ht="14.1" customHeight="1">
      <c r="A57" s="165">
        <v>464</v>
      </c>
      <c r="B57" s="149" t="s">
        <v>144</v>
      </c>
      <c r="C57" s="176">
        <v>13893328</v>
      </c>
      <c r="D57" s="164">
        <v>4088265</v>
      </c>
      <c r="E57" s="164">
        <v>82801</v>
      </c>
      <c r="F57" s="164">
        <v>2472719</v>
      </c>
      <c r="G57" s="164">
        <v>3997</v>
      </c>
      <c r="H57" s="164">
        <v>40532</v>
      </c>
      <c r="I57" s="166">
        <f t="shared" si="11"/>
        <v>0</v>
      </c>
      <c r="J57" s="166">
        <f t="shared" si="10"/>
        <v>0</v>
      </c>
      <c r="K57" s="164">
        <v>47919</v>
      </c>
      <c r="L57" s="164">
        <v>735852</v>
      </c>
      <c r="M57" s="164">
        <v>6381</v>
      </c>
      <c r="N57" s="164">
        <v>0</v>
      </c>
      <c r="O57" s="166">
        <f t="shared" si="12"/>
        <v>0</v>
      </c>
      <c r="P57" s="164">
        <v>11960</v>
      </c>
      <c r="Q57" s="164">
        <v>84831</v>
      </c>
      <c r="R57" s="149">
        <v>2959455</v>
      </c>
    </row>
    <row r="58" spans="1:18" ht="14.1" customHeight="1">
      <c r="A58" s="165">
        <v>481</v>
      </c>
      <c r="B58" s="149" t="s">
        <v>145</v>
      </c>
      <c r="C58" s="176">
        <v>9044349</v>
      </c>
      <c r="D58" s="164">
        <v>2251494</v>
      </c>
      <c r="E58" s="164">
        <v>98898</v>
      </c>
      <c r="F58" s="164">
        <v>2530993</v>
      </c>
      <c r="G58" s="164">
        <v>1554</v>
      </c>
      <c r="H58" s="164">
        <v>15854</v>
      </c>
      <c r="I58" s="166">
        <f t="shared" si="11"/>
        <v>0</v>
      </c>
      <c r="J58" s="166">
        <f t="shared" si="10"/>
        <v>0</v>
      </c>
      <c r="K58" s="164">
        <v>18814</v>
      </c>
      <c r="L58" s="164">
        <v>321180</v>
      </c>
      <c r="M58" s="164">
        <v>13829</v>
      </c>
      <c r="N58" s="164">
        <v>0</v>
      </c>
      <c r="O58" s="166">
        <f t="shared" si="12"/>
        <v>0</v>
      </c>
      <c r="P58" s="164">
        <v>13859</v>
      </c>
      <c r="Q58" s="164">
        <v>31013</v>
      </c>
      <c r="R58" s="149">
        <v>1406706</v>
      </c>
    </row>
    <row r="59" spans="1:18" ht="14.1" customHeight="1">
      <c r="A59" s="165">
        <v>501</v>
      </c>
      <c r="B59" s="149" t="s">
        <v>146</v>
      </c>
      <c r="C59" s="176">
        <v>13163394</v>
      </c>
      <c r="D59" s="164">
        <v>2048136</v>
      </c>
      <c r="E59" s="164">
        <v>170289</v>
      </c>
      <c r="F59" s="164">
        <v>6278439</v>
      </c>
      <c r="G59" s="164">
        <v>1455</v>
      </c>
      <c r="H59" s="164">
        <v>14693</v>
      </c>
      <c r="I59" s="166">
        <f t="shared" si="11"/>
        <v>0</v>
      </c>
      <c r="J59" s="166">
        <f t="shared" si="10"/>
        <v>0</v>
      </c>
      <c r="K59" s="164">
        <v>17312</v>
      </c>
      <c r="L59" s="164">
        <v>392240</v>
      </c>
      <c r="M59" s="164">
        <v>46518</v>
      </c>
      <c r="N59" s="164">
        <v>0</v>
      </c>
      <c r="O59" s="166">
        <f t="shared" si="12"/>
        <v>0</v>
      </c>
      <c r="P59" s="164">
        <v>20347</v>
      </c>
      <c r="Q59" s="164">
        <v>46574</v>
      </c>
      <c r="R59" s="149">
        <v>1389837</v>
      </c>
    </row>
    <row r="60" spans="1:18" ht="14.1" customHeight="1">
      <c r="A60" s="165">
        <v>585</v>
      </c>
      <c r="B60" s="149" t="s">
        <v>147</v>
      </c>
      <c r="C60" s="176">
        <v>15832400</v>
      </c>
      <c r="D60" s="164">
        <v>1641766</v>
      </c>
      <c r="E60" s="164">
        <v>140387</v>
      </c>
      <c r="F60" s="164">
        <v>7083126</v>
      </c>
      <c r="G60" s="164">
        <v>1484</v>
      </c>
      <c r="H60" s="164">
        <v>15002</v>
      </c>
      <c r="I60" s="166">
        <f t="shared" si="11"/>
        <v>0</v>
      </c>
      <c r="J60" s="166">
        <f t="shared" si="10"/>
        <v>0</v>
      </c>
      <c r="K60" s="164">
        <v>17690</v>
      </c>
      <c r="L60" s="164">
        <v>399539</v>
      </c>
      <c r="M60" s="164">
        <v>44</v>
      </c>
      <c r="N60" s="164">
        <v>0</v>
      </c>
      <c r="O60" s="166">
        <f t="shared" si="12"/>
        <v>0</v>
      </c>
      <c r="P60" s="164">
        <v>16138</v>
      </c>
      <c r="Q60" s="164">
        <v>66435</v>
      </c>
      <c r="R60" s="149">
        <v>1765535</v>
      </c>
    </row>
    <row r="61" spans="1:18" ht="14.1" customHeight="1">
      <c r="A61" s="165">
        <v>586</v>
      </c>
      <c r="B61" s="149" t="s">
        <v>148</v>
      </c>
      <c r="C61" s="176">
        <v>12269967</v>
      </c>
      <c r="D61" s="164">
        <v>1292408</v>
      </c>
      <c r="E61" s="164">
        <v>101935</v>
      </c>
      <c r="F61" s="164">
        <v>5381675</v>
      </c>
      <c r="G61" s="164">
        <v>1187</v>
      </c>
      <c r="H61" s="164">
        <v>11980</v>
      </c>
      <c r="I61" s="166">
        <f t="shared" si="11"/>
        <v>0</v>
      </c>
      <c r="J61" s="166">
        <f t="shared" si="10"/>
        <v>0</v>
      </c>
      <c r="K61" s="164">
        <v>14108</v>
      </c>
      <c r="L61" s="164">
        <v>325094</v>
      </c>
      <c r="M61" s="164">
        <v>4323</v>
      </c>
      <c r="N61" s="164">
        <v>0</v>
      </c>
      <c r="O61" s="166">
        <f t="shared" si="12"/>
        <v>0</v>
      </c>
      <c r="P61" s="164">
        <v>12260</v>
      </c>
      <c r="Q61" s="164">
        <v>76345</v>
      </c>
      <c r="R61" s="149">
        <v>1507294</v>
      </c>
    </row>
    <row r="62" spans="1:18" ht="3.75" customHeight="1">
      <c r="A62" s="168"/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</row>
    <row r="63" spans="1:18">
      <c r="A63" s="152" t="s">
        <v>159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71"/>
    </row>
    <row r="64" spans="1:18"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</row>
    <row r="65" s="152" customFormat="1"/>
    <row r="66" s="152" customFormat="1"/>
    <row r="67" s="152" customFormat="1"/>
    <row r="68" s="152" customFormat="1"/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23622047244094491" footer="0.19685039370078741"/>
  <pageSetup paperSize="9" scale="81" fitToWidth="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68"/>
  <sheetViews>
    <sheetView zoomScaleNormal="100" workbookViewId="0">
      <selection activeCell="C9" sqref="C9:N9"/>
    </sheetView>
  </sheetViews>
  <sheetFormatPr defaultColWidth="8.85546875" defaultRowHeight="11.25"/>
  <cols>
    <col min="1" max="1" width="4.28515625" style="152" customWidth="1"/>
    <col min="2" max="2" width="11.42578125" style="152" customWidth="1"/>
    <col min="3" max="6" width="12.85546875" style="172" customWidth="1"/>
    <col min="7" max="7" width="14.140625" style="172" customWidth="1"/>
    <col min="8" max="14" width="12.85546875" style="172" customWidth="1"/>
    <col min="15" max="15" width="7.7109375" style="152" customWidth="1"/>
    <col min="16" max="16" width="10.7109375" style="152" customWidth="1"/>
    <col min="17" max="16384" width="8.85546875" style="152"/>
  </cols>
  <sheetData>
    <row r="1" spans="1:14" s="144" customFormat="1" ht="17.25">
      <c r="A1" s="143"/>
    </row>
    <row r="2" spans="1:14" s="148" customFormat="1" ht="14.25">
      <c r="A2" s="146" t="s">
        <v>206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79"/>
      <c r="M2" s="146"/>
      <c r="N2" s="147"/>
    </row>
    <row r="3" spans="1:1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63"/>
      <c r="M3" s="149"/>
      <c r="N3" s="151" t="s">
        <v>157</v>
      </c>
    </row>
    <row r="4" spans="1:14" ht="33.75">
      <c r="A4" s="314" t="s">
        <v>280</v>
      </c>
      <c r="B4" s="315"/>
      <c r="C4" s="180" t="s">
        <v>184</v>
      </c>
      <c r="D4" s="180" t="s">
        <v>38</v>
      </c>
      <c r="E4" s="180" t="s">
        <v>173</v>
      </c>
      <c r="F4" s="180" t="s">
        <v>15</v>
      </c>
      <c r="G4" s="180" t="s">
        <v>267</v>
      </c>
      <c r="H4" s="180" t="s">
        <v>39</v>
      </c>
      <c r="I4" s="180" t="s">
        <v>40</v>
      </c>
      <c r="J4" s="180" t="s">
        <v>268</v>
      </c>
      <c r="K4" s="180" t="s">
        <v>18</v>
      </c>
      <c r="L4" s="180" t="s">
        <v>20</v>
      </c>
      <c r="M4" s="180" t="s">
        <v>21</v>
      </c>
      <c r="N4" s="181" t="s">
        <v>41</v>
      </c>
    </row>
    <row r="5" spans="1:14" ht="12" customHeight="1">
      <c r="B5" s="182" t="s">
        <v>511</v>
      </c>
      <c r="C5" s="183">
        <v>147490</v>
      </c>
      <c r="D5" s="183">
        <v>144373561</v>
      </c>
      <c r="E5" s="183">
        <v>1144338</v>
      </c>
      <c r="F5" s="183">
        <v>18233573</v>
      </c>
      <c r="G5" s="183">
        <v>22891441</v>
      </c>
      <c r="H5" s="183">
        <v>73006277</v>
      </c>
      <c r="I5" s="183">
        <v>11950378</v>
      </c>
      <c r="J5" s="183">
        <v>9338762</v>
      </c>
      <c r="K5" s="183">
        <v>50790129</v>
      </c>
      <c r="L5" s="183">
        <v>44528929</v>
      </c>
      <c r="M5" s="183">
        <v>90341243</v>
      </c>
      <c r="N5" s="183">
        <v>253526865</v>
      </c>
    </row>
    <row r="6" spans="1:14" ht="12" customHeight="1">
      <c r="B6" s="182" t="s">
        <v>422</v>
      </c>
      <c r="C6" s="184">
        <v>147238</v>
      </c>
      <c r="D6" s="184">
        <v>146206765</v>
      </c>
      <c r="E6" s="184">
        <v>1074342</v>
      </c>
      <c r="F6" s="184">
        <v>29838537</v>
      </c>
      <c r="G6" s="184">
        <v>19415603</v>
      </c>
      <c r="H6" s="184">
        <v>68726856</v>
      </c>
      <c r="I6" s="184">
        <v>11725410</v>
      </c>
      <c r="J6" s="184">
        <v>9840016</v>
      </c>
      <c r="K6" s="184">
        <v>38658431</v>
      </c>
      <c r="L6" s="184">
        <v>37956173</v>
      </c>
      <c r="M6" s="184">
        <v>82459788</v>
      </c>
      <c r="N6" s="184">
        <v>248277014</v>
      </c>
    </row>
    <row r="7" spans="1:14" ht="12" customHeight="1">
      <c r="B7" s="182" t="s">
        <v>434</v>
      </c>
      <c r="C7" s="184">
        <v>151370</v>
      </c>
      <c r="D7" s="184">
        <v>158179732</v>
      </c>
      <c r="E7" s="184">
        <v>1041733</v>
      </c>
      <c r="F7" s="184">
        <v>22301263</v>
      </c>
      <c r="G7" s="184">
        <v>15917587</v>
      </c>
      <c r="H7" s="184">
        <v>66442202</v>
      </c>
      <c r="I7" s="184">
        <v>11826791</v>
      </c>
      <c r="J7" s="184">
        <v>14446075</v>
      </c>
      <c r="K7" s="184">
        <v>56603306</v>
      </c>
      <c r="L7" s="184">
        <v>46576267</v>
      </c>
      <c r="M7" s="184">
        <v>74607103</v>
      </c>
      <c r="N7" s="184">
        <v>260294289</v>
      </c>
    </row>
    <row r="8" spans="1:14" ht="12" customHeight="1">
      <c r="B8" s="185" t="s">
        <v>497</v>
      </c>
      <c r="C8" s="176">
        <v>150940</v>
      </c>
      <c r="D8" s="164">
        <v>167025113</v>
      </c>
      <c r="E8" s="164">
        <v>1150351</v>
      </c>
      <c r="F8" s="164">
        <v>19169437</v>
      </c>
      <c r="G8" s="164">
        <v>14114681</v>
      </c>
      <c r="H8" s="164">
        <v>60694483</v>
      </c>
      <c r="I8" s="164">
        <v>10964667</v>
      </c>
      <c r="J8" s="164">
        <v>25156842</v>
      </c>
      <c r="K8" s="164">
        <v>48140597</v>
      </c>
      <c r="L8" s="164">
        <v>43288913</v>
      </c>
      <c r="M8" s="164">
        <v>90196813</v>
      </c>
      <c r="N8" s="164">
        <v>304203869</v>
      </c>
    </row>
    <row r="9" spans="1:14" ht="12" customHeight="1">
      <c r="B9" s="185" t="s">
        <v>514</v>
      </c>
      <c r="C9" s="176">
        <f>SUM(C21:C61)</f>
        <v>149227</v>
      </c>
      <c r="D9" s="164">
        <f t="shared" ref="D9:N9" si="0">SUM(D21:D61)</f>
        <v>175713176</v>
      </c>
      <c r="E9" s="164">
        <f t="shared" si="0"/>
        <v>1095674</v>
      </c>
      <c r="F9" s="164">
        <f t="shared" si="0"/>
        <v>24615778</v>
      </c>
      <c r="G9" s="164">
        <f t="shared" si="0"/>
        <v>14889072</v>
      </c>
      <c r="H9" s="164">
        <f t="shared" si="0"/>
        <v>60609644</v>
      </c>
      <c r="I9" s="164">
        <f t="shared" si="0"/>
        <v>10912468</v>
      </c>
      <c r="J9" s="164">
        <f t="shared" si="0"/>
        <v>31455739</v>
      </c>
      <c r="K9" s="164">
        <f t="shared" si="0"/>
        <v>35858258</v>
      </c>
      <c r="L9" s="164">
        <f t="shared" si="0"/>
        <v>67601906</v>
      </c>
      <c r="M9" s="164">
        <f t="shared" si="0"/>
        <v>75410547</v>
      </c>
      <c r="N9" s="164">
        <f t="shared" si="0"/>
        <v>261371876</v>
      </c>
    </row>
    <row r="10" spans="1:14" ht="7.5" customHeight="1">
      <c r="B10" s="163"/>
      <c r="C10" s="178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1" spans="1:14" ht="12" customHeight="1">
      <c r="A11" s="165"/>
      <c r="B11" s="149" t="s">
        <v>42</v>
      </c>
      <c r="C11" s="176">
        <f>SUM(C23,C25,C27)</f>
        <v>0</v>
      </c>
      <c r="D11" s="164">
        <f>SUM(D23,D25,D27)</f>
        <v>29852855</v>
      </c>
      <c r="E11" s="164">
        <f t="shared" ref="E11:N11" si="1">SUM(E23,E25,E27)</f>
        <v>139710</v>
      </c>
      <c r="F11" s="164">
        <f t="shared" si="1"/>
        <v>3625803</v>
      </c>
      <c r="G11" s="164">
        <f t="shared" si="1"/>
        <v>1539095</v>
      </c>
      <c r="H11" s="164">
        <f t="shared" si="1"/>
        <v>13157529</v>
      </c>
      <c r="I11" s="164">
        <f t="shared" si="1"/>
        <v>1411281</v>
      </c>
      <c r="J11" s="164">
        <f t="shared" si="1"/>
        <v>760205</v>
      </c>
      <c r="K11" s="164">
        <f t="shared" si="1"/>
        <v>4666776</v>
      </c>
      <c r="L11" s="164">
        <f t="shared" si="1"/>
        <v>9086936</v>
      </c>
      <c r="M11" s="164">
        <f t="shared" si="1"/>
        <v>13246765</v>
      </c>
      <c r="N11" s="164">
        <f t="shared" si="1"/>
        <v>28716107</v>
      </c>
    </row>
    <row r="12" spans="1:14" ht="12" customHeight="1">
      <c r="A12" s="165"/>
      <c r="B12" s="149" t="s">
        <v>43</v>
      </c>
      <c r="C12" s="176">
        <f>SUM(C28,C34,C37,C39,C50)</f>
        <v>45903</v>
      </c>
      <c r="D12" s="164">
        <f t="shared" ref="D12:N12" si="2">SUM(D28,D34,D37,D39,D50)</f>
        <v>19680382</v>
      </c>
      <c r="E12" s="164">
        <f t="shared" si="2"/>
        <v>103070</v>
      </c>
      <c r="F12" s="164">
        <f t="shared" si="2"/>
        <v>1751253</v>
      </c>
      <c r="G12" s="164">
        <f t="shared" si="2"/>
        <v>2095444</v>
      </c>
      <c r="H12" s="164">
        <f t="shared" si="2"/>
        <v>5166333</v>
      </c>
      <c r="I12" s="164">
        <f t="shared" si="2"/>
        <v>866561</v>
      </c>
      <c r="J12" s="164">
        <f t="shared" si="2"/>
        <v>1402720</v>
      </c>
      <c r="K12" s="164">
        <f t="shared" si="2"/>
        <v>3293007</v>
      </c>
      <c r="L12" s="164">
        <f t="shared" si="2"/>
        <v>5818283</v>
      </c>
      <c r="M12" s="164">
        <f t="shared" si="2"/>
        <v>7465704</v>
      </c>
      <c r="N12" s="164">
        <f t="shared" si="2"/>
        <v>25855998</v>
      </c>
    </row>
    <row r="13" spans="1:14" ht="12" customHeight="1">
      <c r="A13" s="165"/>
      <c r="B13" s="149" t="s">
        <v>44</v>
      </c>
      <c r="C13" s="176">
        <f t="shared" ref="C13:N13" si="3">SUM(C24,C31,C36,C52,C53)</f>
        <v>0</v>
      </c>
      <c r="D13" s="164">
        <f t="shared" si="3"/>
        <v>19401342</v>
      </c>
      <c r="E13" s="164">
        <f t="shared" si="3"/>
        <v>116606</v>
      </c>
      <c r="F13" s="164">
        <f t="shared" si="3"/>
        <v>1113673</v>
      </c>
      <c r="G13" s="164">
        <f t="shared" si="3"/>
        <v>3439795</v>
      </c>
      <c r="H13" s="164">
        <f t="shared" si="3"/>
        <v>2879002</v>
      </c>
      <c r="I13" s="164">
        <f t="shared" si="3"/>
        <v>1370322</v>
      </c>
      <c r="J13" s="164">
        <f t="shared" si="3"/>
        <v>1284364</v>
      </c>
      <c r="K13" s="164">
        <f t="shared" si="3"/>
        <v>2529592</v>
      </c>
      <c r="L13" s="164">
        <f t="shared" si="3"/>
        <v>6232452</v>
      </c>
      <c r="M13" s="164">
        <f t="shared" si="3"/>
        <v>8776204</v>
      </c>
      <c r="N13" s="164">
        <f t="shared" si="3"/>
        <v>32489807</v>
      </c>
    </row>
    <row r="14" spans="1:14" ht="12" customHeight="1">
      <c r="A14" s="165"/>
      <c r="B14" s="149" t="s">
        <v>45</v>
      </c>
      <c r="C14" s="176">
        <f t="shared" ref="C14:N14" si="4">SUM(C33,C35,C38,C40,C48,C51)</f>
        <v>96414</v>
      </c>
      <c r="D14" s="164">
        <f t="shared" si="4"/>
        <v>9930066</v>
      </c>
      <c r="E14" s="164">
        <f t="shared" si="4"/>
        <v>43790</v>
      </c>
      <c r="F14" s="164">
        <f t="shared" si="4"/>
        <v>259222</v>
      </c>
      <c r="G14" s="164">
        <f t="shared" si="4"/>
        <v>865710</v>
      </c>
      <c r="H14" s="164">
        <f t="shared" si="4"/>
        <v>1391274</v>
      </c>
      <c r="I14" s="164">
        <f t="shared" si="4"/>
        <v>462676</v>
      </c>
      <c r="J14" s="164">
        <f t="shared" si="4"/>
        <v>9841424</v>
      </c>
      <c r="K14" s="164">
        <f t="shared" si="4"/>
        <v>1573353</v>
      </c>
      <c r="L14" s="164">
        <f t="shared" si="4"/>
        <v>2857969</v>
      </c>
      <c r="M14" s="164">
        <f t="shared" si="4"/>
        <v>3461943</v>
      </c>
      <c r="N14" s="164">
        <f t="shared" si="4"/>
        <v>12502876</v>
      </c>
    </row>
    <row r="15" spans="1:14" ht="12" customHeight="1">
      <c r="A15" s="165"/>
      <c r="B15" s="149" t="s">
        <v>46</v>
      </c>
      <c r="C15" s="176">
        <f>SUM(C22,C54,C55,C56)</f>
        <v>6910</v>
      </c>
      <c r="D15" s="164">
        <f t="shared" ref="D15:N15" si="5">SUM(D22,D54,D55,D56)</f>
        <v>16337152</v>
      </c>
      <c r="E15" s="164">
        <f t="shared" si="5"/>
        <v>109595</v>
      </c>
      <c r="F15" s="164">
        <f t="shared" si="5"/>
        <v>631437</v>
      </c>
      <c r="G15" s="164">
        <f t="shared" si="5"/>
        <v>1473762</v>
      </c>
      <c r="H15" s="164">
        <f t="shared" si="5"/>
        <v>4622252</v>
      </c>
      <c r="I15" s="164">
        <f t="shared" si="5"/>
        <v>1026501</v>
      </c>
      <c r="J15" s="164">
        <f t="shared" si="5"/>
        <v>878673</v>
      </c>
      <c r="K15" s="164">
        <f t="shared" si="5"/>
        <v>1452806</v>
      </c>
      <c r="L15" s="164">
        <f t="shared" si="5"/>
        <v>11044997</v>
      </c>
      <c r="M15" s="164">
        <f t="shared" si="5"/>
        <v>3944757</v>
      </c>
      <c r="N15" s="164">
        <f t="shared" si="5"/>
        <v>19529986</v>
      </c>
    </row>
    <row r="16" spans="1:14" ht="12" customHeight="1">
      <c r="A16" s="165"/>
      <c r="B16" s="149" t="s">
        <v>47</v>
      </c>
      <c r="C16" s="176">
        <f t="shared" ref="C16:N16" si="6">SUM(C29,C32,C47,C49,C57,C58,C59)</f>
        <v>0</v>
      </c>
      <c r="D16" s="164">
        <f t="shared" si="6"/>
        <v>8781592</v>
      </c>
      <c r="E16" s="164">
        <f t="shared" si="6"/>
        <v>44093</v>
      </c>
      <c r="F16" s="164">
        <f t="shared" si="6"/>
        <v>559106</v>
      </c>
      <c r="G16" s="164">
        <f t="shared" si="6"/>
        <v>1155600</v>
      </c>
      <c r="H16" s="164">
        <f t="shared" si="6"/>
        <v>1450327</v>
      </c>
      <c r="I16" s="164">
        <f t="shared" si="6"/>
        <v>353986</v>
      </c>
      <c r="J16" s="164">
        <f t="shared" si="6"/>
        <v>1623614</v>
      </c>
      <c r="K16" s="164">
        <f t="shared" si="6"/>
        <v>2313900</v>
      </c>
      <c r="L16" s="164">
        <f t="shared" si="6"/>
        <v>4144908</v>
      </c>
      <c r="M16" s="164">
        <f t="shared" si="6"/>
        <v>2964436</v>
      </c>
      <c r="N16" s="164">
        <f t="shared" si="6"/>
        <v>10726862</v>
      </c>
    </row>
    <row r="17" spans="1:14" ht="12" customHeight="1">
      <c r="A17" s="165"/>
      <c r="B17" s="149" t="s">
        <v>345</v>
      </c>
      <c r="C17" s="176">
        <f t="shared" ref="C17:N17" si="7">SUM(C30,C42,C45,C60,C61)</f>
        <v>0</v>
      </c>
      <c r="D17" s="164">
        <f t="shared" si="7"/>
        <v>7682207</v>
      </c>
      <c r="E17" s="164">
        <f t="shared" si="7"/>
        <v>26229</v>
      </c>
      <c r="F17" s="164">
        <f t="shared" si="7"/>
        <v>405659</v>
      </c>
      <c r="G17" s="164">
        <f t="shared" si="7"/>
        <v>381733</v>
      </c>
      <c r="H17" s="164">
        <f t="shared" si="7"/>
        <v>1917018</v>
      </c>
      <c r="I17" s="164">
        <f t="shared" si="7"/>
        <v>413308</v>
      </c>
      <c r="J17" s="164">
        <f t="shared" si="7"/>
        <v>2799601</v>
      </c>
      <c r="K17" s="164">
        <f t="shared" si="7"/>
        <v>4433998</v>
      </c>
      <c r="L17" s="164">
        <f t="shared" si="7"/>
        <v>3463628</v>
      </c>
      <c r="M17" s="164">
        <f t="shared" si="7"/>
        <v>3458437</v>
      </c>
      <c r="N17" s="164">
        <f t="shared" si="7"/>
        <v>9058201</v>
      </c>
    </row>
    <row r="18" spans="1:14" ht="12" customHeight="1">
      <c r="A18" s="165"/>
      <c r="B18" s="149" t="s">
        <v>49</v>
      </c>
      <c r="C18" s="176">
        <f t="shared" ref="C18:N18" si="8">SUM(C41,C43)</f>
        <v>0</v>
      </c>
      <c r="D18" s="164">
        <f t="shared" si="8"/>
        <v>4217421</v>
      </c>
      <c r="E18" s="164">
        <f t="shared" si="8"/>
        <v>16844</v>
      </c>
      <c r="F18" s="164">
        <f t="shared" si="8"/>
        <v>139555</v>
      </c>
      <c r="G18" s="164">
        <f t="shared" si="8"/>
        <v>154520</v>
      </c>
      <c r="H18" s="164">
        <f t="shared" si="8"/>
        <v>604979</v>
      </c>
      <c r="I18" s="164">
        <f t="shared" si="8"/>
        <v>541033</v>
      </c>
      <c r="J18" s="164">
        <f t="shared" si="8"/>
        <v>486753</v>
      </c>
      <c r="K18" s="164">
        <f t="shared" si="8"/>
        <v>1334045</v>
      </c>
      <c r="L18" s="164">
        <f t="shared" si="8"/>
        <v>2247193</v>
      </c>
      <c r="M18" s="164">
        <f t="shared" si="8"/>
        <v>1447965</v>
      </c>
      <c r="N18" s="164">
        <f t="shared" si="8"/>
        <v>3917174</v>
      </c>
    </row>
    <row r="19" spans="1:14" ht="12" customHeight="1">
      <c r="A19" s="165"/>
      <c r="B19" s="149" t="s">
        <v>50</v>
      </c>
      <c r="C19" s="176">
        <f t="shared" ref="C19:N19" si="9">SUM(C26,C44,C46)</f>
        <v>0</v>
      </c>
      <c r="D19" s="164">
        <f t="shared" si="9"/>
        <v>6203671</v>
      </c>
      <c r="E19" s="164">
        <f t="shared" si="9"/>
        <v>22846</v>
      </c>
      <c r="F19" s="164">
        <f t="shared" si="9"/>
        <v>2398162</v>
      </c>
      <c r="G19" s="164">
        <f t="shared" si="9"/>
        <v>422210</v>
      </c>
      <c r="H19" s="164">
        <f t="shared" si="9"/>
        <v>1596638</v>
      </c>
      <c r="I19" s="164">
        <f t="shared" si="9"/>
        <v>514776</v>
      </c>
      <c r="J19" s="164">
        <f t="shared" si="9"/>
        <v>10255093</v>
      </c>
      <c r="K19" s="164">
        <f t="shared" si="9"/>
        <v>8339641</v>
      </c>
      <c r="L19" s="164">
        <f t="shared" si="9"/>
        <v>1391354</v>
      </c>
      <c r="M19" s="164">
        <f t="shared" si="9"/>
        <v>1665652</v>
      </c>
      <c r="N19" s="164">
        <f t="shared" si="9"/>
        <v>9144965</v>
      </c>
    </row>
    <row r="20" spans="1:14" ht="7.5" customHeight="1">
      <c r="A20" s="165"/>
      <c r="B20" s="149"/>
      <c r="C20" s="178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t="12" customHeight="1">
      <c r="A21" s="165">
        <v>100</v>
      </c>
      <c r="B21" s="149" t="s">
        <v>110</v>
      </c>
      <c r="C21" s="176">
        <v>0</v>
      </c>
      <c r="D21" s="164">
        <v>53626488</v>
      </c>
      <c r="E21" s="164">
        <v>472891</v>
      </c>
      <c r="F21" s="164">
        <v>13731908</v>
      </c>
      <c r="G21" s="164">
        <v>3361203</v>
      </c>
      <c r="H21" s="164">
        <v>27824292</v>
      </c>
      <c r="I21" s="164">
        <v>3952024</v>
      </c>
      <c r="J21" s="164">
        <v>2123292</v>
      </c>
      <c r="K21" s="164">
        <v>5921140</v>
      </c>
      <c r="L21" s="164">
        <v>21314186</v>
      </c>
      <c r="M21" s="164">
        <v>28978684</v>
      </c>
      <c r="N21" s="164">
        <v>109429900</v>
      </c>
    </row>
    <row r="22" spans="1:14" ht="12" customHeight="1">
      <c r="A22" s="165">
        <v>201</v>
      </c>
      <c r="B22" s="149" t="s">
        <v>111</v>
      </c>
      <c r="C22" s="176">
        <v>6910</v>
      </c>
      <c r="D22" s="164">
        <v>14732241</v>
      </c>
      <c r="E22" s="164">
        <v>102525</v>
      </c>
      <c r="F22" s="164">
        <v>579275</v>
      </c>
      <c r="G22" s="164">
        <v>1227873</v>
      </c>
      <c r="H22" s="164">
        <v>4330711</v>
      </c>
      <c r="I22" s="164">
        <v>990146</v>
      </c>
      <c r="J22" s="164">
        <v>319928</v>
      </c>
      <c r="K22" s="164">
        <v>1076239</v>
      </c>
      <c r="L22" s="164">
        <v>10320276</v>
      </c>
      <c r="M22" s="164">
        <v>3192466</v>
      </c>
      <c r="N22" s="164">
        <v>17454600</v>
      </c>
    </row>
    <row r="23" spans="1:14" ht="12" customHeight="1">
      <c r="A23" s="165">
        <v>202</v>
      </c>
      <c r="B23" s="149" t="s">
        <v>112</v>
      </c>
      <c r="C23" s="176">
        <v>0</v>
      </c>
      <c r="D23" s="164">
        <v>14242374</v>
      </c>
      <c r="E23" s="164">
        <v>64969</v>
      </c>
      <c r="F23" s="164">
        <v>1796228</v>
      </c>
      <c r="G23" s="164">
        <v>916732</v>
      </c>
      <c r="H23" s="164">
        <v>6041096</v>
      </c>
      <c r="I23" s="164">
        <v>382077</v>
      </c>
      <c r="J23" s="164">
        <v>367784</v>
      </c>
      <c r="K23" s="164">
        <v>1986897</v>
      </c>
      <c r="L23" s="164">
        <v>1773783</v>
      </c>
      <c r="M23" s="164">
        <v>7749635</v>
      </c>
      <c r="N23" s="164">
        <v>12758407</v>
      </c>
    </row>
    <row r="24" spans="1:14" ht="12" customHeight="1">
      <c r="A24" s="165">
        <v>203</v>
      </c>
      <c r="B24" s="149" t="s">
        <v>113</v>
      </c>
      <c r="C24" s="176">
        <v>0</v>
      </c>
      <c r="D24" s="164">
        <v>8456564</v>
      </c>
      <c r="E24" s="164">
        <v>42835</v>
      </c>
      <c r="F24" s="164">
        <v>378155</v>
      </c>
      <c r="G24" s="164">
        <v>382395</v>
      </c>
      <c r="H24" s="164">
        <v>1770409</v>
      </c>
      <c r="I24" s="164">
        <v>451483</v>
      </c>
      <c r="J24" s="164">
        <v>564488</v>
      </c>
      <c r="K24" s="164">
        <v>157263</v>
      </c>
      <c r="L24" s="164">
        <v>2264366</v>
      </c>
      <c r="M24" s="164">
        <v>1770649</v>
      </c>
      <c r="N24" s="164">
        <v>9082925</v>
      </c>
    </row>
    <row r="25" spans="1:14" ht="12" customHeight="1">
      <c r="A25" s="165">
        <v>204</v>
      </c>
      <c r="B25" s="149" t="s">
        <v>114</v>
      </c>
      <c r="C25" s="176">
        <v>0</v>
      </c>
      <c r="D25" s="164">
        <v>13029237</v>
      </c>
      <c r="E25" s="164">
        <v>61352</v>
      </c>
      <c r="F25" s="164">
        <v>1006790</v>
      </c>
      <c r="G25" s="164">
        <v>434824</v>
      </c>
      <c r="H25" s="164">
        <v>5732222</v>
      </c>
      <c r="I25" s="164">
        <v>842057</v>
      </c>
      <c r="J25" s="164">
        <v>268070</v>
      </c>
      <c r="K25" s="164">
        <v>2444932</v>
      </c>
      <c r="L25" s="164">
        <v>5069283</v>
      </c>
      <c r="M25" s="164">
        <v>4188592</v>
      </c>
      <c r="N25" s="164">
        <v>13648800</v>
      </c>
    </row>
    <row r="26" spans="1:14" ht="12" customHeight="1">
      <c r="A26" s="165">
        <v>205</v>
      </c>
      <c r="B26" s="149" t="s">
        <v>115</v>
      </c>
      <c r="C26" s="176">
        <v>0</v>
      </c>
      <c r="D26" s="164">
        <v>1937428</v>
      </c>
      <c r="E26" s="164">
        <v>6737</v>
      </c>
      <c r="F26" s="164">
        <v>73812</v>
      </c>
      <c r="G26" s="164">
        <v>137190</v>
      </c>
      <c r="H26" s="164">
        <v>774549</v>
      </c>
      <c r="I26" s="164">
        <v>153362</v>
      </c>
      <c r="J26" s="164">
        <v>7846479</v>
      </c>
      <c r="K26" s="164">
        <v>6368607</v>
      </c>
      <c r="L26" s="164">
        <v>184039</v>
      </c>
      <c r="M26" s="164">
        <v>416426</v>
      </c>
      <c r="N26" s="164">
        <v>2754465</v>
      </c>
    </row>
    <row r="27" spans="1:14" ht="12" customHeight="1">
      <c r="A27" s="165">
        <v>206</v>
      </c>
      <c r="B27" s="149" t="s">
        <v>116</v>
      </c>
      <c r="C27" s="176">
        <v>0</v>
      </c>
      <c r="D27" s="164">
        <v>2581244</v>
      </c>
      <c r="E27" s="164">
        <v>13389</v>
      </c>
      <c r="F27" s="164">
        <v>822785</v>
      </c>
      <c r="G27" s="164">
        <v>187539</v>
      </c>
      <c r="H27" s="164">
        <v>1384211</v>
      </c>
      <c r="I27" s="164">
        <v>187147</v>
      </c>
      <c r="J27" s="164">
        <v>124351</v>
      </c>
      <c r="K27" s="164">
        <v>234947</v>
      </c>
      <c r="L27" s="164">
        <v>2243870</v>
      </c>
      <c r="M27" s="164">
        <v>1308538</v>
      </c>
      <c r="N27" s="164">
        <v>2308900</v>
      </c>
    </row>
    <row r="28" spans="1:14" ht="12" customHeight="1">
      <c r="A28" s="165">
        <v>207</v>
      </c>
      <c r="B28" s="149" t="s">
        <v>117</v>
      </c>
      <c r="C28" s="176">
        <v>6074</v>
      </c>
      <c r="D28" s="164">
        <v>5639852</v>
      </c>
      <c r="E28" s="164">
        <v>32585</v>
      </c>
      <c r="F28" s="164">
        <v>928956</v>
      </c>
      <c r="G28" s="164">
        <v>492825</v>
      </c>
      <c r="H28" s="164">
        <v>1532532</v>
      </c>
      <c r="I28" s="164">
        <v>109616</v>
      </c>
      <c r="J28" s="164">
        <v>89362</v>
      </c>
      <c r="K28" s="164">
        <v>1324560</v>
      </c>
      <c r="L28" s="164">
        <v>1726253</v>
      </c>
      <c r="M28" s="164">
        <v>2967608</v>
      </c>
      <c r="N28" s="164">
        <v>11056206</v>
      </c>
    </row>
    <row r="29" spans="1:14" ht="12" customHeight="1">
      <c r="A29" s="165">
        <v>208</v>
      </c>
      <c r="B29" s="149" t="s">
        <v>118</v>
      </c>
      <c r="C29" s="176">
        <v>0</v>
      </c>
      <c r="D29" s="164">
        <v>932353</v>
      </c>
      <c r="E29" s="164">
        <v>4931</v>
      </c>
      <c r="F29" s="164">
        <v>38661</v>
      </c>
      <c r="G29" s="164">
        <v>40815</v>
      </c>
      <c r="H29" s="164">
        <v>215700</v>
      </c>
      <c r="I29" s="164">
        <v>89556</v>
      </c>
      <c r="J29" s="164">
        <v>78655</v>
      </c>
      <c r="K29" s="164">
        <v>232958</v>
      </c>
      <c r="L29" s="164">
        <v>411734</v>
      </c>
      <c r="M29" s="164">
        <v>156123</v>
      </c>
      <c r="N29" s="164">
        <v>838740</v>
      </c>
    </row>
    <row r="30" spans="1:14" ht="12" customHeight="1">
      <c r="A30" s="165">
        <v>209</v>
      </c>
      <c r="B30" s="149" t="s">
        <v>119</v>
      </c>
      <c r="C30" s="176">
        <v>0</v>
      </c>
      <c r="D30" s="164">
        <v>3144011</v>
      </c>
      <c r="E30" s="164">
        <v>10878</v>
      </c>
      <c r="F30" s="164">
        <v>130659</v>
      </c>
      <c r="G30" s="164">
        <v>170743</v>
      </c>
      <c r="H30" s="164">
        <v>766586</v>
      </c>
      <c r="I30" s="164">
        <v>208321</v>
      </c>
      <c r="J30" s="164">
        <v>1191005</v>
      </c>
      <c r="K30" s="164">
        <v>1784449</v>
      </c>
      <c r="L30" s="164">
        <v>1740894</v>
      </c>
      <c r="M30" s="164">
        <v>1638672</v>
      </c>
      <c r="N30" s="164">
        <v>3909200</v>
      </c>
    </row>
    <row r="31" spans="1:14" ht="12" customHeight="1">
      <c r="A31" s="165">
        <v>210</v>
      </c>
      <c r="B31" s="149" t="s">
        <v>84</v>
      </c>
      <c r="C31" s="176">
        <v>0</v>
      </c>
      <c r="D31" s="164">
        <v>6706034</v>
      </c>
      <c r="E31" s="164">
        <v>46053</v>
      </c>
      <c r="F31" s="164">
        <v>128060</v>
      </c>
      <c r="G31" s="164">
        <v>2810208</v>
      </c>
      <c r="H31" s="164">
        <v>671957</v>
      </c>
      <c r="I31" s="164">
        <v>636928</v>
      </c>
      <c r="J31" s="164">
        <v>282247</v>
      </c>
      <c r="K31" s="164">
        <v>894863</v>
      </c>
      <c r="L31" s="164">
        <v>980954</v>
      </c>
      <c r="M31" s="164">
        <v>1206791</v>
      </c>
      <c r="N31" s="164">
        <v>12829145</v>
      </c>
    </row>
    <row r="32" spans="1:14" ht="12" customHeight="1">
      <c r="A32" s="165">
        <v>212</v>
      </c>
      <c r="B32" s="149" t="s">
        <v>121</v>
      </c>
      <c r="C32" s="176">
        <v>0</v>
      </c>
      <c r="D32" s="164">
        <v>1463986</v>
      </c>
      <c r="E32" s="164">
        <v>7795</v>
      </c>
      <c r="F32" s="164">
        <v>61985</v>
      </c>
      <c r="G32" s="164">
        <v>275276</v>
      </c>
      <c r="H32" s="164">
        <v>314357</v>
      </c>
      <c r="I32" s="164">
        <v>31157</v>
      </c>
      <c r="J32" s="164">
        <v>372719</v>
      </c>
      <c r="K32" s="164">
        <v>221253</v>
      </c>
      <c r="L32" s="164">
        <v>239549</v>
      </c>
      <c r="M32" s="164">
        <v>372658</v>
      </c>
      <c r="N32" s="164">
        <v>1830615</v>
      </c>
    </row>
    <row r="33" spans="1:14" ht="12" customHeight="1">
      <c r="A33" s="165">
        <v>213</v>
      </c>
      <c r="B33" s="149" t="s">
        <v>122</v>
      </c>
      <c r="C33" s="176">
        <v>0</v>
      </c>
      <c r="D33" s="164">
        <v>1519910</v>
      </c>
      <c r="E33" s="164">
        <v>5855</v>
      </c>
      <c r="F33" s="164">
        <v>35281</v>
      </c>
      <c r="G33" s="164">
        <v>64197</v>
      </c>
      <c r="H33" s="164">
        <v>212652</v>
      </c>
      <c r="I33" s="164">
        <v>40566</v>
      </c>
      <c r="J33" s="164">
        <v>768631</v>
      </c>
      <c r="K33" s="164">
        <v>900192</v>
      </c>
      <c r="L33" s="164">
        <v>337662</v>
      </c>
      <c r="M33" s="164">
        <v>543833</v>
      </c>
      <c r="N33" s="164">
        <v>1329441</v>
      </c>
    </row>
    <row r="34" spans="1:14" ht="12" customHeight="1">
      <c r="A34" s="165">
        <v>214</v>
      </c>
      <c r="B34" s="149" t="s">
        <v>123</v>
      </c>
      <c r="C34" s="176">
        <v>21565</v>
      </c>
      <c r="D34" s="164">
        <v>6190934</v>
      </c>
      <c r="E34" s="164">
        <v>27818</v>
      </c>
      <c r="F34" s="164">
        <v>379901</v>
      </c>
      <c r="G34" s="164">
        <v>1216387</v>
      </c>
      <c r="H34" s="164">
        <v>1722531</v>
      </c>
      <c r="I34" s="164">
        <v>325673</v>
      </c>
      <c r="J34" s="164">
        <v>994256</v>
      </c>
      <c r="K34" s="164">
        <v>618087</v>
      </c>
      <c r="L34" s="164">
        <v>1976793</v>
      </c>
      <c r="M34" s="164">
        <v>2047647</v>
      </c>
      <c r="N34" s="164">
        <v>6219455</v>
      </c>
    </row>
    <row r="35" spans="1:14" ht="12" customHeight="1">
      <c r="A35" s="165">
        <v>215</v>
      </c>
      <c r="B35" s="149" t="s">
        <v>124</v>
      </c>
      <c r="C35" s="176">
        <v>0</v>
      </c>
      <c r="D35" s="164">
        <v>2449824</v>
      </c>
      <c r="E35" s="164">
        <v>14692</v>
      </c>
      <c r="F35" s="164">
        <v>15679</v>
      </c>
      <c r="G35" s="164">
        <v>499432</v>
      </c>
      <c r="H35" s="164">
        <v>282147</v>
      </c>
      <c r="I35" s="164">
        <v>186117</v>
      </c>
      <c r="J35" s="164">
        <v>697984</v>
      </c>
      <c r="K35" s="164">
        <v>168933</v>
      </c>
      <c r="L35" s="164">
        <v>277535</v>
      </c>
      <c r="M35" s="164">
        <v>1033181</v>
      </c>
      <c r="N35" s="164">
        <v>2996700</v>
      </c>
    </row>
    <row r="36" spans="1:14" ht="12" customHeight="1">
      <c r="A36" s="165">
        <v>216</v>
      </c>
      <c r="B36" s="149" t="s">
        <v>125</v>
      </c>
      <c r="C36" s="176">
        <v>0</v>
      </c>
      <c r="D36" s="164">
        <v>2372355</v>
      </c>
      <c r="E36" s="164">
        <v>17649</v>
      </c>
      <c r="F36" s="164">
        <v>469001</v>
      </c>
      <c r="G36" s="164">
        <v>111582</v>
      </c>
      <c r="H36" s="164">
        <v>303807</v>
      </c>
      <c r="I36" s="164">
        <v>165444</v>
      </c>
      <c r="J36" s="164">
        <v>247666</v>
      </c>
      <c r="K36" s="164">
        <v>750133</v>
      </c>
      <c r="L36" s="164">
        <v>1395939</v>
      </c>
      <c r="M36" s="164">
        <v>5338645</v>
      </c>
      <c r="N36" s="164">
        <v>7170717</v>
      </c>
    </row>
    <row r="37" spans="1:14" ht="12" customHeight="1">
      <c r="A37" s="165">
        <v>217</v>
      </c>
      <c r="B37" s="149" t="s">
        <v>126</v>
      </c>
      <c r="C37" s="176">
        <v>18264</v>
      </c>
      <c r="D37" s="164">
        <v>3862061</v>
      </c>
      <c r="E37" s="164">
        <v>24108</v>
      </c>
      <c r="F37" s="164">
        <v>245299</v>
      </c>
      <c r="G37" s="164">
        <v>230432</v>
      </c>
      <c r="H37" s="164">
        <v>993151</v>
      </c>
      <c r="I37" s="164">
        <v>232370</v>
      </c>
      <c r="J37" s="164">
        <v>106893</v>
      </c>
      <c r="K37" s="164">
        <v>462885</v>
      </c>
      <c r="L37" s="164">
        <v>876066</v>
      </c>
      <c r="M37" s="164">
        <v>1171428</v>
      </c>
      <c r="N37" s="164">
        <v>5242798</v>
      </c>
    </row>
    <row r="38" spans="1:14" ht="12" customHeight="1">
      <c r="A38" s="165">
        <v>218</v>
      </c>
      <c r="B38" s="149" t="s">
        <v>127</v>
      </c>
      <c r="C38" s="176">
        <v>49205</v>
      </c>
      <c r="D38" s="164">
        <v>1634241</v>
      </c>
      <c r="E38" s="164">
        <v>8326</v>
      </c>
      <c r="F38" s="164">
        <v>36784</v>
      </c>
      <c r="G38" s="164">
        <v>101246</v>
      </c>
      <c r="H38" s="164">
        <v>317780</v>
      </c>
      <c r="I38" s="164">
        <v>39725</v>
      </c>
      <c r="J38" s="164">
        <v>501852</v>
      </c>
      <c r="K38" s="164">
        <v>126009</v>
      </c>
      <c r="L38" s="164">
        <v>590509</v>
      </c>
      <c r="M38" s="164">
        <v>523916</v>
      </c>
      <c r="N38" s="164">
        <v>1835611</v>
      </c>
    </row>
    <row r="39" spans="1:14" ht="12" customHeight="1">
      <c r="A39" s="165">
        <v>219</v>
      </c>
      <c r="B39" s="149" t="s">
        <v>128</v>
      </c>
      <c r="C39" s="176">
        <v>0</v>
      </c>
      <c r="D39" s="164">
        <v>3196484</v>
      </c>
      <c r="E39" s="164">
        <v>14566</v>
      </c>
      <c r="F39" s="164">
        <v>141735</v>
      </c>
      <c r="G39" s="164">
        <v>153383</v>
      </c>
      <c r="H39" s="164">
        <v>743566</v>
      </c>
      <c r="I39" s="164">
        <v>174902</v>
      </c>
      <c r="J39" s="164">
        <v>183394</v>
      </c>
      <c r="K39" s="164">
        <v>343880</v>
      </c>
      <c r="L39" s="164">
        <v>866787</v>
      </c>
      <c r="M39" s="164">
        <v>988102</v>
      </c>
      <c r="N39" s="164">
        <v>2381965</v>
      </c>
    </row>
    <row r="40" spans="1:14" ht="12" customHeight="1">
      <c r="A40" s="165">
        <v>220</v>
      </c>
      <c r="B40" s="149" t="s">
        <v>129</v>
      </c>
      <c r="C40" s="176">
        <v>33660</v>
      </c>
      <c r="D40" s="164">
        <v>1654287</v>
      </c>
      <c r="E40" s="164">
        <v>5543</v>
      </c>
      <c r="F40" s="164">
        <v>52221</v>
      </c>
      <c r="G40" s="164">
        <v>55680</v>
      </c>
      <c r="H40" s="164">
        <v>224750</v>
      </c>
      <c r="I40" s="164">
        <v>111425</v>
      </c>
      <c r="J40" s="164">
        <v>6496817</v>
      </c>
      <c r="K40" s="164">
        <v>254087</v>
      </c>
      <c r="L40" s="164">
        <v>1036378</v>
      </c>
      <c r="M40" s="164">
        <v>503731</v>
      </c>
      <c r="N40" s="164">
        <v>1387900</v>
      </c>
    </row>
    <row r="41" spans="1:14" ht="12" customHeight="1">
      <c r="A41" s="165">
        <v>221</v>
      </c>
      <c r="B41" s="149" t="s">
        <v>515</v>
      </c>
      <c r="C41" s="176">
        <v>0</v>
      </c>
      <c r="D41" s="164">
        <v>1708360</v>
      </c>
      <c r="E41" s="164">
        <v>7838</v>
      </c>
      <c r="F41" s="164">
        <v>62243</v>
      </c>
      <c r="G41" s="164">
        <v>127915</v>
      </c>
      <c r="H41" s="164">
        <v>331515</v>
      </c>
      <c r="I41" s="164">
        <v>235504</v>
      </c>
      <c r="J41" s="164">
        <v>188355</v>
      </c>
      <c r="K41" s="164">
        <v>513124</v>
      </c>
      <c r="L41" s="164">
        <v>255433</v>
      </c>
      <c r="M41" s="164">
        <v>277036</v>
      </c>
      <c r="N41" s="164">
        <v>1286174</v>
      </c>
    </row>
    <row r="42" spans="1:14" ht="12" customHeight="1">
      <c r="A42" s="165">
        <v>222</v>
      </c>
      <c r="B42" s="149" t="s">
        <v>130</v>
      </c>
      <c r="C42" s="176">
        <v>0</v>
      </c>
      <c r="D42" s="164">
        <v>1225204</v>
      </c>
      <c r="E42" s="164">
        <v>4177</v>
      </c>
      <c r="F42" s="164">
        <v>150335</v>
      </c>
      <c r="G42" s="164">
        <v>151656</v>
      </c>
      <c r="H42" s="164">
        <v>158475</v>
      </c>
      <c r="I42" s="164">
        <v>36836</v>
      </c>
      <c r="J42" s="164">
        <v>409032</v>
      </c>
      <c r="K42" s="164">
        <v>1375816</v>
      </c>
      <c r="L42" s="164">
        <v>463193</v>
      </c>
      <c r="M42" s="164">
        <v>350449</v>
      </c>
      <c r="N42" s="164">
        <v>1493370</v>
      </c>
    </row>
    <row r="43" spans="1:14" ht="12" customHeight="1">
      <c r="A43" s="165">
        <v>223</v>
      </c>
      <c r="B43" s="149" t="s">
        <v>131</v>
      </c>
      <c r="C43" s="176">
        <v>0</v>
      </c>
      <c r="D43" s="164">
        <v>2509061</v>
      </c>
      <c r="E43" s="164">
        <v>9006</v>
      </c>
      <c r="F43" s="164">
        <v>77312</v>
      </c>
      <c r="G43" s="164">
        <v>26605</v>
      </c>
      <c r="H43" s="164">
        <v>273464</v>
      </c>
      <c r="I43" s="164">
        <v>305529</v>
      </c>
      <c r="J43" s="164">
        <v>298398</v>
      </c>
      <c r="K43" s="164">
        <v>820921</v>
      </c>
      <c r="L43" s="164">
        <v>1991760</v>
      </c>
      <c r="M43" s="164">
        <v>1170929</v>
      </c>
      <c r="N43" s="164">
        <v>2631000</v>
      </c>
    </row>
    <row r="44" spans="1:14" ht="12" customHeight="1">
      <c r="A44" s="165">
        <v>224</v>
      </c>
      <c r="B44" s="149" t="s">
        <v>132</v>
      </c>
      <c r="C44" s="176">
        <v>0</v>
      </c>
      <c r="D44" s="164">
        <v>2252320</v>
      </c>
      <c r="E44" s="164">
        <v>8211</v>
      </c>
      <c r="F44" s="164">
        <v>59447</v>
      </c>
      <c r="G44" s="164">
        <v>240662</v>
      </c>
      <c r="H44" s="164">
        <v>310986</v>
      </c>
      <c r="I44" s="164">
        <v>151457</v>
      </c>
      <c r="J44" s="164">
        <v>1282440</v>
      </c>
      <c r="K44" s="164">
        <v>1173129</v>
      </c>
      <c r="L44" s="164">
        <v>780187</v>
      </c>
      <c r="M44" s="164">
        <v>506951</v>
      </c>
      <c r="N44" s="164">
        <v>3434700</v>
      </c>
    </row>
    <row r="45" spans="1:14" ht="12" customHeight="1">
      <c r="A45" s="165">
        <v>225</v>
      </c>
      <c r="B45" s="149" t="s">
        <v>133</v>
      </c>
      <c r="C45" s="176">
        <v>0</v>
      </c>
      <c r="D45" s="164">
        <v>1577866</v>
      </c>
      <c r="E45" s="164">
        <v>5750</v>
      </c>
      <c r="F45" s="164">
        <v>80155</v>
      </c>
      <c r="G45" s="164">
        <v>28873</v>
      </c>
      <c r="H45" s="164">
        <v>524262</v>
      </c>
      <c r="I45" s="164">
        <v>82810</v>
      </c>
      <c r="J45" s="164">
        <v>441721</v>
      </c>
      <c r="K45" s="164">
        <v>309353</v>
      </c>
      <c r="L45" s="164">
        <v>662075</v>
      </c>
      <c r="M45" s="164">
        <v>620330</v>
      </c>
      <c r="N45" s="164">
        <v>994000</v>
      </c>
    </row>
    <row r="46" spans="1:14" ht="12" customHeight="1">
      <c r="A46" s="165">
        <v>226</v>
      </c>
      <c r="B46" s="149" t="s">
        <v>134</v>
      </c>
      <c r="C46" s="176">
        <v>0</v>
      </c>
      <c r="D46" s="164">
        <v>2013923</v>
      </c>
      <c r="E46" s="164">
        <v>7898</v>
      </c>
      <c r="F46" s="164">
        <v>2264903</v>
      </c>
      <c r="G46" s="164">
        <v>44358</v>
      </c>
      <c r="H46" s="164">
        <v>511103</v>
      </c>
      <c r="I46" s="164">
        <v>209957</v>
      </c>
      <c r="J46" s="164">
        <v>1126174</v>
      </c>
      <c r="K46" s="164">
        <v>797905</v>
      </c>
      <c r="L46" s="164">
        <v>427128</v>
      </c>
      <c r="M46" s="164">
        <v>742275</v>
      </c>
      <c r="N46" s="164">
        <v>2955800</v>
      </c>
    </row>
    <row r="47" spans="1:14" ht="12" customHeight="1">
      <c r="A47" s="165">
        <v>227</v>
      </c>
      <c r="B47" s="149" t="s">
        <v>135</v>
      </c>
      <c r="C47" s="176">
        <v>0</v>
      </c>
      <c r="D47" s="164">
        <v>1590356</v>
      </c>
      <c r="E47" s="164">
        <v>6512</v>
      </c>
      <c r="F47" s="164">
        <v>151587</v>
      </c>
      <c r="G47" s="164">
        <v>133097</v>
      </c>
      <c r="H47" s="164">
        <v>268267</v>
      </c>
      <c r="I47" s="164">
        <v>87225</v>
      </c>
      <c r="J47" s="164">
        <v>250464</v>
      </c>
      <c r="K47" s="164">
        <v>329240</v>
      </c>
      <c r="L47" s="164">
        <v>961915</v>
      </c>
      <c r="M47" s="164">
        <v>671716</v>
      </c>
      <c r="N47" s="164">
        <v>2131489</v>
      </c>
    </row>
    <row r="48" spans="1:14" ht="12" customHeight="1">
      <c r="A48" s="165">
        <v>228</v>
      </c>
      <c r="B48" s="149" t="s">
        <v>136</v>
      </c>
      <c r="C48" s="176">
        <v>13549</v>
      </c>
      <c r="D48" s="164">
        <v>1583215</v>
      </c>
      <c r="E48" s="164">
        <v>5898</v>
      </c>
      <c r="F48" s="164">
        <v>56902</v>
      </c>
      <c r="G48" s="164">
        <v>59090</v>
      </c>
      <c r="H48" s="164">
        <v>165875</v>
      </c>
      <c r="I48" s="164">
        <v>63702</v>
      </c>
      <c r="J48" s="164">
        <v>1073911</v>
      </c>
      <c r="K48" s="164">
        <v>10514</v>
      </c>
      <c r="L48" s="164">
        <v>395612</v>
      </c>
      <c r="M48" s="164">
        <v>523777</v>
      </c>
      <c r="N48" s="164">
        <v>4117000</v>
      </c>
    </row>
    <row r="49" spans="1:14" ht="12" customHeight="1">
      <c r="A49" s="165">
        <v>229</v>
      </c>
      <c r="B49" s="149" t="s">
        <v>120</v>
      </c>
      <c r="C49" s="176">
        <v>0</v>
      </c>
      <c r="D49" s="164">
        <v>2382057</v>
      </c>
      <c r="E49" s="164">
        <v>13100</v>
      </c>
      <c r="F49" s="164">
        <v>104581</v>
      </c>
      <c r="G49" s="164">
        <v>549101</v>
      </c>
      <c r="H49" s="164">
        <v>303702</v>
      </c>
      <c r="I49" s="164">
        <v>39510</v>
      </c>
      <c r="J49" s="164">
        <v>453987</v>
      </c>
      <c r="K49" s="164">
        <v>731075</v>
      </c>
      <c r="L49" s="164">
        <v>1625542</v>
      </c>
      <c r="M49" s="164">
        <v>1118202</v>
      </c>
      <c r="N49" s="164">
        <v>3628536</v>
      </c>
    </row>
    <row r="50" spans="1:14" ht="12" customHeight="1">
      <c r="A50" s="165">
        <v>301</v>
      </c>
      <c r="B50" s="149" t="s">
        <v>137</v>
      </c>
      <c r="C50" s="176">
        <v>0</v>
      </c>
      <c r="D50" s="164">
        <v>791051</v>
      </c>
      <c r="E50" s="164">
        <v>3993</v>
      </c>
      <c r="F50" s="164">
        <v>55362</v>
      </c>
      <c r="G50" s="164">
        <v>2417</v>
      </c>
      <c r="H50" s="164">
        <v>174553</v>
      </c>
      <c r="I50" s="164">
        <v>24000</v>
      </c>
      <c r="J50" s="164">
        <v>28815</v>
      </c>
      <c r="K50" s="164">
        <v>543595</v>
      </c>
      <c r="L50" s="164">
        <v>372384</v>
      </c>
      <c r="M50" s="164">
        <v>290919</v>
      </c>
      <c r="N50" s="164">
        <v>955574</v>
      </c>
    </row>
    <row r="51" spans="1:14" ht="12" customHeight="1">
      <c r="A51" s="165">
        <v>365</v>
      </c>
      <c r="B51" s="149" t="s">
        <v>138</v>
      </c>
      <c r="C51" s="176">
        <v>0</v>
      </c>
      <c r="D51" s="164">
        <v>1088589</v>
      </c>
      <c r="E51" s="164">
        <v>3476</v>
      </c>
      <c r="F51" s="164">
        <v>62355</v>
      </c>
      <c r="G51" s="164">
        <v>86065</v>
      </c>
      <c r="H51" s="164">
        <v>188070</v>
      </c>
      <c r="I51" s="164">
        <v>21141</v>
      </c>
      <c r="J51" s="164">
        <v>302229</v>
      </c>
      <c r="K51" s="164">
        <v>113618</v>
      </c>
      <c r="L51" s="164">
        <v>220273</v>
      </c>
      <c r="M51" s="164">
        <v>333505</v>
      </c>
      <c r="N51" s="164">
        <v>836224</v>
      </c>
    </row>
    <row r="52" spans="1:14" ht="12" customHeight="1">
      <c r="A52" s="165">
        <v>381</v>
      </c>
      <c r="B52" s="149" t="s">
        <v>139</v>
      </c>
      <c r="C52" s="176">
        <v>0</v>
      </c>
      <c r="D52" s="164">
        <v>918232</v>
      </c>
      <c r="E52" s="164">
        <v>4535</v>
      </c>
      <c r="F52" s="164">
        <v>26172</v>
      </c>
      <c r="G52" s="164">
        <v>74519</v>
      </c>
      <c r="H52" s="164">
        <v>77962</v>
      </c>
      <c r="I52" s="164">
        <v>37379</v>
      </c>
      <c r="J52" s="164">
        <v>186750</v>
      </c>
      <c r="K52" s="164">
        <v>443252</v>
      </c>
      <c r="L52" s="164">
        <v>843555</v>
      </c>
      <c r="M52" s="164">
        <v>291025</v>
      </c>
      <c r="N52" s="164">
        <v>1274335</v>
      </c>
    </row>
    <row r="53" spans="1:14" ht="12" customHeight="1">
      <c r="A53" s="165">
        <v>382</v>
      </c>
      <c r="B53" s="149" t="s">
        <v>140</v>
      </c>
      <c r="C53" s="176">
        <v>0</v>
      </c>
      <c r="D53" s="164">
        <v>948157</v>
      </c>
      <c r="E53" s="164">
        <v>5534</v>
      </c>
      <c r="F53" s="164">
        <v>112285</v>
      </c>
      <c r="G53" s="164">
        <v>61091</v>
      </c>
      <c r="H53" s="164">
        <v>54867</v>
      </c>
      <c r="I53" s="164">
        <v>79088</v>
      </c>
      <c r="J53" s="164">
        <v>3213</v>
      </c>
      <c r="K53" s="164">
        <v>284081</v>
      </c>
      <c r="L53" s="164">
        <v>747638</v>
      </c>
      <c r="M53" s="164">
        <v>169094</v>
      </c>
      <c r="N53" s="164">
        <v>2132685</v>
      </c>
    </row>
    <row r="54" spans="1:14" ht="12" customHeight="1">
      <c r="A54" s="165">
        <v>442</v>
      </c>
      <c r="B54" s="149" t="s">
        <v>142</v>
      </c>
      <c r="C54" s="176">
        <v>0</v>
      </c>
      <c r="D54" s="164">
        <v>415914</v>
      </c>
      <c r="E54" s="164">
        <v>1678</v>
      </c>
      <c r="F54" s="164">
        <v>6013</v>
      </c>
      <c r="G54" s="164">
        <v>35986</v>
      </c>
      <c r="H54" s="164">
        <v>23035</v>
      </c>
      <c r="I54" s="164">
        <v>14385</v>
      </c>
      <c r="J54" s="164">
        <v>417235</v>
      </c>
      <c r="K54" s="164">
        <v>236783</v>
      </c>
      <c r="L54" s="164">
        <v>159586</v>
      </c>
      <c r="M54" s="164">
        <v>166994</v>
      </c>
      <c r="N54" s="164">
        <v>578300</v>
      </c>
    </row>
    <row r="55" spans="1:14" ht="12" customHeight="1">
      <c r="A55" s="165">
        <v>443</v>
      </c>
      <c r="B55" s="149" t="s">
        <v>143</v>
      </c>
      <c r="C55" s="176">
        <v>0</v>
      </c>
      <c r="D55" s="164">
        <v>587944</v>
      </c>
      <c r="E55" s="164">
        <v>3330</v>
      </c>
      <c r="F55" s="164">
        <v>12624</v>
      </c>
      <c r="G55" s="164">
        <v>135899</v>
      </c>
      <c r="H55" s="164">
        <v>98549</v>
      </c>
      <c r="I55" s="164">
        <v>15034</v>
      </c>
      <c r="J55" s="164">
        <v>85724</v>
      </c>
      <c r="K55" s="164">
        <v>58561</v>
      </c>
      <c r="L55" s="164">
        <v>272326</v>
      </c>
      <c r="M55" s="164">
        <v>361309</v>
      </c>
      <c r="N55" s="164">
        <v>849300</v>
      </c>
    </row>
    <row r="56" spans="1:14" ht="12" customHeight="1">
      <c r="A56" s="165">
        <v>446</v>
      </c>
      <c r="B56" s="149" t="s">
        <v>141</v>
      </c>
      <c r="C56" s="176">
        <v>0</v>
      </c>
      <c r="D56" s="164">
        <v>601053</v>
      </c>
      <c r="E56" s="164">
        <v>2062</v>
      </c>
      <c r="F56" s="164">
        <v>33525</v>
      </c>
      <c r="G56" s="164">
        <v>74004</v>
      </c>
      <c r="H56" s="164">
        <v>169957</v>
      </c>
      <c r="I56" s="164">
        <v>6936</v>
      </c>
      <c r="J56" s="164">
        <v>55786</v>
      </c>
      <c r="K56" s="164">
        <v>81223</v>
      </c>
      <c r="L56" s="164">
        <v>292809</v>
      </c>
      <c r="M56" s="164">
        <v>223988</v>
      </c>
      <c r="N56" s="164">
        <v>647786</v>
      </c>
    </row>
    <row r="57" spans="1:14" ht="12" customHeight="1">
      <c r="A57" s="165">
        <v>464</v>
      </c>
      <c r="B57" s="149" t="s">
        <v>144</v>
      </c>
      <c r="C57" s="176">
        <v>0</v>
      </c>
      <c r="D57" s="164">
        <v>998331</v>
      </c>
      <c r="E57" s="164">
        <v>6010</v>
      </c>
      <c r="F57" s="164">
        <v>14540</v>
      </c>
      <c r="G57" s="164">
        <v>58534</v>
      </c>
      <c r="H57" s="164">
        <v>76652</v>
      </c>
      <c r="I57" s="164">
        <v>21578</v>
      </c>
      <c r="J57" s="164">
        <v>270288</v>
      </c>
      <c r="K57" s="164">
        <v>439981</v>
      </c>
      <c r="L57" s="164">
        <v>667182</v>
      </c>
      <c r="M57" s="164">
        <v>115011</v>
      </c>
      <c r="N57" s="164">
        <v>650329</v>
      </c>
    </row>
    <row r="58" spans="1:14" ht="12" customHeight="1">
      <c r="A58" s="165">
        <v>481</v>
      </c>
      <c r="B58" s="149" t="s">
        <v>145</v>
      </c>
      <c r="C58" s="176">
        <v>0</v>
      </c>
      <c r="D58" s="164">
        <v>615394</v>
      </c>
      <c r="E58" s="164">
        <v>2519</v>
      </c>
      <c r="F58" s="164">
        <v>89909</v>
      </c>
      <c r="G58" s="164">
        <v>59731</v>
      </c>
      <c r="H58" s="164">
        <v>78702</v>
      </c>
      <c r="I58" s="164">
        <v>33846</v>
      </c>
      <c r="J58" s="164">
        <v>171240</v>
      </c>
      <c r="K58" s="164">
        <v>145317</v>
      </c>
      <c r="L58" s="164">
        <v>131695</v>
      </c>
      <c r="M58" s="164">
        <v>139342</v>
      </c>
      <c r="N58" s="164">
        <v>855753</v>
      </c>
    </row>
    <row r="59" spans="1:14" ht="12" customHeight="1">
      <c r="A59" s="165">
        <v>501</v>
      </c>
      <c r="B59" s="149" t="s">
        <v>146</v>
      </c>
      <c r="C59" s="176">
        <v>0</v>
      </c>
      <c r="D59" s="164">
        <v>799115</v>
      </c>
      <c r="E59" s="164">
        <v>3226</v>
      </c>
      <c r="F59" s="164">
        <v>97843</v>
      </c>
      <c r="G59" s="164">
        <v>39046</v>
      </c>
      <c r="H59" s="164">
        <v>192947</v>
      </c>
      <c r="I59" s="164">
        <v>51114</v>
      </c>
      <c r="J59" s="164">
        <v>26261</v>
      </c>
      <c r="K59" s="164">
        <v>214076</v>
      </c>
      <c r="L59" s="164">
        <v>107291</v>
      </c>
      <c r="M59" s="164">
        <v>391384</v>
      </c>
      <c r="N59" s="164">
        <v>791400</v>
      </c>
    </row>
    <row r="60" spans="1:14" ht="12" customHeight="1">
      <c r="A60" s="165">
        <v>585</v>
      </c>
      <c r="B60" s="149" t="s">
        <v>147</v>
      </c>
      <c r="C60" s="176">
        <v>0</v>
      </c>
      <c r="D60" s="164">
        <v>934728</v>
      </c>
      <c r="E60" s="164">
        <v>2793</v>
      </c>
      <c r="F60" s="164">
        <v>26080</v>
      </c>
      <c r="G60" s="164">
        <v>24523</v>
      </c>
      <c r="H60" s="164">
        <v>79818</v>
      </c>
      <c r="I60" s="164">
        <v>32470</v>
      </c>
      <c r="J60" s="164">
        <v>494388</v>
      </c>
      <c r="K60" s="164">
        <v>658062</v>
      </c>
      <c r="L60" s="164">
        <v>361764</v>
      </c>
      <c r="M60" s="164">
        <v>394598</v>
      </c>
      <c r="N60" s="164">
        <v>1661239</v>
      </c>
    </row>
    <row r="61" spans="1:14" ht="12" customHeight="1">
      <c r="A61" s="165">
        <v>586</v>
      </c>
      <c r="B61" s="149" t="s">
        <v>148</v>
      </c>
      <c r="C61" s="176">
        <v>0</v>
      </c>
      <c r="D61" s="164">
        <v>800398</v>
      </c>
      <c r="E61" s="164">
        <v>2631</v>
      </c>
      <c r="F61" s="164">
        <v>18430</v>
      </c>
      <c r="G61" s="164">
        <v>5938</v>
      </c>
      <c r="H61" s="164">
        <v>387877</v>
      </c>
      <c r="I61" s="164">
        <v>52871</v>
      </c>
      <c r="J61" s="164">
        <v>263455</v>
      </c>
      <c r="K61" s="164">
        <v>306318</v>
      </c>
      <c r="L61" s="164">
        <v>235702</v>
      </c>
      <c r="M61" s="164">
        <v>454388</v>
      </c>
      <c r="N61" s="164">
        <v>1000392</v>
      </c>
    </row>
    <row r="62" spans="1:14" ht="3.75" customHeight="1">
      <c r="A62" s="168"/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</row>
    <row r="63" spans="1:14"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</row>
    <row r="64" spans="1:14"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</row>
    <row r="65" s="152" customFormat="1"/>
    <row r="66" s="152" customFormat="1"/>
    <row r="67" s="152" customFormat="1"/>
    <row r="68" s="152" customFormat="1"/>
  </sheetData>
  <mergeCells count="1">
    <mergeCell ref="A4:B4"/>
  </mergeCells>
  <phoneticPr fontId="8"/>
  <printOptions gridLinesSet="0"/>
  <pageMargins left="0.59055118110236227" right="0.59055118110236227" top="0.59055118110236227" bottom="0.59055118110236227" header="0.23622047244094491" footer="0.19685039370078741"/>
  <pageSetup paperSize="9" fitToWidth="2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Z63"/>
  <sheetViews>
    <sheetView zoomScaleNormal="100" workbookViewId="0">
      <selection activeCell="C9" sqref="C9:Q9"/>
    </sheetView>
  </sheetViews>
  <sheetFormatPr defaultColWidth="8.85546875" defaultRowHeight="11.25"/>
  <cols>
    <col min="1" max="1" width="4.28515625" style="152" customWidth="1"/>
    <col min="2" max="2" width="11.42578125" style="152" customWidth="1"/>
    <col min="3" max="3" width="14.28515625" style="172" customWidth="1"/>
    <col min="4" max="5" width="12.140625" style="172" customWidth="1"/>
    <col min="6" max="6" width="14" style="172" customWidth="1"/>
    <col min="7" max="17" width="12.140625" style="172" customWidth="1"/>
    <col min="18" max="26" width="8.85546875" style="172" customWidth="1"/>
    <col min="27" max="16384" width="8.85546875" style="152"/>
  </cols>
  <sheetData>
    <row r="1" spans="1:26" s="144" customFormat="1" ht="17.25"/>
    <row r="2" spans="1:26" s="148" customFormat="1" ht="14.25">
      <c r="A2" s="146" t="s">
        <v>346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</row>
    <row r="3" spans="1:2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1" t="s">
        <v>157</v>
      </c>
      <c r="R3" s="152"/>
      <c r="S3" s="152"/>
      <c r="T3" s="152"/>
      <c r="U3" s="152"/>
      <c r="V3" s="152"/>
      <c r="W3" s="152"/>
      <c r="X3" s="152"/>
      <c r="Y3" s="152"/>
      <c r="Z3" s="152"/>
    </row>
    <row r="4" spans="1:26" ht="33.75" customHeight="1">
      <c r="A4" s="316" t="s">
        <v>162</v>
      </c>
      <c r="B4" s="317"/>
      <c r="C4" s="186" t="s">
        <v>36</v>
      </c>
      <c r="D4" s="186" t="s">
        <v>2</v>
      </c>
      <c r="E4" s="186" t="s">
        <v>3</v>
      </c>
      <c r="F4" s="186" t="s">
        <v>5</v>
      </c>
      <c r="G4" s="186" t="s">
        <v>7</v>
      </c>
      <c r="H4" s="186" t="s">
        <v>9</v>
      </c>
      <c r="I4" s="187" t="s">
        <v>161</v>
      </c>
      <c r="J4" s="188" t="s">
        <v>11</v>
      </c>
      <c r="K4" s="186" t="s">
        <v>13</v>
      </c>
      <c r="L4" s="186" t="s">
        <v>51</v>
      </c>
      <c r="M4" s="186" t="s">
        <v>16</v>
      </c>
      <c r="N4" s="189" t="s">
        <v>160</v>
      </c>
      <c r="O4" s="186" t="s">
        <v>19</v>
      </c>
      <c r="P4" s="186" t="s">
        <v>52</v>
      </c>
      <c r="Q4" s="190" t="s">
        <v>183</v>
      </c>
      <c r="R4" s="152"/>
      <c r="S4" s="152"/>
      <c r="T4" s="152"/>
      <c r="U4" s="152"/>
      <c r="V4" s="152"/>
      <c r="W4" s="152"/>
      <c r="X4" s="152"/>
      <c r="Y4" s="152"/>
      <c r="Z4" s="152"/>
    </row>
    <row r="5" spans="1:26" ht="12" customHeight="1">
      <c r="B5" s="182" t="s">
        <v>511</v>
      </c>
      <c r="C5" s="164">
        <v>2464240672</v>
      </c>
      <c r="D5" s="164">
        <v>12908757</v>
      </c>
      <c r="E5" s="164">
        <v>232200909</v>
      </c>
      <c r="F5" s="164">
        <v>933291094</v>
      </c>
      <c r="G5" s="164">
        <v>214487627</v>
      </c>
      <c r="H5" s="164">
        <v>4617094</v>
      </c>
      <c r="I5" s="164">
        <v>37408989</v>
      </c>
      <c r="J5" s="164">
        <v>40129456</v>
      </c>
      <c r="K5" s="164">
        <v>276836578</v>
      </c>
      <c r="L5" s="164">
        <v>73943060</v>
      </c>
      <c r="M5" s="164">
        <v>324180547</v>
      </c>
      <c r="N5" s="164">
        <v>2481582</v>
      </c>
      <c r="O5" s="164">
        <v>302367588</v>
      </c>
      <c r="P5" s="164">
        <v>9387391</v>
      </c>
      <c r="Q5" s="164">
        <v>0</v>
      </c>
      <c r="R5" s="152"/>
      <c r="S5" s="152"/>
      <c r="T5" s="152"/>
      <c r="U5" s="152"/>
      <c r="V5" s="152"/>
      <c r="W5" s="152"/>
      <c r="X5" s="152"/>
      <c r="Y5" s="152"/>
      <c r="Z5" s="152"/>
    </row>
    <row r="6" spans="1:26" ht="12" customHeight="1">
      <c r="B6" s="182" t="s">
        <v>422</v>
      </c>
      <c r="C6" s="164">
        <v>2424248537</v>
      </c>
      <c r="D6" s="164">
        <v>12804360</v>
      </c>
      <c r="E6" s="164">
        <v>236925581</v>
      </c>
      <c r="F6" s="164">
        <v>929713173</v>
      </c>
      <c r="G6" s="164">
        <v>202754897</v>
      </c>
      <c r="H6" s="164">
        <v>3466534</v>
      </c>
      <c r="I6" s="164">
        <v>37807149</v>
      </c>
      <c r="J6" s="164">
        <v>33801441</v>
      </c>
      <c r="K6" s="164">
        <v>277452970</v>
      </c>
      <c r="L6" s="164">
        <v>74009080</v>
      </c>
      <c r="M6" s="164">
        <v>308828332</v>
      </c>
      <c r="N6" s="164">
        <v>11252524</v>
      </c>
      <c r="O6" s="164">
        <v>285900600</v>
      </c>
      <c r="P6" s="164">
        <v>9531896</v>
      </c>
      <c r="Q6" s="164">
        <v>0</v>
      </c>
      <c r="R6" s="152"/>
      <c r="S6" s="152"/>
      <c r="T6" s="152"/>
      <c r="U6" s="152"/>
      <c r="V6" s="152"/>
      <c r="W6" s="152"/>
      <c r="X6" s="152"/>
      <c r="Y6" s="152"/>
      <c r="Z6" s="152"/>
    </row>
    <row r="7" spans="1:26" ht="12" customHeight="1">
      <c r="B7" s="182" t="s">
        <v>434</v>
      </c>
      <c r="C7" s="176">
        <v>2522743772</v>
      </c>
      <c r="D7" s="164">
        <v>12791656</v>
      </c>
      <c r="E7" s="164">
        <v>261657203</v>
      </c>
      <c r="F7" s="164">
        <v>959490201</v>
      </c>
      <c r="G7" s="164">
        <v>203439319</v>
      </c>
      <c r="H7" s="164">
        <v>4196673</v>
      </c>
      <c r="I7" s="164">
        <v>38676077</v>
      </c>
      <c r="J7" s="164">
        <v>38362803</v>
      </c>
      <c r="K7" s="164">
        <v>280300499</v>
      </c>
      <c r="L7" s="164">
        <v>77446650</v>
      </c>
      <c r="M7" s="164">
        <v>334859062</v>
      </c>
      <c r="N7" s="164">
        <v>14394168</v>
      </c>
      <c r="O7" s="164">
        <v>286023439</v>
      </c>
      <c r="P7" s="164">
        <v>11106022</v>
      </c>
      <c r="Q7" s="164">
        <v>0</v>
      </c>
      <c r="R7" s="152"/>
      <c r="S7" s="152"/>
      <c r="T7" s="152"/>
      <c r="U7" s="152"/>
      <c r="V7" s="152"/>
      <c r="W7" s="152"/>
      <c r="X7" s="152"/>
      <c r="Y7" s="152"/>
      <c r="Z7" s="152"/>
    </row>
    <row r="8" spans="1:26" ht="12" customHeight="1">
      <c r="B8" s="151" t="s">
        <v>497</v>
      </c>
      <c r="C8" s="176">
        <v>3229679653</v>
      </c>
      <c r="D8" s="164">
        <v>12391215</v>
      </c>
      <c r="E8" s="164">
        <v>823670650</v>
      </c>
      <c r="F8" s="164">
        <v>995963666</v>
      </c>
      <c r="G8" s="164">
        <v>235372090</v>
      </c>
      <c r="H8" s="164">
        <v>2973638</v>
      </c>
      <c r="I8" s="164">
        <v>38920044</v>
      </c>
      <c r="J8" s="164">
        <v>60558911</v>
      </c>
      <c r="K8" s="164">
        <v>300258979</v>
      </c>
      <c r="L8" s="164">
        <v>80848945</v>
      </c>
      <c r="M8" s="164">
        <v>368927474</v>
      </c>
      <c r="N8" s="164">
        <v>7376105</v>
      </c>
      <c r="O8" s="164">
        <v>286654408</v>
      </c>
      <c r="P8" s="164">
        <v>15763528</v>
      </c>
      <c r="Q8" s="164">
        <v>0</v>
      </c>
      <c r="R8" s="152"/>
      <c r="S8" s="152"/>
      <c r="T8" s="152"/>
      <c r="U8" s="152"/>
      <c r="V8" s="152"/>
      <c r="W8" s="152"/>
      <c r="X8" s="152"/>
      <c r="Y8" s="152"/>
      <c r="Z8" s="152"/>
    </row>
    <row r="9" spans="1:26" ht="12" customHeight="1">
      <c r="B9" s="151" t="s">
        <v>514</v>
      </c>
      <c r="C9" s="176">
        <f>SUM(C21:C61)</f>
        <v>2880243425</v>
      </c>
      <c r="D9" s="164">
        <f t="shared" ref="D9:Q9" si="0">SUM(D21:D61)</f>
        <v>12551385</v>
      </c>
      <c r="E9" s="164">
        <f t="shared" si="0"/>
        <v>319283498</v>
      </c>
      <c r="F9" s="164">
        <f t="shared" si="0"/>
        <v>1139051725</v>
      </c>
      <c r="G9" s="164">
        <f t="shared" si="0"/>
        <v>288017957</v>
      </c>
      <c r="H9" s="164">
        <f t="shared" si="0"/>
        <v>3312156</v>
      </c>
      <c r="I9" s="164">
        <f t="shared" si="0"/>
        <v>37130341</v>
      </c>
      <c r="J9" s="164">
        <f t="shared" si="0"/>
        <v>52714555</v>
      </c>
      <c r="K9" s="164">
        <f t="shared" si="0"/>
        <v>283429064</v>
      </c>
      <c r="L9" s="164">
        <f t="shared" si="0"/>
        <v>79402802</v>
      </c>
      <c r="M9" s="164">
        <f t="shared" si="0"/>
        <v>352622690</v>
      </c>
      <c r="N9" s="164">
        <f t="shared" si="0"/>
        <v>4026539</v>
      </c>
      <c r="O9" s="164">
        <f t="shared" si="0"/>
        <v>296789787</v>
      </c>
      <c r="P9" s="164">
        <f t="shared" si="0"/>
        <v>11910926</v>
      </c>
      <c r="Q9" s="164">
        <f t="shared" si="0"/>
        <v>0</v>
      </c>
      <c r="R9" s="152"/>
      <c r="S9" s="152"/>
      <c r="T9" s="152"/>
      <c r="U9" s="152"/>
      <c r="V9" s="152"/>
      <c r="W9" s="152"/>
      <c r="X9" s="152"/>
      <c r="Y9" s="152"/>
      <c r="Z9" s="152"/>
    </row>
    <row r="10" spans="1:26" ht="7.5" customHeight="1">
      <c r="B10" s="163"/>
      <c r="C10" s="178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12" customHeight="1">
      <c r="A11" s="165"/>
      <c r="B11" s="149" t="s">
        <v>42</v>
      </c>
      <c r="C11" s="176">
        <f>SUM(C23,C25,C27)</f>
        <v>475924812</v>
      </c>
      <c r="D11" s="164">
        <f>SUM(D23,D25,D27)</f>
        <v>1980934</v>
      </c>
      <c r="E11" s="164">
        <f t="shared" ref="E11:Q11" si="1">SUM(E23,E25,E27)</f>
        <v>45108816</v>
      </c>
      <c r="F11" s="164">
        <f t="shared" si="1"/>
        <v>231430106</v>
      </c>
      <c r="G11" s="164">
        <f t="shared" si="1"/>
        <v>43877981</v>
      </c>
      <c r="H11" s="164">
        <f t="shared" si="1"/>
        <v>943490</v>
      </c>
      <c r="I11" s="164">
        <f t="shared" si="1"/>
        <v>342492</v>
      </c>
      <c r="J11" s="164">
        <f t="shared" si="1"/>
        <v>5378177</v>
      </c>
      <c r="K11" s="164">
        <f t="shared" si="1"/>
        <v>35410820</v>
      </c>
      <c r="L11" s="164">
        <f t="shared" si="1"/>
        <v>14336960</v>
      </c>
      <c r="M11" s="164">
        <f t="shared" si="1"/>
        <v>50910154</v>
      </c>
      <c r="N11" s="164">
        <f t="shared" si="1"/>
        <v>18379</v>
      </c>
      <c r="O11" s="164">
        <f t="shared" si="1"/>
        <v>46186503</v>
      </c>
      <c r="P11" s="164">
        <f t="shared" si="1"/>
        <v>0</v>
      </c>
      <c r="Q11" s="164">
        <f t="shared" si="1"/>
        <v>0</v>
      </c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12" customHeight="1">
      <c r="A12" s="165"/>
      <c r="B12" s="149" t="s">
        <v>43</v>
      </c>
      <c r="C12" s="176">
        <f>SUM(C28,C34,C37,C39,C50)</f>
        <v>301366711</v>
      </c>
      <c r="D12" s="164">
        <f t="shared" ref="D12:Q12" si="2">SUM(D28,D34,D37,D39,D50)</f>
        <v>1789701</v>
      </c>
      <c r="E12" s="164">
        <f t="shared" si="2"/>
        <v>38831097</v>
      </c>
      <c r="F12" s="164">
        <f t="shared" si="2"/>
        <v>130241392</v>
      </c>
      <c r="G12" s="164">
        <f t="shared" si="2"/>
        <v>32416593</v>
      </c>
      <c r="H12" s="164">
        <f t="shared" si="2"/>
        <v>372157</v>
      </c>
      <c r="I12" s="164">
        <f t="shared" si="2"/>
        <v>1472377</v>
      </c>
      <c r="J12" s="164">
        <f t="shared" si="2"/>
        <v>3260920</v>
      </c>
      <c r="K12" s="164">
        <f t="shared" si="2"/>
        <v>22085630</v>
      </c>
      <c r="L12" s="164">
        <f t="shared" si="2"/>
        <v>9708248</v>
      </c>
      <c r="M12" s="164">
        <f t="shared" si="2"/>
        <v>36064064</v>
      </c>
      <c r="N12" s="164">
        <f t="shared" si="2"/>
        <v>20245</v>
      </c>
      <c r="O12" s="164">
        <f t="shared" si="2"/>
        <v>24748036</v>
      </c>
      <c r="P12" s="164">
        <f t="shared" si="2"/>
        <v>356251</v>
      </c>
      <c r="Q12" s="164">
        <f t="shared" si="2"/>
        <v>0</v>
      </c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ht="12" customHeight="1">
      <c r="A13" s="165"/>
      <c r="B13" s="149" t="s">
        <v>44</v>
      </c>
      <c r="C13" s="176">
        <f t="shared" ref="C13:Q13" si="3">SUM(C24,C31,C36,C52,C53)</f>
        <v>313094491</v>
      </c>
      <c r="D13" s="164">
        <f t="shared" si="3"/>
        <v>1596828</v>
      </c>
      <c r="E13" s="164">
        <f t="shared" si="3"/>
        <v>33895117</v>
      </c>
      <c r="F13" s="164">
        <f t="shared" si="3"/>
        <v>134561420</v>
      </c>
      <c r="G13" s="164">
        <f t="shared" si="3"/>
        <v>42547225</v>
      </c>
      <c r="H13" s="164">
        <f t="shared" si="3"/>
        <v>610938</v>
      </c>
      <c r="I13" s="164">
        <f t="shared" si="3"/>
        <v>2192537</v>
      </c>
      <c r="J13" s="164">
        <f t="shared" si="3"/>
        <v>5211655</v>
      </c>
      <c r="K13" s="164">
        <f t="shared" si="3"/>
        <v>26504334</v>
      </c>
      <c r="L13" s="164">
        <f t="shared" si="3"/>
        <v>8267247</v>
      </c>
      <c r="M13" s="164">
        <f t="shared" si="3"/>
        <v>32889509</v>
      </c>
      <c r="N13" s="164">
        <f t="shared" si="3"/>
        <v>3920</v>
      </c>
      <c r="O13" s="164">
        <f t="shared" si="3"/>
        <v>24813761</v>
      </c>
      <c r="P13" s="164">
        <f t="shared" si="3"/>
        <v>0</v>
      </c>
      <c r="Q13" s="164">
        <f t="shared" si="3"/>
        <v>0</v>
      </c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ht="12" customHeight="1">
      <c r="A14" s="165"/>
      <c r="B14" s="149" t="s">
        <v>45</v>
      </c>
      <c r="C14" s="176">
        <f t="shared" ref="C14:Q14" si="4">SUM(C33,C35,C38,C40,C48,C51)</f>
        <v>146590623</v>
      </c>
      <c r="D14" s="164">
        <f t="shared" si="4"/>
        <v>971234</v>
      </c>
      <c r="E14" s="164">
        <f t="shared" si="4"/>
        <v>24145105</v>
      </c>
      <c r="F14" s="164">
        <f t="shared" si="4"/>
        <v>48227212</v>
      </c>
      <c r="G14" s="164">
        <f t="shared" si="4"/>
        <v>14345806</v>
      </c>
      <c r="H14" s="164">
        <f t="shared" si="4"/>
        <v>573633</v>
      </c>
      <c r="I14" s="164">
        <f t="shared" si="4"/>
        <v>4686169</v>
      </c>
      <c r="J14" s="164">
        <f t="shared" si="4"/>
        <v>4099497</v>
      </c>
      <c r="K14" s="164">
        <f t="shared" si="4"/>
        <v>12702912</v>
      </c>
      <c r="L14" s="164">
        <f t="shared" si="4"/>
        <v>5601293</v>
      </c>
      <c r="M14" s="164">
        <f t="shared" si="4"/>
        <v>17650525</v>
      </c>
      <c r="N14" s="164">
        <f t="shared" si="4"/>
        <v>101010</v>
      </c>
      <c r="O14" s="164">
        <f t="shared" si="4"/>
        <v>13486227</v>
      </c>
      <c r="P14" s="164">
        <f t="shared" si="4"/>
        <v>0</v>
      </c>
      <c r="Q14" s="164">
        <f t="shared" si="4"/>
        <v>0</v>
      </c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ht="12" customHeight="1">
      <c r="A15" s="165"/>
      <c r="B15" s="149" t="s">
        <v>46</v>
      </c>
      <c r="C15" s="176">
        <f>SUM(C22,C54,C55,C56)</f>
        <v>258754380</v>
      </c>
      <c r="D15" s="164">
        <f t="shared" ref="D15:Q15" si="5">SUM(D22,D54,D55,D56)</f>
        <v>1225204</v>
      </c>
      <c r="E15" s="164">
        <f t="shared" si="5"/>
        <v>26098141</v>
      </c>
      <c r="F15" s="164">
        <f t="shared" si="5"/>
        <v>104571073</v>
      </c>
      <c r="G15" s="164">
        <f t="shared" si="5"/>
        <v>23636264</v>
      </c>
      <c r="H15" s="164">
        <f t="shared" si="5"/>
        <v>202674</v>
      </c>
      <c r="I15" s="164">
        <f t="shared" si="5"/>
        <v>4820309</v>
      </c>
      <c r="J15" s="164">
        <f t="shared" si="5"/>
        <v>7094310</v>
      </c>
      <c r="K15" s="164">
        <f t="shared" si="5"/>
        <v>30546638</v>
      </c>
      <c r="L15" s="164">
        <f t="shared" si="5"/>
        <v>7275107</v>
      </c>
      <c r="M15" s="164">
        <f t="shared" si="5"/>
        <v>28652920</v>
      </c>
      <c r="N15" s="164">
        <f t="shared" si="5"/>
        <v>22179</v>
      </c>
      <c r="O15" s="164">
        <f t="shared" si="5"/>
        <v>24609561</v>
      </c>
      <c r="P15" s="164">
        <f t="shared" si="5"/>
        <v>0</v>
      </c>
      <c r="Q15" s="164">
        <f t="shared" si="5"/>
        <v>0</v>
      </c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ht="12" customHeight="1">
      <c r="A16" s="165"/>
      <c r="B16" s="149" t="s">
        <v>47</v>
      </c>
      <c r="C16" s="176">
        <f t="shared" ref="C16:Q16" si="6">SUM(C29,C32,C47,C49,C57,C58,C59)</f>
        <v>137136371</v>
      </c>
      <c r="D16" s="164">
        <f t="shared" si="6"/>
        <v>1063081</v>
      </c>
      <c r="E16" s="164">
        <f t="shared" si="6"/>
        <v>20305307</v>
      </c>
      <c r="F16" s="164">
        <f t="shared" si="6"/>
        <v>43933273</v>
      </c>
      <c r="G16" s="164">
        <f t="shared" si="6"/>
        <v>13010914</v>
      </c>
      <c r="H16" s="164">
        <f t="shared" si="6"/>
        <v>107271</v>
      </c>
      <c r="I16" s="164">
        <f t="shared" si="6"/>
        <v>5027193</v>
      </c>
      <c r="J16" s="164">
        <f t="shared" si="6"/>
        <v>4354237</v>
      </c>
      <c r="K16" s="164">
        <f t="shared" si="6"/>
        <v>15273523</v>
      </c>
      <c r="L16" s="164">
        <f t="shared" si="6"/>
        <v>4854562</v>
      </c>
      <c r="M16" s="164">
        <f t="shared" si="6"/>
        <v>12868144</v>
      </c>
      <c r="N16" s="164">
        <f t="shared" si="6"/>
        <v>209888</v>
      </c>
      <c r="O16" s="164">
        <f t="shared" si="6"/>
        <v>16128978</v>
      </c>
      <c r="P16" s="164">
        <f t="shared" si="6"/>
        <v>0</v>
      </c>
      <c r="Q16" s="164">
        <f t="shared" si="6"/>
        <v>0</v>
      </c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ht="12" customHeight="1">
      <c r="A17" s="165"/>
      <c r="B17" s="149" t="s">
        <v>48</v>
      </c>
      <c r="C17" s="176">
        <f t="shared" ref="C17:Q17" si="7">SUM(C30,C42,C45,C60,C61)</f>
        <v>120974499</v>
      </c>
      <c r="D17" s="164">
        <f t="shared" si="7"/>
        <v>775237</v>
      </c>
      <c r="E17" s="164">
        <f t="shared" si="7"/>
        <v>20711340</v>
      </c>
      <c r="F17" s="164">
        <f t="shared" si="7"/>
        <v>30992681</v>
      </c>
      <c r="G17" s="164">
        <f t="shared" si="7"/>
        <v>12707434</v>
      </c>
      <c r="H17" s="164">
        <f t="shared" si="7"/>
        <v>77451</v>
      </c>
      <c r="I17" s="164">
        <f t="shared" si="7"/>
        <v>5699542</v>
      </c>
      <c r="J17" s="164">
        <f t="shared" si="7"/>
        <v>4983999</v>
      </c>
      <c r="K17" s="164">
        <f t="shared" si="7"/>
        <v>12928369</v>
      </c>
      <c r="L17" s="164">
        <f t="shared" si="7"/>
        <v>4517173</v>
      </c>
      <c r="M17" s="164">
        <f t="shared" si="7"/>
        <v>11576195</v>
      </c>
      <c r="N17" s="164">
        <f t="shared" si="7"/>
        <v>191000</v>
      </c>
      <c r="O17" s="164">
        <f t="shared" si="7"/>
        <v>15736235</v>
      </c>
      <c r="P17" s="164">
        <f t="shared" si="7"/>
        <v>77843</v>
      </c>
      <c r="Q17" s="164">
        <f t="shared" si="7"/>
        <v>0</v>
      </c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6" ht="12" customHeight="1">
      <c r="A18" s="165"/>
      <c r="B18" s="149" t="s">
        <v>49</v>
      </c>
      <c r="C18" s="176">
        <f>SUM(C41,C43)</f>
        <v>60296942</v>
      </c>
      <c r="D18" s="164">
        <f t="shared" ref="D18:Q18" si="8">SUM(D41,D43)</f>
        <v>408991</v>
      </c>
      <c r="E18" s="164">
        <f t="shared" si="8"/>
        <v>7211779</v>
      </c>
      <c r="F18" s="164">
        <f t="shared" si="8"/>
        <v>19308269</v>
      </c>
      <c r="G18" s="164">
        <f t="shared" si="8"/>
        <v>6174532</v>
      </c>
      <c r="H18" s="164">
        <f t="shared" si="8"/>
        <v>65343</v>
      </c>
      <c r="I18" s="164">
        <f t="shared" si="8"/>
        <v>2811145</v>
      </c>
      <c r="J18" s="164">
        <f t="shared" si="8"/>
        <v>2284840</v>
      </c>
      <c r="K18" s="164">
        <f t="shared" si="8"/>
        <v>6144382</v>
      </c>
      <c r="L18" s="164">
        <f t="shared" si="8"/>
        <v>1931109</v>
      </c>
      <c r="M18" s="164">
        <f t="shared" si="8"/>
        <v>6667448</v>
      </c>
      <c r="N18" s="164">
        <f t="shared" si="8"/>
        <v>20882</v>
      </c>
      <c r="O18" s="164">
        <f t="shared" si="8"/>
        <v>7268222</v>
      </c>
      <c r="P18" s="164">
        <f t="shared" si="8"/>
        <v>0</v>
      </c>
      <c r="Q18" s="164">
        <f t="shared" si="8"/>
        <v>0</v>
      </c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6" ht="12" customHeight="1">
      <c r="A19" s="165"/>
      <c r="B19" s="149" t="s">
        <v>50</v>
      </c>
      <c r="C19" s="176">
        <f>SUM(C26,C44,C46)</f>
        <v>102446978</v>
      </c>
      <c r="D19" s="164">
        <f t="shared" ref="D19:Q19" si="9">SUM(D26,D44,D46)</f>
        <v>555219</v>
      </c>
      <c r="E19" s="164">
        <f t="shared" si="9"/>
        <v>27880228</v>
      </c>
      <c r="F19" s="164">
        <f t="shared" si="9"/>
        <v>26235266</v>
      </c>
      <c r="G19" s="164">
        <f t="shared" si="9"/>
        <v>7454868</v>
      </c>
      <c r="H19" s="164">
        <f t="shared" si="9"/>
        <v>47056</v>
      </c>
      <c r="I19" s="164">
        <f t="shared" si="9"/>
        <v>5377835</v>
      </c>
      <c r="J19" s="164">
        <f t="shared" si="9"/>
        <v>3365818</v>
      </c>
      <c r="K19" s="164">
        <f t="shared" si="9"/>
        <v>7763619</v>
      </c>
      <c r="L19" s="164">
        <f t="shared" si="9"/>
        <v>3670536</v>
      </c>
      <c r="M19" s="164">
        <f t="shared" si="9"/>
        <v>7823046</v>
      </c>
      <c r="N19" s="164">
        <f t="shared" si="9"/>
        <v>563133</v>
      </c>
      <c r="O19" s="164">
        <f t="shared" si="9"/>
        <v>11710354</v>
      </c>
      <c r="P19" s="164">
        <f t="shared" si="9"/>
        <v>0</v>
      </c>
      <c r="Q19" s="164">
        <f t="shared" si="9"/>
        <v>0</v>
      </c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6" ht="7.5" customHeight="1">
      <c r="A20" s="165"/>
      <c r="B20" s="149"/>
      <c r="C20" s="178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91"/>
      <c r="R20" s="152"/>
      <c r="S20" s="152"/>
      <c r="T20" s="152"/>
      <c r="U20" s="152"/>
      <c r="V20" s="152"/>
      <c r="W20" s="152"/>
      <c r="X20" s="152"/>
      <c r="Y20" s="152"/>
      <c r="Z20" s="152"/>
    </row>
    <row r="21" spans="1:26" ht="12" customHeight="1">
      <c r="A21" s="165">
        <v>100</v>
      </c>
      <c r="B21" s="149" t="s">
        <v>110</v>
      </c>
      <c r="C21" s="176">
        <v>963657618</v>
      </c>
      <c r="D21" s="164">
        <v>2184956</v>
      </c>
      <c r="E21" s="164">
        <v>75096568</v>
      </c>
      <c r="F21" s="164">
        <v>369551033</v>
      </c>
      <c r="G21" s="164">
        <v>91846340</v>
      </c>
      <c r="H21" s="164">
        <v>312143</v>
      </c>
      <c r="I21" s="164">
        <v>4700742</v>
      </c>
      <c r="J21" s="164">
        <v>12681102</v>
      </c>
      <c r="K21" s="164">
        <v>114068837</v>
      </c>
      <c r="L21" s="164">
        <v>19240567</v>
      </c>
      <c r="M21" s="164">
        <v>147520685</v>
      </c>
      <c r="N21" s="164">
        <v>2875903</v>
      </c>
      <c r="O21" s="164">
        <v>112101910</v>
      </c>
      <c r="P21" s="164">
        <v>11476832</v>
      </c>
      <c r="Q21" s="164">
        <v>0</v>
      </c>
      <c r="R21" s="152"/>
      <c r="S21" s="152"/>
      <c r="T21" s="152"/>
      <c r="U21" s="152"/>
      <c r="V21" s="152"/>
      <c r="W21" s="152"/>
      <c r="X21" s="152"/>
      <c r="Y21" s="152"/>
      <c r="Z21" s="152"/>
    </row>
    <row r="22" spans="1:26" ht="12" customHeight="1">
      <c r="A22" s="165">
        <v>201</v>
      </c>
      <c r="B22" s="149" t="s">
        <v>111</v>
      </c>
      <c r="C22" s="176">
        <v>233327010</v>
      </c>
      <c r="D22" s="164">
        <v>957281</v>
      </c>
      <c r="E22" s="164">
        <v>21213462</v>
      </c>
      <c r="F22" s="164">
        <v>97729409</v>
      </c>
      <c r="G22" s="164">
        <v>20918198</v>
      </c>
      <c r="H22" s="164">
        <v>184210</v>
      </c>
      <c r="I22" s="164">
        <v>3367537</v>
      </c>
      <c r="J22" s="164">
        <v>6337460</v>
      </c>
      <c r="K22" s="164">
        <v>28380219</v>
      </c>
      <c r="L22" s="164">
        <v>6389777</v>
      </c>
      <c r="M22" s="164">
        <v>25875926</v>
      </c>
      <c r="N22" s="164">
        <v>0</v>
      </c>
      <c r="O22" s="164">
        <v>21973531</v>
      </c>
      <c r="P22" s="164">
        <v>0</v>
      </c>
      <c r="Q22" s="164">
        <v>0</v>
      </c>
      <c r="R22" s="152"/>
      <c r="S22" s="152"/>
      <c r="T22" s="152"/>
      <c r="U22" s="152"/>
      <c r="V22" s="152"/>
      <c r="W22" s="152"/>
      <c r="X22" s="152"/>
      <c r="Y22" s="152"/>
      <c r="Z22" s="152"/>
    </row>
    <row r="23" spans="1:26" ht="12" customHeight="1">
      <c r="A23" s="165">
        <v>202</v>
      </c>
      <c r="B23" s="149" t="s">
        <v>112</v>
      </c>
      <c r="C23" s="176">
        <v>227038270</v>
      </c>
      <c r="D23" s="164">
        <v>781042</v>
      </c>
      <c r="E23" s="164">
        <v>17529725</v>
      </c>
      <c r="F23" s="164">
        <v>117775070</v>
      </c>
      <c r="G23" s="164">
        <v>18881405</v>
      </c>
      <c r="H23" s="164">
        <v>350198</v>
      </c>
      <c r="I23" s="164">
        <v>140304</v>
      </c>
      <c r="J23" s="164">
        <v>3068090</v>
      </c>
      <c r="K23" s="164">
        <v>15080136</v>
      </c>
      <c r="L23" s="164">
        <v>4979818</v>
      </c>
      <c r="M23" s="164">
        <v>20404873</v>
      </c>
      <c r="N23" s="164">
        <v>154</v>
      </c>
      <c r="O23" s="164">
        <v>28047455</v>
      </c>
      <c r="P23" s="164">
        <v>0</v>
      </c>
      <c r="Q23" s="164">
        <v>0</v>
      </c>
      <c r="R23" s="152"/>
      <c r="S23" s="152"/>
      <c r="T23" s="152"/>
      <c r="U23" s="152"/>
      <c r="V23" s="152"/>
      <c r="W23" s="152"/>
      <c r="X23" s="152"/>
      <c r="Y23" s="152"/>
      <c r="Z23" s="152"/>
    </row>
    <row r="24" spans="1:26" ht="12" customHeight="1">
      <c r="A24" s="165">
        <v>203</v>
      </c>
      <c r="B24" s="149" t="s">
        <v>113</v>
      </c>
      <c r="C24" s="176">
        <v>128443773</v>
      </c>
      <c r="D24" s="164">
        <v>545235</v>
      </c>
      <c r="E24" s="164">
        <v>9752224</v>
      </c>
      <c r="F24" s="164">
        <v>66682670</v>
      </c>
      <c r="G24" s="164">
        <v>12868900</v>
      </c>
      <c r="H24" s="164">
        <v>135912</v>
      </c>
      <c r="I24" s="164">
        <v>495728</v>
      </c>
      <c r="J24" s="164">
        <v>2279436</v>
      </c>
      <c r="K24" s="164">
        <v>9229020</v>
      </c>
      <c r="L24" s="164">
        <v>2599700</v>
      </c>
      <c r="M24" s="164">
        <v>11937732</v>
      </c>
      <c r="N24" s="164">
        <v>0</v>
      </c>
      <c r="O24" s="164">
        <v>11917216</v>
      </c>
      <c r="P24" s="164">
        <v>0</v>
      </c>
      <c r="Q24" s="164">
        <v>0</v>
      </c>
      <c r="R24" s="152"/>
      <c r="S24" s="152"/>
      <c r="T24" s="152"/>
      <c r="U24" s="152"/>
      <c r="V24" s="152"/>
      <c r="W24" s="152"/>
      <c r="X24" s="152"/>
      <c r="Y24" s="152"/>
      <c r="Z24" s="152"/>
    </row>
    <row r="25" spans="1:26" ht="12" customHeight="1">
      <c r="A25" s="165">
        <v>204</v>
      </c>
      <c r="B25" s="149" t="s">
        <v>114</v>
      </c>
      <c r="C25" s="176">
        <v>204699404</v>
      </c>
      <c r="D25" s="164">
        <v>815915</v>
      </c>
      <c r="E25" s="164">
        <v>22147369</v>
      </c>
      <c r="F25" s="164">
        <v>96907288</v>
      </c>
      <c r="G25" s="164">
        <v>19983838</v>
      </c>
      <c r="H25" s="164">
        <v>571939</v>
      </c>
      <c r="I25" s="164">
        <v>169027</v>
      </c>
      <c r="J25" s="164">
        <v>2082135</v>
      </c>
      <c r="K25" s="164">
        <v>14479485</v>
      </c>
      <c r="L25" s="164">
        <v>7875629</v>
      </c>
      <c r="M25" s="164">
        <v>25462486</v>
      </c>
      <c r="N25" s="164">
        <v>18225</v>
      </c>
      <c r="O25" s="164">
        <v>14186068</v>
      </c>
      <c r="P25" s="164">
        <v>0</v>
      </c>
      <c r="Q25" s="164">
        <v>0</v>
      </c>
      <c r="R25" s="152"/>
      <c r="S25" s="152"/>
      <c r="T25" s="152"/>
      <c r="U25" s="152"/>
      <c r="V25" s="152"/>
      <c r="W25" s="152"/>
      <c r="X25" s="152"/>
      <c r="Y25" s="152"/>
      <c r="Z25" s="152"/>
    </row>
    <row r="26" spans="1:26" ht="12" customHeight="1">
      <c r="A26" s="165">
        <v>205</v>
      </c>
      <c r="B26" s="149" t="s">
        <v>115</v>
      </c>
      <c r="C26" s="176">
        <v>38883260</v>
      </c>
      <c r="D26" s="164">
        <v>190602</v>
      </c>
      <c r="E26" s="164">
        <v>16466537</v>
      </c>
      <c r="F26" s="164">
        <v>8425482</v>
      </c>
      <c r="G26" s="164">
        <v>1740526</v>
      </c>
      <c r="H26" s="164">
        <v>27485</v>
      </c>
      <c r="I26" s="164">
        <v>2076060</v>
      </c>
      <c r="J26" s="164">
        <v>611186</v>
      </c>
      <c r="K26" s="164">
        <v>2002955</v>
      </c>
      <c r="L26" s="164">
        <v>1336307</v>
      </c>
      <c r="M26" s="164">
        <v>1991131</v>
      </c>
      <c r="N26" s="164">
        <v>225320</v>
      </c>
      <c r="O26" s="164">
        <v>3789669</v>
      </c>
      <c r="P26" s="164">
        <v>0</v>
      </c>
      <c r="Q26" s="164">
        <v>0</v>
      </c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26" ht="12" customHeight="1">
      <c r="A27" s="165">
        <v>206</v>
      </c>
      <c r="B27" s="149" t="s">
        <v>116</v>
      </c>
      <c r="C27" s="176">
        <v>44187138</v>
      </c>
      <c r="D27" s="164">
        <v>383977</v>
      </c>
      <c r="E27" s="164">
        <v>5431722</v>
      </c>
      <c r="F27" s="164">
        <v>16747748</v>
      </c>
      <c r="G27" s="164">
        <v>5012738</v>
      </c>
      <c r="H27" s="164">
        <v>21353</v>
      </c>
      <c r="I27" s="164">
        <v>33161</v>
      </c>
      <c r="J27" s="164">
        <v>227952</v>
      </c>
      <c r="K27" s="164">
        <v>5851199</v>
      </c>
      <c r="L27" s="164">
        <v>1481513</v>
      </c>
      <c r="M27" s="164">
        <v>5042795</v>
      </c>
      <c r="N27" s="164">
        <v>0</v>
      </c>
      <c r="O27" s="164">
        <v>3952980</v>
      </c>
      <c r="P27" s="164">
        <v>0</v>
      </c>
      <c r="Q27" s="164">
        <v>0</v>
      </c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26" ht="12" customHeight="1">
      <c r="A28" s="165">
        <v>207</v>
      </c>
      <c r="B28" s="149" t="s">
        <v>117</v>
      </c>
      <c r="C28" s="176">
        <v>93970500</v>
      </c>
      <c r="D28" s="164">
        <v>486317</v>
      </c>
      <c r="E28" s="164">
        <v>15891258</v>
      </c>
      <c r="F28" s="164">
        <v>41583000</v>
      </c>
      <c r="G28" s="164">
        <v>7175885</v>
      </c>
      <c r="H28" s="164">
        <v>175756</v>
      </c>
      <c r="I28" s="164">
        <v>88339</v>
      </c>
      <c r="J28" s="164">
        <v>1215698</v>
      </c>
      <c r="K28" s="164">
        <v>5767774</v>
      </c>
      <c r="L28" s="164">
        <v>2086613</v>
      </c>
      <c r="M28" s="164">
        <v>11650365</v>
      </c>
      <c r="N28" s="164">
        <v>0</v>
      </c>
      <c r="O28" s="164">
        <v>7639197</v>
      </c>
      <c r="P28" s="164">
        <v>210298</v>
      </c>
      <c r="Q28" s="164">
        <v>0</v>
      </c>
      <c r="R28" s="152"/>
      <c r="S28" s="152"/>
      <c r="T28" s="152"/>
      <c r="U28" s="152"/>
      <c r="V28" s="152"/>
      <c r="W28" s="152"/>
      <c r="X28" s="152"/>
      <c r="Y28" s="152"/>
      <c r="Z28" s="152"/>
    </row>
    <row r="29" spans="1:26" ht="12" customHeight="1">
      <c r="A29" s="165">
        <v>208</v>
      </c>
      <c r="B29" s="149" t="s">
        <v>118</v>
      </c>
      <c r="C29" s="176">
        <v>14263105</v>
      </c>
      <c r="D29" s="164">
        <v>160390</v>
      </c>
      <c r="E29" s="164">
        <v>2094620</v>
      </c>
      <c r="F29" s="164">
        <v>5168112</v>
      </c>
      <c r="G29" s="164">
        <v>1344139</v>
      </c>
      <c r="H29" s="164">
        <v>25024</v>
      </c>
      <c r="I29" s="164">
        <v>485777</v>
      </c>
      <c r="J29" s="164">
        <v>153103</v>
      </c>
      <c r="K29" s="164">
        <v>1646682</v>
      </c>
      <c r="L29" s="164">
        <v>451384</v>
      </c>
      <c r="M29" s="164">
        <v>1247076</v>
      </c>
      <c r="N29" s="164">
        <v>0</v>
      </c>
      <c r="O29" s="164">
        <v>1486798</v>
      </c>
      <c r="P29" s="164">
        <v>0</v>
      </c>
      <c r="Q29" s="164">
        <v>0</v>
      </c>
      <c r="R29" s="152"/>
      <c r="S29" s="152"/>
      <c r="T29" s="152"/>
      <c r="U29" s="152"/>
      <c r="V29" s="152"/>
      <c r="W29" s="152"/>
      <c r="X29" s="152"/>
      <c r="Y29" s="152"/>
      <c r="Z29" s="152"/>
    </row>
    <row r="30" spans="1:26" ht="12" customHeight="1">
      <c r="A30" s="165">
        <v>209</v>
      </c>
      <c r="B30" s="149" t="s">
        <v>119</v>
      </c>
      <c r="C30" s="176">
        <v>52885783</v>
      </c>
      <c r="D30" s="164">
        <v>251523</v>
      </c>
      <c r="E30" s="164">
        <v>9172479</v>
      </c>
      <c r="F30" s="164">
        <v>14572821</v>
      </c>
      <c r="G30" s="164">
        <v>5333197</v>
      </c>
      <c r="H30" s="164">
        <v>17524</v>
      </c>
      <c r="I30" s="164">
        <v>1692514</v>
      </c>
      <c r="J30" s="164">
        <v>2390715</v>
      </c>
      <c r="K30" s="164">
        <v>5984289</v>
      </c>
      <c r="L30" s="164">
        <v>2127359</v>
      </c>
      <c r="M30" s="164">
        <v>4488074</v>
      </c>
      <c r="N30" s="164">
        <v>5978</v>
      </c>
      <c r="O30" s="164">
        <v>6771467</v>
      </c>
      <c r="P30" s="164">
        <v>77843</v>
      </c>
      <c r="Q30" s="164">
        <v>0</v>
      </c>
      <c r="R30" s="152"/>
      <c r="S30" s="152"/>
      <c r="T30" s="152"/>
      <c r="U30" s="152"/>
      <c r="V30" s="152"/>
      <c r="W30" s="152"/>
      <c r="X30" s="152"/>
      <c r="Y30" s="152"/>
      <c r="Z30" s="152"/>
    </row>
    <row r="31" spans="1:26" ht="12" customHeight="1">
      <c r="A31" s="165">
        <v>210</v>
      </c>
      <c r="B31" s="149" t="s">
        <v>84</v>
      </c>
      <c r="C31" s="176">
        <v>105551892</v>
      </c>
      <c r="D31" s="164">
        <v>489471</v>
      </c>
      <c r="E31" s="164">
        <v>12994086</v>
      </c>
      <c r="F31" s="164">
        <v>41943890</v>
      </c>
      <c r="G31" s="164">
        <v>14308309</v>
      </c>
      <c r="H31" s="164">
        <v>319723</v>
      </c>
      <c r="I31" s="164">
        <v>766089</v>
      </c>
      <c r="J31" s="164">
        <v>1341564</v>
      </c>
      <c r="K31" s="164">
        <v>9441617</v>
      </c>
      <c r="L31" s="164">
        <v>3389726</v>
      </c>
      <c r="M31" s="164">
        <v>12528205</v>
      </c>
      <c r="N31" s="164">
        <v>3920</v>
      </c>
      <c r="O31" s="164">
        <v>8025292</v>
      </c>
      <c r="P31" s="164">
        <v>0</v>
      </c>
      <c r="Q31" s="164">
        <v>0</v>
      </c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6" ht="12" customHeight="1">
      <c r="A32" s="165">
        <v>212</v>
      </c>
      <c r="B32" s="149" t="s">
        <v>121</v>
      </c>
      <c r="C32" s="176">
        <v>22606676</v>
      </c>
      <c r="D32" s="164">
        <v>187037</v>
      </c>
      <c r="E32" s="164">
        <v>2544876</v>
      </c>
      <c r="F32" s="164">
        <v>7405017</v>
      </c>
      <c r="G32" s="164">
        <v>2946586</v>
      </c>
      <c r="H32" s="164">
        <v>25775</v>
      </c>
      <c r="I32" s="164">
        <v>645368</v>
      </c>
      <c r="J32" s="164">
        <v>714555</v>
      </c>
      <c r="K32" s="164">
        <v>2389249</v>
      </c>
      <c r="L32" s="164">
        <v>1104075</v>
      </c>
      <c r="M32" s="164">
        <v>2117980</v>
      </c>
      <c r="N32" s="164">
        <v>0</v>
      </c>
      <c r="O32" s="164">
        <v>2526158</v>
      </c>
      <c r="P32" s="164">
        <v>0</v>
      </c>
      <c r="Q32" s="164">
        <v>0</v>
      </c>
      <c r="R32" s="152"/>
      <c r="S32" s="152"/>
      <c r="T32" s="152"/>
      <c r="U32" s="152"/>
      <c r="V32" s="152"/>
      <c r="W32" s="152"/>
      <c r="X32" s="152"/>
      <c r="Y32" s="152"/>
      <c r="Z32" s="152"/>
    </row>
    <row r="33" spans="1:26" ht="12" customHeight="1">
      <c r="A33" s="165">
        <v>213</v>
      </c>
      <c r="B33" s="149" t="s">
        <v>122</v>
      </c>
      <c r="C33" s="176">
        <v>21796446</v>
      </c>
      <c r="D33" s="164">
        <v>164289</v>
      </c>
      <c r="E33" s="164">
        <v>3413205</v>
      </c>
      <c r="F33" s="164">
        <v>7100209</v>
      </c>
      <c r="G33" s="164">
        <v>2643460</v>
      </c>
      <c r="H33" s="164">
        <v>182971</v>
      </c>
      <c r="I33" s="164">
        <v>553783</v>
      </c>
      <c r="J33" s="164">
        <v>456835</v>
      </c>
      <c r="K33" s="164">
        <v>2364963</v>
      </c>
      <c r="L33" s="164">
        <v>1440301</v>
      </c>
      <c r="M33" s="164">
        <v>1582750</v>
      </c>
      <c r="N33" s="164">
        <v>0</v>
      </c>
      <c r="O33" s="164">
        <v>1893680</v>
      </c>
      <c r="P33" s="164">
        <v>0</v>
      </c>
      <c r="Q33" s="164">
        <v>0</v>
      </c>
      <c r="R33" s="152"/>
      <c r="S33" s="152"/>
      <c r="T33" s="152"/>
      <c r="U33" s="152"/>
      <c r="V33" s="152"/>
      <c r="W33" s="152"/>
      <c r="X33" s="152"/>
      <c r="Y33" s="152"/>
      <c r="Z33" s="152"/>
    </row>
    <row r="34" spans="1:26" ht="12" customHeight="1">
      <c r="A34" s="165">
        <v>214</v>
      </c>
      <c r="B34" s="149" t="s">
        <v>123</v>
      </c>
      <c r="C34" s="176">
        <v>91020766</v>
      </c>
      <c r="D34" s="164">
        <v>447778</v>
      </c>
      <c r="E34" s="164">
        <v>9654299</v>
      </c>
      <c r="F34" s="164">
        <v>42781201</v>
      </c>
      <c r="G34" s="164">
        <v>10383764</v>
      </c>
      <c r="H34" s="164">
        <v>81712</v>
      </c>
      <c r="I34" s="164">
        <v>269235</v>
      </c>
      <c r="J34" s="164">
        <v>879293</v>
      </c>
      <c r="K34" s="164">
        <v>7049656</v>
      </c>
      <c r="L34" s="164">
        <v>3586064</v>
      </c>
      <c r="M34" s="164">
        <v>9057929</v>
      </c>
      <c r="N34" s="164">
        <v>0</v>
      </c>
      <c r="O34" s="164">
        <v>6683882</v>
      </c>
      <c r="P34" s="164">
        <v>145953</v>
      </c>
      <c r="Q34" s="164">
        <v>0</v>
      </c>
      <c r="R34" s="152"/>
      <c r="S34" s="152"/>
      <c r="T34" s="152"/>
      <c r="U34" s="152"/>
      <c r="V34" s="152"/>
      <c r="W34" s="152"/>
      <c r="X34" s="152"/>
      <c r="Y34" s="152"/>
      <c r="Z34" s="152"/>
    </row>
    <row r="35" spans="1:26" ht="12" customHeight="1">
      <c r="A35" s="165">
        <v>215</v>
      </c>
      <c r="B35" s="149" t="s">
        <v>124</v>
      </c>
      <c r="C35" s="176">
        <v>36050823</v>
      </c>
      <c r="D35" s="164">
        <v>206955</v>
      </c>
      <c r="E35" s="164">
        <v>4621345</v>
      </c>
      <c r="F35" s="164">
        <v>14217347</v>
      </c>
      <c r="G35" s="164">
        <v>3747912</v>
      </c>
      <c r="H35" s="164">
        <v>133022</v>
      </c>
      <c r="I35" s="164">
        <v>687867</v>
      </c>
      <c r="J35" s="164">
        <v>1323049</v>
      </c>
      <c r="K35" s="164">
        <v>2498394</v>
      </c>
      <c r="L35" s="164">
        <v>988583</v>
      </c>
      <c r="M35" s="164">
        <v>3910161</v>
      </c>
      <c r="N35" s="164">
        <v>63963</v>
      </c>
      <c r="O35" s="164">
        <v>3652225</v>
      </c>
      <c r="P35" s="164">
        <v>0</v>
      </c>
      <c r="Q35" s="164">
        <v>0</v>
      </c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ht="12" customHeight="1">
      <c r="A36" s="165">
        <v>216</v>
      </c>
      <c r="B36" s="149" t="s">
        <v>125</v>
      </c>
      <c r="C36" s="176">
        <v>50287985</v>
      </c>
      <c r="D36" s="164">
        <v>310884</v>
      </c>
      <c r="E36" s="164">
        <v>7704435</v>
      </c>
      <c r="F36" s="164">
        <v>16244401</v>
      </c>
      <c r="G36" s="164">
        <v>11096190</v>
      </c>
      <c r="H36" s="164">
        <v>34560</v>
      </c>
      <c r="I36" s="164">
        <v>280582</v>
      </c>
      <c r="J36" s="164">
        <v>1110132</v>
      </c>
      <c r="K36" s="164">
        <v>5642729</v>
      </c>
      <c r="L36" s="164">
        <v>1312476</v>
      </c>
      <c r="M36" s="164">
        <v>3461261</v>
      </c>
      <c r="N36" s="164">
        <v>0</v>
      </c>
      <c r="O36" s="164">
        <v>3090335</v>
      </c>
      <c r="P36" s="164">
        <v>0</v>
      </c>
      <c r="Q36" s="164">
        <v>0</v>
      </c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ht="12" customHeight="1">
      <c r="A37" s="165">
        <v>217</v>
      </c>
      <c r="B37" s="149" t="s">
        <v>126</v>
      </c>
      <c r="C37" s="176">
        <v>62221485</v>
      </c>
      <c r="D37" s="164">
        <v>408674</v>
      </c>
      <c r="E37" s="164">
        <v>6153889</v>
      </c>
      <c r="F37" s="164">
        <v>26335271</v>
      </c>
      <c r="G37" s="164">
        <v>7991097</v>
      </c>
      <c r="H37" s="164">
        <v>72291</v>
      </c>
      <c r="I37" s="164">
        <v>104320</v>
      </c>
      <c r="J37" s="164">
        <v>438064</v>
      </c>
      <c r="K37" s="164">
        <v>5160362</v>
      </c>
      <c r="L37" s="164">
        <v>1942411</v>
      </c>
      <c r="M37" s="164">
        <v>7697901</v>
      </c>
      <c r="N37" s="164">
        <v>7602</v>
      </c>
      <c r="O37" s="164">
        <v>5909603</v>
      </c>
      <c r="P37" s="164">
        <v>0</v>
      </c>
      <c r="Q37" s="164">
        <v>0</v>
      </c>
      <c r="R37" s="152"/>
      <c r="S37" s="152"/>
      <c r="T37" s="152"/>
      <c r="U37" s="152"/>
      <c r="V37" s="152"/>
      <c r="W37" s="152"/>
      <c r="X37" s="152"/>
      <c r="Y37" s="152"/>
      <c r="Z37" s="152"/>
    </row>
    <row r="38" spans="1:26" ht="12" customHeight="1">
      <c r="A38" s="165">
        <v>218</v>
      </c>
      <c r="B38" s="149" t="s">
        <v>127</v>
      </c>
      <c r="C38" s="176">
        <v>22177690</v>
      </c>
      <c r="D38" s="164">
        <v>182224</v>
      </c>
      <c r="E38" s="164">
        <v>2600768</v>
      </c>
      <c r="F38" s="164">
        <v>8372862</v>
      </c>
      <c r="G38" s="164">
        <v>2122089</v>
      </c>
      <c r="H38" s="164">
        <v>82000</v>
      </c>
      <c r="I38" s="164">
        <v>423466</v>
      </c>
      <c r="J38" s="164">
        <v>415403</v>
      </c>
      <c r="K38" s="164">
        <v>2523750</v>
      </c>
      <c r="L38" s="164">
        <v>809949</v>
      </c>
      <c r="M38" s="164">
        <v>2538659</v>
      </c>
      <c r="N38" s="164">
        <v>5740</v>
      </c>
      <c r="O38" s="164">
        <v>2100780</v>
      </c>
      <c r="P38" s="164">
        <v>0</v>
      </c>
      <c r="Q38" s="164">
        <v>0</v>
      </c>
      <c r="R38" s="152"/>
      <c r="S38" s="152"/>
      <c r="T38" s="152"/>
      <c r="U38" s="152"/>
      <c r="V38" s="152"/>
      <c r="W38" s="152"/>
      <c r="X38" s="152"/>
      <c r="Y38" s="152"/>
      <c r="Z38" s="152"/>
    </row>
    <row r="39" spans="1:26" ht="12" customHeight="1">
      <c r="A39" s="165">
        <v>219</v>
      </c>
      <c r="B39" s="149" t="s">
        <v>128</v>
      </c>
      <c r="C39" s="176">
        <v>41664455</v>
      </c>
      <c r="D39" s="164">
        <v>313521</v>
      </c>
      <c r="E39" s="164">
        <v>5083789</v>
      </c>
      <c r="F39" s="164">
        <v>15333157</v>
      </c>
      <c r="G39" s="164">
        <v>5449506</v>
      </c>
      <c r="H39" s="164">
        <v>25842</v>
      </c>
      <c r="I39" s="164">
        <v>712013</v>
      </c>
      <c r="J39" s="164">
        <v>569795</v>
      </c>
      <c r="K39" s="164">
        <v>3268722</v>
      </c>
      <c r="L39" s="164">
        <v>1456036</v>
      </c>
      <c r="M39" s="164">
        <v>5702947</v>
      </c>
      <c r="N39" s="164">
        <v>5068</v>
      </c>
      <c r="O39" s="164">
        <v>3744059</v>
      </c>
      <c r="P39" s="164">
        <v>0</v>
      </c>
      <c r="Q39" s="164">
        <v>0</v>
      </c>
      <c r="R39" s="152"/>
      <c r="S39" s="152"/>
      <c r="T39" s="152"/>
      <c r="U39" s="152"/>
      <c r="V39" s="152"/>
      <c r="W39" s="152"/>
      <c r="X39" s="152"/>
      <c r="Y39" s="152"/>
      <c r="Z39" s="152"/>
    </row>
    <row r="40" spans="1:26" ht="12" customHeight="1">
      <c r="A40" s="165">
        <v>220</v>
      </c>
      <c r="B40" s="149" t="s">
        <v>129</v>
      </c>
      <c r="C40" s="176">
        <v>27860286</v>
      </c>
      <c r="D40" s="164">
        <v>154835</v>
      </c>
      <c r="E40" s="164">
        <v>8529469</v>
      </c>
      <c r="F40" s="164">
        <v>7449215</v>
      </c>
      <c r="G40" s="164">
        <v>2819531</v>
      </c>
      <c r="H40" s="164">
        <v>82971</v>
      </c>
      <c r="I40" s="164">
        <v>1276181</v>
      </c>
      <c r="J40" s="164">
        <v>876725</v>
      </c>
      <c r="K40" s="164">
        <v>1940754</v>
      </c>
      <c r="L40" s="164">
        <v>769921</v>
      </c>
      <c r="M40" s="164">
        <v>1998724</v>
      </c>
      <c r="N40" s="164">
        <v>3009</v>
      </c>
      <c r="O40" s="164">
        <v>1958951</v>
      </c>
      <c r="P40" s="164">
        <v>0</v>
      </c>
      <c r="Q40" s="164">
        <v>0</v>
      </c>
      <c r="R40" s="152"/>
      <c r="S40" s="152"/>
      <c r="T40" s="152"/>
      <c r="U40" s="152"/>
      <c r="V40" s="152"/>
      <c r="W40" s="152"/>
      <c r="X40" s="152"/>
      <c r="Y40" s="152"/>
      <c r="Z40" s="152"/>
    </row>
    <row r="41" spans="1:26" ht="12" customHeight="1">
      <c r="A41" s="165">
        <v>221</v>
      </c>
      <c r="B41" s="149" t="s">
        <v>490</v>
      </c>
      <c r="C41" s="176">
        <v>23460470</v>
      </c>
      <c r="D41" s="164">
        <v>169284</v>
      </c>
      <c r="E41" s="164">
        <v>2717251</v>
      </c>
      <c r="F41" s="164">
        <v>7371680</v>
      </c>
      <c r="G41" s="164">
        <v>2621941</v>
      </c>
      <c r="H41" s="164">
        <v>25124</v>
      </c>
      <c r="I41" s="164">
        <v>1397674</v>
      </c>
      <c r="J41" s="164">
        <v>561972</v>
      </c>
      <c r="K41" s="164">
        <v>2711860</v>
      </c>
      <c r="L41" s="164">
        <v>899808</v>
      </c>
      <c r="M41" s="164">
        <v>2876253</v>
      </c>
      <c r="N41" s="164">
        <v>20044</v>
      </c>
      <c r="O41" s="164">
        <v>2087579</v>
      </c>
      <c r="P41" s="164">
        <v>0</v>
      </c>
      <c r="Q41" s="164">
        <v>0</v>
      </c>
      <c r="R41" s="152"/>
      <c r="S41" s="152"/>
      <c r="T41" s="152"/>
      <c r="U41" s="152"/>
      <c r="V41" s="152"/>
      <c r="W41" s="152"/>
      <c r="X41" s="152"/>
      <c r="Y41" s="152"/>
      <c r="Z41" s="152"/>
    </row>
    <row r="42" spans="1:26" ht="12" customHeight="1">
      <c r="A42" s="165">
        <v>222</v>
      </c>
      <c r="B42" s="149" t="s">
        <v>130</v>
      </c>
      <c r="C42" s="176">
        <v>20183903</v>
      </c>
      <c r="D42" s="164">
        <v>167859</v>
      </c>
      <c r="E42" s="164">
        <v>3250369</v>
      </c>
      <c r="F42" s="164">
        <v>4880840</v>
      </c>
      <c r="G42" s="164">
        <v>2645175</v>
      </c>
      <c r="H42" s="164">
        <v>15902</v>
      </c>
      <c r="I42" s="164">
        <v>1086293</v>
      </c>
      <c r="J42" s="164">
        <v>646456</v>
      </c>
      <c r="K42" s="164">
        <v>1803963</v>
      </c>
      <c r="L42" s="164">
        <v>676921</v>
      </c>
      <c r="M42" s="164">
        <v>2937455</v>
      </c>
      <c r="N42" s="164">
        <v>59641</v>
      </c>
      <c r="O42" s="164">
        <v>2013029</v>
      </c>
      <c r="P42" s="164">
        <v>0</v>
      </c>
      <c r="Q42" s="164">
        <v>0</v>
      </c>
      <c r="R42" s="152"/>
      <c r="S42" s="152"/>
      <c r="T42" s="152"/>
      <c r="U42" s="152"/>
      <c r="V42" s="152"/>
      <c r="W42" s="152"/>
      <c r="X42" s="152"/>
      <c r="Y42" s="152"/>
      <c r="Z42" s="152"/>
    </row>
    <row r="43" spans="1:26" ht="12" customHeight="1">
      <c r="A43" s="165">
        <v>223</v>
      </c>
      <c r="B43" s="149" t="s">
        <v>131</v>
      </c>
      <c r="C43" s="176">
        <v>36836472</v>
      </c>
      <c r="D43" s="164">
        <v>239707</v>
      </c>
      <c r="E43" s="164">
        <v>4494528</v>
      </c>
      <c r="F43" s="164">
        <v>11936589</v>
      </c>
      <c r="G43" s="164">
        <v>3552591</v>
      </c>
      <c r="H43" s="164">
        <v>40219</v>
      </c>
      <c r="I43" s="164">
        <v>1413471</v>
      </c>
      <c r="J43" s="164">
        <v>1722868</v>
      </c>
      <c r="K43" s="164">
        <v>3432522</v>
      </c>
      <c r="L43" s="164">
        <v>1031301</v>
      </c>
      <c r="M43" s="164">
        <v>3791195</v>
      </c>
      <c r="N43" s="164">
        <v>838</v>
      </c>
      <c r="O43" s="164">
        <v>5180643</v>
      </c>
      <c r="P43" s="164">
        <v>0</v>
      </c>
      <c r="Q43" s="164">
        <v>0</v>
      </c>
      <c r="R43" s="152"/>
      <c r="S43" s="152"/>
      <c r="T43" s="152"/>
      <c r="U43" s="152"/>
      <c r="V43" s="152"/>
      <c r="W43" s="152"/>
      <c r="X43" s="152"/>
      <c r="Y43" s="152"/>
      <c r="Z43" s="152"/>
    </row>
    <row r="44" spans="1:26" ht="12" customHeight="1">
      <c r="A44" s="165">
        <v>224</v>
      </c>
      <c r="B44" s="149" t="s">
        <v>132</v>
      </c>
      <c r="C44" s="176">
        <v>30539268</v>
      </c>
      <c r="D44" s="164">
        <v>195491</v>
      </c>
      <c r="E44" s="164">
        <v>4159751</v>
      </c>
      <c r="F44" s="164">
        <v>8776798</v>
      </c>
      <c r="G44" s="164">
        <v>2839590</v>
      </c>
      <c r="H44" s="164">
        <v>10121</v>
      </c>
      <c r="I44" s="164">
        <v>2040088</v>
      </c>
      <c r="J44" s="164">
        <v>1078449</v>
      </c>
      <c r="K44" s="164">
        <v>2878501</v>
      </c>
      <c r="L44" s="164">
        <v>1008144</v>
      </c>
      <c r="M44" s="164">
        <v>3721020</v>
      </c>
      <c r="N44" s="164">
        <v>96513</v>
      </c>
      <c r="O44" s="164">
        <v>3734802</v>
      </c>
      <c r="P44" s="164">
        <v>0</v>
      </c>
      <c r="Q44" s="164">
        <v>0</v>
      </c>
      <c r="R44" s="152"/>
      <c r="S44" s="152"/>
      <c r="T44" s="152"/>
      <c r="U44" s="152"/>
      <c r="V44" s="152"/>
      <c r="W44" s="152"/>
      <c r="X44" s="152"/>
      <c r="Y44" s="152"/>
      <c r="Z44" s="152"/>
    </row>
    <row r="45" spans="1:26" ht="12" customHeight="1">
      <c r="A45" s="165">
        <v>225</v>
      </c>
      <c r="B45" s="149" t="s">
        <v>133</v>
      </c>
      <c r="C45" s="176">
        <v>21458603</v>
      </c>
      <c r="D45" s="164">
        <v>155263</v>
      </c>
      <c r="E45" s="164">
        <v>3048058</v>
      </c>
      <c r="F45" s="164">
        <v>5866004</v>
      </c>
      <c r="G45" s="164">
        <v>2154214</v>
      </c>
      <c r="H45" s="164">
        <v>20010</v>
      </c>
      <c r="I45" s="164">
        <v>1279277</v>
      </c>
      <c r="J45" s="164">
        <v>793210</v>
      </c>
      <c r="K45" s="164">
        <v>1806386</v>
      </c>
      <c r="L45" s="164">
        <v>699365</v>
      </c>
      <c r="M45" s="164">
        <v>1959976</v>
      </c>
      <c r="N45" s="164">
        <v>21304</v>
      </c>
      <c r="O45" s="164">
        <v>3655536</v>
      </c>
      <c r="P45" s="164">
        <v>0</v>
      </c>
      <c r="Q45" s="164">
        <v>0</v>
      </c>
      <c r="R45" s="152"/>
      <c r="S45" s="152"/>
      <c r="T45" s="152"/>
      <c r="U45" s="152"/>
      <c r="V45" s="152"/>
      <c r="W45" s="152"/>
      <c r="X45" s="152"/>
      <c r="Y45" s="152"/>
      <c r="Z45" s="152"/>
    </row>
    <row r="46" spans="1:26" ht="12" customHeight="1">
      <c r="A46" s="165">
        <v>226</v>
      </c>
      <c r="B46" s="149" t="s">
        <v>134</v>
      </c>
      <c r="C46" s="176">
        <v>33024450</v>
      </c>
      <c r="D46" s="164">
        <v>169126</v>
      </c>
      <c r="E46" s="164">
        <v>7253940</v>
      </c>
      <c r="F46" s="164">
        <v>9032986</v>
      </c>
      <c r="G46" s="164">
        <v>2874752</v>
      </c>
      <c r="H46" s="164">
        <v>9450</v>
      </c>
      <c r="I46" s="164">
        <v>1261687</v>
      </c>
      <c r="J46" s="164">
        <v>1676183</v>
      </c>
      <c r="K46" s="164">
        <v>2882163</v>
      </c>
      <c r="L46" s="164">
        <v>1326085</v>
      </c>
      <c r="M46" s="164">
        <v>2110895</v>
      </c>
      <c r="N46" s="164">
        <v>241300</v>
      </c>
      <c r="O46" s="164">
        <v>4185883</v>
      </c>
      <c r="P46" s="164">
        <v>0</v>
      </c>
      <c r="Q46" s="164">
        <v>0</v>
      </c>
      <c r="R46" s="152"/>
      <c r="S46" s="152"/>
      <c r="T46" s="152"/>
      <c r="U46" s="152"/>
      <c r="V46" s="152"/>
      <c r="W46" s="152"/>
      <c r="X46" s="152"/>
      <c r="Y46" s="152"/>
      <c r="Z46" s="152"/>
    </row>
    <row r="47" spans="1:26" ht="12" customHeight="1">
      <c r="A47" s="165">
        <v>227</v>
      </c>
      <c r="B47" s="149" t="s">
        <v>135</v>
      </c>
      <c r="C47" s="176">
        <v>25186557</v>
      </c>
      <c r="D47" s="164">
        <v>149460</v>
      </c>
      <c r="E47" s="164">
        <v>3163048</v>
      </c>
      <c r="F47" s="164">
        <v>7510516</v>
      </c>
      <c r="G47" s="164">
        <v>2915843</v>
      </c>
      <c r="H47" s="164">
        <v>17489</v>
      </c>
      <c r="I47" s="164">
        <v>1070649</v>
      </c>
      <c r="J47" s="164">
        <v>1383001</v>
      </c>
      <c r="K47" s="164">
        <v>2357097</v>
      </c>
      <c r="L47" s="164">
        <v>899085</v>
      </c>
      <c r="M47" s="164">
        <v>1988042</v>
      </c>
      <c r="N47" s="164">
        <v>197943</v>
      </c>
      <c r="O47" s="164">
        <v>3534384</v>
      </c>
      <c r="P47" s="164">
        <v>0</v>
      </c>
      <c r="Q47" s="164">
        <v>0</v>
      </c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ht="12" customHeight="1">
      <c r="A48" s="165">
        <v>228</v>
      </c>
      <c r="B48" s="149" t="s">
        <v>136</v>
      </c>
      <c r="C48" s="176">
        <v>25795623</v>
      </c>
      <c r="D48" s="164">
        <v>164295</v>
      </c>
      <c r="E48" s="164">
        <v>2583087</v>
      </c>
      <c r="F48" s="164">
        <v>7462387</v>
      </c>
      <c r="G48" s="164">
        <v>2014892</v>
      </c>
      <c r="H48" s="164">
        <v>39457</v>
      </c>
      <c r="I48" s="164">
        <v>919666</v>
      </c>
      <c r="J48" s="164">
        <v>672845</v>
      </c>
      <c r="K48" s="164">
        <v>2084582</v>
      </c>
      <c r="L48" s="164">
        <v>844617</v>
      </c>
      <c r="M48" s="164">
        <v>6692771</v>
      </c>
      <c r="N48" s="164">
        <v>25096</v>
      </c>
      <c r="O48" s="164">
        <v>2291928</v>
      </c>
      <c r="P48" s="164">
        <v>0</v>
      </c>
      <c r="Q48" s="164">
        <v>0</v>
      </c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:26" ht="12" customHeight="1">
      <c r="A49" s="165">
        <v>229</v>
      </c>
      <c r="B49" s="149" t="s">
        <v>120</v>
      </c>
      <c r="C49" s="176">
        <v>40056861</v>
      </c>
      <c r="D49" s="164">
        <v>258726</v>
      </c>
      <c r="E49" s="164">
        <v>7286761</v>
      </c>
      <c r="F49" s="164">
        <v>12865183</v>
      </c>
      <c r="G49" s="164">
        <v>2961496</v>
      </c>
      <c r="H49" s="164">
        <v>32574</v>
      </c>
      <c r="I49" s="164">
        <v>994935</v>
      </c>
      <c r="J49" s="164">
        <v>1686531</v>
      </c>
      <c r="K49" s="164">
        <v>5275621</v>
      </c>
      <c r="L49" s="164">
        <v>1052842</v>
      </c>
      <c r="M49" s="164">
        <v>3831677</v>
      </c>
      <c r="N49" s="164">
        <v>0</v>
      </c>
      <c r="O49" s="164">
        <v>3810515</v>
      </c>
      <c r="P49" s="164">
        <v>0</v>
      </c>
      <c r="Q49" s="164">
        <v>0</v>
      </c>
      <c r="R49" s="152"/>
      <c r="S49" s="152"/>
      <c r="T49" s="152"/>
      <c r="U49" s="152"/>
      <c r="V49" s="152"/>
      <c r="W49" s="152"/>
      <c r="X49" s="152"/>
      <c r="Y49" s="152"/>
      <c r="Z49" s="152"/>
    </row>
    <row r="50" spans="1:26" ht="12" customHeight="1">
      <c r="A50" s="165">
        <v>301</v>
      </c>
      <c r="B50" s="149" t="s">
        <v>137</v>
      </c>
      <c r="C50" s="176">
        <v>12489505</v>
      </c>
      <c r="D50" s="164">
        <v>133411</v>
      </c>
      <c r="E50" s="164">
        <v>2047862</v>
      </c>
      <c r="F50" s="164">
        <v>4208763</v>
      </c>
      <c r="G50" s="164">
        <v>1416341</v>
      </c>
      <c r="H50" s="164">
        <v>16556</v>
      </c>
      <c r="I50" s="164">
        <v>298470</v>
      </c>
      <c r="J50" s="164">
        <v>158070</v>
      </c>
      <c r="K50" s="164">
        <v>839116</v>
      </c>
      <c r="L50" s="164">
        <v>637124</v>
      </c>
      <c r="M50" s="164">
        <v>1954922</v>
      </c>
      <c r="N50" s="164">
        <v>7575</v>
      </c>
      <c r="O50" s="164">
        <v>771295</v>
      </c>
      <c r="P50" s="164">
        <v>0</v>
      </c>
      <c r="Q50" s="164">
        <v>0</v>
      </c>
      <c r="R50" s="152"/>
      <c r="S50" s="152"/>
      <c r="T50" s="152"/>
      <c r="U50" s="152"/>
      <c r="V50" s="152"/>
      <c r="W50" s="152"/>
      <c r="X50" s="152"/>
      <c r="Y50" s="152"/>
      <c r="Z50" s="152"/>
    </row>
    <row r="51" spans="1:26" ht="12" customHeight="1">
      <c r="A51" s="165">
        <v>365</v>
      </c>
      <c r="B51" s="149" t="s">
        <v>138</v>
      </c>
      <c r="C51" s="176">
        <v>12909755</v>
      </c>
      <c r="D51" s="164">
        <v>98636</v>
      </c>
      <c r="E51" s="164">
        <v>2397231</v>
      </c>
      <c r="F51" s="164">
        <v>3625192</v>
      </c>
      <c r="G51" s="164">
        <v>997922</v>
      </c>
      <c r="H51" s="164">
        <v>53212</v>
      </c>
      <c r="I51" s="164">
        <v>825206</v>
      </c>
      <c r="J51" s="164">
        <v>354640</v>
      </c>
      <c r="K51" s="164">
        <v>1290469</v>
      </c>
      <c r="L51" s="164">
        <v>747922</v>
      </c>
      <c r="M51" s="164">
        <v>927460</v>
      </c>
      <c r="N51" s="164">
        <v>3202</v>
      </c>
      <c r="O51" s="164">
        <v>1588663</v>
      </c>
      <c r="P51" s="164">
        <v>0</v>
      </c>
      <c r="Q51" s="164">
        <v>0</v>
      </c>
      <c r="R51" s="152"/>
      <c r="S51" s="152"/>
      <c r="T51" s="152"/>
      <c r="U51" s="152"/>
      <c r="V51" s="152"/>
      <c r="W51" s="152"/>
      <c r="X51" s="152"/>
      <c r="Y51" s="152"/>
      <c r="Z51" s="152"/>
    </row>
    <row r="52" spans="1:26" ht="12" customHeight="1">
      <c r="A52" s="165">
        <v>381</v>
      </c>
      <c r="B52" s="149" t="s">
        <v>139</v>
      </c>
      <c r="C52" s="176">
        <v>13625953</v>
      </c>
      <c r="D52" s="164">
        <v>127382</v>
      </c>
      <c r="E52" s="164">
        <v>1858658</v>
      </c>
      <c r="F52" s="164">
        <v>4535105</v>
      </c>
      <c r="G52" s="164">
        <v>1622548</v>
      </c>
      <c r="H52" s="164">
        <v>51243</v>
      </c>
      <c r="I52" s="164">
        <v>604877</v>
      </c>
      <c r="J52" s="164">
        <v>340063</v>
      </c>
      <c r="K52" s="164">
        <v>1222886</v>
      </c>
      <c r="L52" s="164">
        <v>446881</v>
      </c>
      <c r="M52" s="164">
        <v>1993704</v>
      </c>
      <c r="N52" s="164">
        <v>0</v>
      </c>
      <c r="O52" s="164">
        <v>822606</v>
      </c>
      <c r="P52" s="164">
        <v>0</v>
      </c>
      <c r="Q52" s="164">
        <v>0</v>
      </c>
      <c r="R52" s="152"/>
      <c r="S52" s="152"/>
      <c r="T52" s="152"/>
      <c r="U52" s="152"/>
      <c r="V52" s="152"/>
      <c r="W52" s="152"/>
      <c r="X52" s="152"/>
      <c r="Y52" s="152"/>
      <c r="Z52" s="152"/>
    </row>
    <row r="53" spans="1:26" ht="12" customHeight="1">
      <c r="A53" s="165">
        <v>382</v>
      </c>
      <c r="B53" s="149" t="s">
        <v>140</v>
      </c>
      <c r="C53" s="176">
        <v>15184888</v>
      </c>
      <c r="D53" s="164">
        <v>123856</v>
      </c>
      <c r="E53" s="164">
        <v>1585714</v>
      </c>
      <c r="F53" s="164">
        <v>5155354</v>
      </c>
      <c r="G53" s="164">
        <v>2651278</v>
      </c>
      <c r="H53" s="164">
        <v>69500</v>
      </c>
      <c r="I53" s="164">
        <v>45261</v>
      </c>
      <c r="J53" s="164">
        <v>140460</v>
      </c>
      <c r="K53" s="164">
        <v>968082</v>
      </c>
      <c r="L53" s="164">
        <v>518464</v>
      </c>
      <c r="M53" s="164">
        <v>2968607</v>
      </c>
      <c r="N53" s="164">
        <v>0</v>
      </c>
      <c r="O53" s="164">
        <v>958312</v>
      </c>
      <c r="P53" s="164">
        <v>0</v>
      </c>
      <c r="Q53" s="164">
        <v>0</v>
      </c>
      <c r="R53" s="152"/>
      <c r="S53" s="152"/>
      <c r="T53" s="152"/>
      <c r="U53" s="152"/>
      <c r="V53" s="152"/>
      <c r="W53" s="152"/>
      <c r="X53" s="152"/>
      <c r="Y53" s="152"/>
      <c r="Z53" s="152"/>
    </row>
    <row r="54" spans="1:26" ht="12" customHeight="1">
      <c r="A54" s="165">
        <v>442</v>
      </c>
      <c r="B54" s="149" t="s">
        <v>142</v>
      </c>
      <c r="C54" s="176">
        <v>7101339</v>
      </c>
      <c r="D54" s="164">
        <v>81900</v>
      </c>
      <c r="E54" s="164">
        <v>1574619</v>
      </c>
      <c r="F54" s="164">
        <v>1958178</v>
      </c>
      <c r="G54" s="164">
        <v>646442</v>
      </c>
      <c r="H54" s="164">
        <v>4251</v>
      </c>
      <c r="I54" s="164">
        <v>438417</v>
      </c>
      <c r="J54" s="164">
        <v>209177</v>
      </c>
      <c r="K54" s="164">
        <v>461004</v>
      </c>
      <c r="L54" s="164">
        <v>234406</v>
      </c>
      <c r="M54" s="164">
        <v>870482</v>
      </c>
      <c r="N54" s="164">
        <v>18991</v>
      </c>
      <c r="O54" s="164">
        <v>603472</v>
      </c>
      <c r="P54" s="164">
        <v>0</v>
      </c>
      <c r="Q54" s="164">
        <v>0</v>
      </c>
      <c r="R54" s="152"/>
      <c r="S54" s="152"/>
      <c r="T54" s="152"/>
      <c r="U54" s="152"/>
      <c r="V54" s="152"/>
      <c r="W54" s="152"/>
      <c r="X54" s="152"/>
      <c r="Y54" s="152"/>
      <c r="Z54" s="152"/>
    </row>
    <row r="55" spans="1:26" ht="12" customHeight="1">
      <c r="A55" s="165">
        <v>443</v>
      </c>
      <c r="B55" s="149" t="s">
        <v>143</v>
      </c>
      <c r="C55" s="176">
        <v>9412908</v>
      </c>
      <c r="D55" s="164">
        <v>108637</v>
      </c>
      <c r="E55" s="164">
        <v>1487189</v>
      </c>
      <c r="F55" s="164">
        <v>3054334</v>
      </c>
      <c r="G55" s="164">
        <v>721522</v>
      </c>
      <c r="H55" s="164">
        <v>13919</v>
      </c>
      <c r="I55" s="164">
        <v>447488</v>
      </c>
      <c r="J55" s="164">
        <v>258966</v>
      </c>
      <c r="K55" s="164">
        <v>713205</v>
      </c>
      <c r="L55" s="164">
        <v>392925</v>
      </c>
      <c r="M55" s="164">
        <v>1162867</v>
      </c>
      <c r="N55" s="164">
        <v>3188</v>
      </c>
      <c r="O55" s="164">
        <v>1048668</v>
      </c>
      <c r="P55" s="164">
        <v>0</v>
      </c>
      <c r="Q55" s="164">
        <v>0</v>
      </c>
      <c r="R55" s="152"/>
      <c r="S55" s="152"/>
      <c r="T55" s="152"/>
      <c r="U55" s="152"/>
      <c r="V55" s="152"/>
      <c r="W55" s="152"/>
      <c r="X55" s="152"/>
      <c r="Y55" s="152"/>
      <c r="Z55" s="152"/>
    </row>
    <row r="56" spans="1:26" ht="12" customHeight="1">
      <c r="A56" s="165">
        <v>446</v>
      </c>
      <c r="B56" s="149" t="s">
        <v>141</v>
      </c>
      <c r="C56" s="176">
        <v>8913123</v>
      </c>
      <c r="D56" s="164">
        <v>77386</v>
      </c>
      <c r="E56" s="164">
        <v>1822871</v>
      </c>
      <c r="F56" s="164">
        <v>1829152</v>
      </c>
      <c r="G56" s="164">
        <v>1350102</v>
      </c>
      <c r="H56" s="164">
        <v>294</v>
      </c>
      <c r="I56" s="164">
        <v>566867</v>
      </c>
      <c r="J56" s="164">
        <v>288707</v>
      </c>
      <c r="K56" s="164">
        <v>992210</v>
      </c>
      <c r="L56" s="164">
        <v>257999</v>
      </c>
      <c r="M56" s="164">
        <v>743645</v>
      </c>
      <c r="N56" s="164">
        <v>0</v>
      </c>
      <c r="O56" s="164">
        <v>983890</v>
      </c>
      <c r="P56" s="164">
        <v>0</v>
      </c>
      <c r="Q56" s="164">
        <v>0</v>
      </c>
      <c r="R56" s="152"/>
      <c r="S56" s="152"/>
      <c r="T56" s="152"/>
      <c r="U56" s="152"/>
      <c r="V56" s="152"/>
      <c r="W56" s="152"/>
      <c r="X56" s="152"/>
      <c r="Y56" s="152"/>
      <c r="Z56" s="152"/>
    </row>
    <row r="57" spans="1:26" ht="12" customHeight="1">
      <c r="A57" s="165">
        <v>464</v>
      </c>
      <c r="B57" s="149" t="s">
        <v>144</v>
      </c>
      <c r="C57" s="176">
        <v>13317874</v>
      </c>
      <c r="D57" s="164">
        <v>114158</v>
      </c>
      <c r="E57" s="164">
        <v>2206753</v>
      </c>
      <c r="F57" s="164">
        <v>5221620</v>
      </c>
      <c r="G57" s="164">
        <v>1026682</v>
      </c>
      <c r="H57" s="164">
        <v>2941</v>
      </c>
      <c r="I57" s="164">
        <v>183793</v>
      </c>
      <c r="J57" s="164">
        <v>82119</v>
      </c>
      <c r="K57" s="164">
        <v>1511922</v>
      </c>
      <c r="L57" s="164">
        <v>474626</v>
      </c>
      <c r="M57" s="164">
        <v>1253293</v>
      </c>
      <c r="N57" s="164">
        <v>0</v>
      </c>
      <c r="O57" s="164">
        <v>1239967</v>
      </c>
      <c r="P57" s="164">
        <v>0</v>
      </c>
      <c r="Q57" s="164">
        <v>0</v>
      </c>
      <c r="R57" s="152"/>
      <c r="S57" s="152"/>
      <c r="T57" s="152"/>
      <c r="U57" s="152"/>
      <c r="V57" s="152"/>
      <c r="W57" s="152"/>
      <c r="X57" s="152"/>
      <c r="Y57" s="152"/>
      <c r="Z57" s="152"/>
    </row>
    <row r="58" spans="1:26" ht="12" customHeight="1">
      <c r="A58" s="165">
        <v>481</v>
      </c>
      <c r="B58" s="149" t="s">
        <v>145</v>
      </c>
      <c r="C58" s="176">
        <v>8682765</v>
      </c>
      <c r="D58" s="164">
        <v>87589</v>
      </c>
      <c r="E58" s="164">
        <v>1257133</v>
      </c>
      <c r="F58" s="164">
        <v>2297208</v>
      </c>
      <c r="G58" s="164">
        <v>792097</v>
      </c>
      <c r="H58" s="164">
        <v>3468</v>
      </c>
      <c r="I58" s="164">
        <v>563177</v>
      </c>
      <c r="J58" s="164">
        <v>120564</v>
      </c>
      <c r="K58" s="164">
        <v>915499</v>
      </c>
      <c r="L58" s="164">
        <v>376724</v>
      </c>
      <c r="M58" s="164">
        <v>1265027</v>
      </c>
      <c r="N58" s="164">
        <v>0</v>
      </c>
      <c r="O58" s="164">
        <v>1004279</v>
      </c>
      <c r="P58" s="164">
        <v>0</v>
      </c>
      <c r="Q58" s="164">
        <v>0</v>
      </c>
      <c r="R58" s="152"/>
      <c r="S58" s="152"/>
      <c r="T58" s="152"/>
      <c r="U58" s="152"/>
      <c r="V58" s="152"/>
      <c r="W58" s="152"/>
      <c r="X58" s="152"/>
      <c r="Y58" s="152"/>
      <c r="Z58" s="152"/>
    </row>
    <row r="59" spans="1:26" ht="12" customHeight="1">
      <c r="A59" s="165">
        <v>501</v>
      </c>
      <c r="B59" s="149" t="s">
        <v>146</v>
      </c>
      <c r="C59" s="176">
        <v>13022533</v>
      </c>
      <c r="D59" s="164">
        <v>105721</v>
      </c>
      <c r="E59" s="164">
        <v>1752116</v>
      </c>
      <c r="F59" s="164">
        <v>3465617</v>
      </c>
      <c r="G59" s="164">
        <v>1024071</v>
      </c>
      <c r="H59" s="164">
        <v>0</v>
      </c>
      <c r="I59" s="164">
        <v>1083494</v>
      </c>
      <c r="J59" s="164">
        <v>214364</v>
      </c>
      <c r="K59" s="164">
        <v>1177453</v>
      </c>
      <c r="L59" s="164">
        <v>495826</v>
      </c>
      <c r="M59" s="164">
        <v>1165049</v>
      </c>
      <c r="N59" s="164">
        <v>11945</v>
      </c>
      <c r="O59" s="164">
        <v>2526877</v>
      </c>
      <c r="P59" s="164">
        <v>0</v>
      </c>
      <c r="Q59" s="164">
        <v>0</v>
      </c>
      <c r="R59" s="152"/>
      <c r="S59" s="152"/>
      <c r="T59" s="152"/>
      <c r="U59" s="152"/>
      <c r="V59" s="152"/>
      <c r="W59" s="152"/>
      <c r="X59" s="152"/>
      <c r="Y59" s="152"/>
      <c r="Z59" s="152"/>
    </row>
    <row r="60" spans="1:26" ht="12" customHeight="1">
      <c r="A60" s="165">
        <v>585</v>
      </c>
      <c r="B60" s="149" t="s">
        <v>147</v>
      </c>
      <c r="C60" s="176">
        <v>15106794</v>
      </c>
      <c r="D60" s="164">
        <v>102687</v>
      </c>
      <c r="E60" s="164">
        <v>3316516</v>
      </c>
      <c r="F60" s="164">
        <v>3100916</v>
      </c>
      <c r="G60" s="164">
        <v>1253221</v>
      </c>
      <c r="H60" s="164">
        <v>9509</v>
      </c>
      <c r="I60" s="164">
        <v>957274</v>
      </c>
      <c r="J60" s="164">
        <v>562754</v>
      </c>
      <c r="K60" s="164">
        <v>1908226</v>
      </c>
      <c r="L60" s="164">
        <v>535987</v>
      </c>
      <c r="M60" s="164">
        <v>1431646</v>
      </c>
      <c r="N60" s="164">
        <v>76335</v>
      </c>
      <c r="O60" s="164">
        <v>1851723</v>
      </c>
      <c r="P60" s="164">
        <v>0</v>
      </c>
      <c r="Q60" s="164">
        <v>0</v>
      </c>
      <c r="R60" s="152"/>
      <c r="S60" s="152"/>
      <c r="T60" s="152"/>
      <c r="U60" s="152"/>
      <c r="V60" s="152"/>
      <c r="W60" s="152"/>
      <c r="X60" s="152"/>
      <c r="Y60" s="152"/>
      <c r="Z60" s="152"/>
    </row>
    <row r="61" spans="1:26" ht="12" customHeight="1">
      <c r="A61" s="165">
        <v>586</v>
      </c>
      <c r="B61" s="149" t="s">
        <v>148</v>
      </c>
      <c r="C61" s="176">
        <v>11339416</v>
      </c>
      <c r="D61" s="164">
        <v>97905</v>
      </c>
      <c r="E61" s="164">
        <v>1923918</v>
      </c>
      <c r="F61" s="164">
        <v>2572100</v>
      </c>
      <c r="G61" s="164">
        <v>1321627</v>
      </c>
      <c r="H61" s="164">
        <v>14506</v>
      </c>
      <c r="I61" s="164">
        <v>684184</v>
      </c>
      <c r="J61" s="164">
        <v>590864</v>
      </c>
      <c r="K61" s="164">
        <v>1425505</v>
      </c>
      <c r="L61" s="164">
        <v>477541</v>
      </c>
      <c r="M61" s="164">
        <v>759044</v>
      </c>
      <c r="N61" s="164">
        <v>27742</v>
      </c>
      <c r="O61" s="164">
        <v>1444480</v>
      </c>
      <c r="P61" s="164">
        <v>0</v>
      </c>
      <c r="Q61" s="164">
        <v>0</v>
      </c>
      <c r="R61" s="152"/>
      <c r="S61" s="152"/>
      <c r="T61" s="152"/>
      <c r="U61" s="152"/>
      <c r="V61" s="152"/>
      <c r="W61" s="152"/>
      <c r="X61" s="152"/>
      <c r="Y61" s="152"/>
      <c r="Z61" s="152"/>
    </row>
    <row r="62" spans="1:26" ht="3.75" customHeight="1">
      <c r="A62" s="168"/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52"/>
      <c r="S62" s="152"/>
      <c r="T62" s="152"/>
      <c r="U62" s="152"/>
      <c r="V62" s="152"/>
      <c r="W62" s="152"/>
      <c r="X62" s="152"/>
      <c r="Y62" s="152"/>
      <c r="Z62" s="152"/>
    </row>
    <row r="63" spans="1:26">
      <c r="A63" s="152" t="s">
        <v>159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</row>
  </sheetData>
  <mergeCells count="1">
    <mergeCell ref="A4:B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96" fitToWidth="2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Q105"/>
  <sheetViews>
    <sheetView zoomScaleNormal="100" workbookViewId="0">
      <selection activeCell="T13" sqref="T13"/>
    </sheetView>
  </sheetViews>
  <sheetFormatPr defaultColWidth="8.85546875" defaultRowHeight="11.25"/>
  <cols>
    <col min="1" max="5" width="2.140625" style="155" customWidth="1"/>
    <col min="6" max="6" width="10.5703125" style="155" customWidth="1"/>
    <col min="7" max="7" width="11.42578125" style="155" customWidth="1"/>
    <col min="8" max="8" width="10" style="155" customWidth="1"/>
    <col min="9" max="9" width="15.140625" style="155" bestFit="1" customWidth="1"/>
    <col min="10" max="10" width="10" style="155" customWidth="1"/>
    <col min="11" max="11" width="15.140625" style="155" bestFit="1" customWidth="1"/>
    <col min="12" max="12" width="9.140625" style="155" customWidth="1"/>
    <col min="13" max="13" width="14.7109375" style="155" customWidth="1"/>
    <col min="14" max="14" width="10" style="155" customWidth="1"/>
    <col min="15" max="15" width="13.85546875" style="155" customWidth="1"/>
    <col min="16" max="16" width="8.5703125" style="155" customWidth="1"/>
    <col min="17" max="17" width="9.42578125" style="155" bestFit="1" customWidth="1"/>
    <col min="18" max="16384" width="8.85546875" style="155"/>
  </cols>
  <sheetData>
    <row r="1" spans="1:17" s="220" customFormat="1" ht="17.25">
      <c r="A1" s="219" t="s">
        <v>516</v>
      </c>
      <c r="C1" s="219"/>
      <c r="D1" s="219"/>
      <c r="E1" s="219"/>
      <c r="F1" s="221"/>
    </row>
    <row r="2" spans="1:17">
      <c r="P2" s="160" t="s">
        <v>178</v>
      </c>
    </row>
    <row r="3" spans="1:17" ht="12" customHeight="1">
      <c r="A3" s="318" t="s">
        <v>378</v>
      </c>
      <c r="B3" s="318"/>
      <c r="C3" s="318"/>
      <c r="D3" s="318"/>
      <c r="E3" s="318"/>
      <c r="F3" s="319"/>
      <c r="G3" s="326" t="s">
        <v>27</v>
      </c>
      <c r="H3" s="324" t="s">
        <v>379</v>
      </c>
      <c r="I3" s="325"/>
      <c r="J3" s="324" t="s">
        <v>380</v>
      </c>
      <c r="K3" s="325"/>
      <c r="L3" s="324" t="s">
        <v>381</v>
      </c>
      <c r="M3" s="325"/>
      <c r="N3" s="324" t="s">
        <v>382</v>
      </c>
      <c r="O3" s="325"/>
      <c r="P3" s="322" t="s">
        <v>269</v>
      </c>
    </row>
    <row r="4" spans="1:17" ht="11.25" customHeight="1">
      <c r="A4" s="320"/>
      <c r="B4" s="320"/>
      <c r="C4" s="320"/>
      <c r="D4" s="320"/>
      <c r="E4" s="320"/>
      <c r="F4" s="321"/>
      <c r="G4" s="327"/>
      <c r="H4" s="222" t="s">
        <v>383</v>
      </c>
      <c r="I4" s="222" t="s">
        <v>177</v>
      </c>
      <c r="J4" s="222" t="s">
        <v>383</v>
      </c>
      <c r="K4" s="222" t="s">
        <v>176</v>
      </c>
      <c r="L4" s="222" t="s">
        <v>383</v>
      </c>
      <c r="M4" s="222" t="s">
        <v>171</v>
      </c>
      <c r="N4" s="222" t="s">
        <v>383</v>
      </c>
      <c r="O4" s="222" t="s">
        <v>171</v>
      </c>
      <c r="P4" s="323"/>
    </row>
    <row r="5" spans="1:17" ht="15" customHeight="1">
      <c r="A5" s="223" t="s">
        <v>53</v>
      </c>
      <c r="B5" s="223"/>
      <c r="C5" s="223"/>
      <c r="E5" s="223"/>
      <c r="F5" s="223"/>
      <c r="G5" s="224">
        <f>+G6+G7</f>
        <v>780979318</v>
      </c>
      <c r="H5" s="225">
        <f t="shared" ref="H5:N5" si="0">+H6+H7</f>
        <v>2225932</v>
      </c>
      <c r="I5" s="225">
        <v>793416887.37699997</v>
      </c>
      <c r="J5" s="225">
        <f t="shared" si="0"/>
        <v>2204404</v>
      </c>
      <c r="K5" s="225">
        <v>785835500.83399999</v>
      </c>
      <c r="L5" s="225">
        <f t="shared" si="0"/>
        <v>2093</v>
      </c>
      <c r="M5" s="225">
        <v>674851.04399999999</v>
      </c>
      <c r="N5" s="225">
        <f t="shared" si="0"/>
        <v>19435</v>
      </c>
      <c r="O5" s="225">
        <v>6906595.4989999998</v>
      </c>
      <c r="P5" s="226">
        <f>IF(I5&lt;&gt;0,(IF(K5/I5*100&gt;=100,ROUND(K5/I5*100,1),IF(K5/I5*100&gt;=99.95,99.9,ROUND(K5/I5*100,1)))),0)</f>
        <v>99</v>
      </c>
      <c r="Q5" s="158"/>
    </row>
    <row r="6" spans="1:17" ht="15" customHeight="1">
      <c r="B6" s="155" t="s">
        <v>101</v>
      </c>
      <c r="C6" s="223"/>
      <c r="E6" s="223"/>
      <c r="F6" s="223"/>
      <c r="G6" s="227">
        <f>+G12+G28+G39+G42+G46+G50+G54+G58+G62+G66+G70+G74+G80+G84+G88</f>
        <v>777201486</v>
      </c>
      <c r="H6" s="174">
        <f t="shared" ref="H6:N6" si="1">+H12+H28+H39+H42+H46+H50+H54+H58+H62+H66+H70+H74+H80+H84+H88</f>
        <v>2203644</v>
      </c>
      <c r="I6" s="174">
        <v>784106606.90999997</v>
      </c>
      <c r="J6" s="174">
        <f t="shared" si="1"/>
        <v>2193586</v>
      </c>
      <c r="K6" s="174">
        <v>781941057.78299999</v>
      </c>
      <c r="L6" s="174">
        <f t="shared" si="1"/>
        <v>45</v>
      </c>
      <c r="M6" s="174">
        <v>12558.352999999999</v>
      </c>
      <c r="N6" s="174">
        <f t="shared" si="1"/>
        <v>10013</v>
      </c>
      <c r="O6" s="174">
        <v>2153050.7740000002</v>
      </c>
      <c r="P6" s="228">
        <f t="shared" ref="P6:P7" si="2">IF(I6&lt;&gt;0,(IF(K6/I6*100&gt;=100,ROUND(K6/I6*100,1),IF(K6/I6*100&gt;=99.95,99.9,ROUND(K6/I6*100,1)))),0)</f>
        <v>99.7</v>
      </c>
    </row>
    <row r="7" spans="1:17" ht="15" customHeight="1">
      <c r="B7" s="155" t="s">
        <v>102</v>
      </c>
      <c r="C7" s="223"/>
      <c r="E7" s="223"/>
      <c r="F7" s="223"/>
      <c r="G7" s="227">
        <f>+G13+G29+G47+G43+G51+G55+G59+G63+G67+G71+G75+G81+G85+G89</f>
        <v>3777832</v>
      </c>
      <c r="H7" s="174">
        <f t="shared" ref="H7:N7" si="3">+H13+H29+H47+H43+H51+H55+H59+H63+H67+H71+H75+H81+H85+H89</f>
        <v>22288</v>
      </c>
      <c r="I7" s="174">
        <v>9310280.4670000002</v>
      </c>
      <c r="J7" s="174">
        <f t="shared" si="3"/>
        <v>10818</v>
      </c>
      <c r="K7" s="174">
        <v>3894443.051</v>
      </c>
      <c r="L7" s="174">
        <f t="shared" si="3"/>
        <v>2048</v>
      </c>
      <c r="M7" s="174">
        <v>662292.69099999999</v>
      </c>
      <c r="N7" s="174">
        <f t="shared" si="3"/>
        <v>9422</v>
      </c>
      <c r="O7" s="174">
        <v>4753544.7249999996</v>
      </c>
      <c r="P7" s="228">
        <f t="shared" si="2"/>
        <v>41.8</v>
      </c>
    </row>
    <row r="8" spans="1:17" ht="3.75" customHeight="1">
      <c r="G8" s="227"/>
      <c r="H8" s="174"/>
      <c r="I8" s="174"/>
      <c r="J8" s="174"/>
      <c r="K8" s="174"/>
      <c r="L8" s="174"/>
      <c r="M8" s="174"/>
      <c r="N8" s="174"/>
      <c r="O8" s="174"/>
      <c r="P8" s="228"/>
    </row>
    <row r="9" spans="1:17" ht="10.5" customHeight="1">
      <c r="B9" s="223" t="s">
        <v>54</v>
      </c>
      <c r="C9" s="223"/>
      <c r="D9" s="223"/>
      <c r="E9" s="223"/>
      <c r="F9" s="223"/>
      <c r="G9" s="227"/>
      <c r="H9" s="174"/>
      <c r="I9" s="174"/>
      <c r="J9" s="174"/>
      <c r="K9" s="174"/>
      <c r="L9" s="174"/>
      <c r="M9" s="174"/>
      <c r="N9" s="174"/>
      <c r="O9" s="174"/>
      <c r="P9" s="228"/>
    </row>
    <row r="10" spans="1:17" ht="3.75" customHeight="1">
      <c r="B10" s="223"/>
      <c r="C10" s="223"/>
      <c r="D10" s="223"/>
      <c r="E10" s="223"/>
      <c r="F10" s="223"/>
      <c r="G10" s="227"/>
      <c r="H10" s="174"/>
      <c r="I10" s="174"/>
      <c r="J10" s="174"/>
      <c r="K10" s="174"/>
      <c r="L10" s="174"/>
      <c r="M10" s="174"/>
      <c r="N10" s="174"/>
      <c r="O10" s="174"/>
      <c r="P10" s="228"/>
    </row>
    <row r="11" spans="1:17" ht="13.5" customHeight="1">
      <c r="C11" s="155" t="s">
        <v>103</v>
      </c>
      <c r="D11" s="223"/>
      <c r="E11" s="223"/>
      <c r="F11" s="223"/>
      <c r="G11" s="227">
        <f>+G12+G13</f>
        <v>231937344</v>
      </c>
      <c r="H11" s="174">
        <f t="shared" ref="H11:N11" si="4">+H12+H13</f>
        <v>170487</v>
      </c>
      <c r="I11" s="174">
        <v>238625749.56799999</v>
      </c>
      <c r="J11" s="174">
        <f t="shared" si="4"/>
        <v>168174</v>
      </c>
      <c r="K11" s="174">
        <v>232618989.40400001</v>
      </c>
      <c r="L11" s="174">
        <f t="shared" si="4"/>
        <v>296</v>
      </c>
      <c r="M11" s="174">
        <v>448016.554</v>
      </c>
      <c r="N11" s="174">
        <f t="shared" si="4"/>
        <v>2017</v>
      </c>
      <c r="O11" s="174">
        <v>5558743.6100000003</v>
      </c>
      <c r="P11" s="229">
        <f t="shared" ref="P11:P13" si="5">IF(I11&lt;&gt;0,(IF(K11/I11*100&gt;=100,ROUND(K11/I11*100,1),IF(K11/I11*100&gt;=99.95,99.9,ROUND(K11/I11*100,1)))),0)</f>
        <v>97.5</v>
      </c>
    </row>
    <row r="12" spans="1:17" ht="13.5" customHeight="1">
      <c r="C12" s="223"/>
      <c r="D12" s="155" t="s">
        <v>101</v>
      </c>
      <c r="F12" s="223"/>
      <c r="G12" s="227">
        <f>+G16+G20+G24</f>
        <v>229936298</v>
      </c>
      <c r="H12" s="174">
        <f t="shared" ref="H12:N12" si="6">+H16+H20+H24</f>
        <v>167944</v>
      </c>
      <c r="I12" s="174">
        <v>232023208.26699999</v>
      </c>
      <c r="J12" s="174">
        <f t="shared" si="6"/>
        <v>166876</v>
      </c>
      <c r="K12" s="174">
        <v>230516241.19999999</v>
      </c>
      <c r="L12" s="174">
        <f t="shared" si="6"/>
        <v>22</v>
      </c>
      <c r="M12" s="174">
        <v>1122.0820000000001</v>
      </c>
      <c r="N12" s="174">
        <f t="shared" si="6"/>
        <v>1046</v>
      </c>
      <c r="O12" s="174">
        <v>1505844.9850000001</v>
      </c>
      <c r="P12" s="228">
        <f t="shared" si="5"/>
        <v>99.4</v>
      </c>
    </row>
    <row r="13" spans="1:17" ht="13.5" customHeight="1">
      <c r="C13" s="223"/>
      <c r="D13" s="155" t="s">
        <v>102</v>
      </c>
      <c r="F13" s="223"/>
      <c r="G13" s="227">
        <f t="shared" ref="G13:N13" si="7">+G17+G21+G25</f>
        <v>2001046</v>
      </c>
      <c r="H13" s="174">
        <f t="shared" si="7"/>
        <v>2543</v>
      </c>
      <c r="I13" s="174">
        <v>6602541.301</v>
      </c>
      <c r="J13" s="174">
        <f t="shared" si="7"/>
        <v>1298</v>
      </c>
      <c r="K13" s="174">
        <v>2102748.2039999999</v>
      </c>
      <c r="L13" s="174">
        <f t="shared" si="7"/>
        <v>274</v>
      </c>
      <c r="M13" s="174">
        <v>446894.47200000001</v>
      </c>
      <c r="N13" s="174">
        <f t="shared" si="7"/>
        <v>971</v>
      </c>
      <c r="O13" s="174">
        <v>4052898.625</v>
      </c>
      <c r="P13" s="228">
        <f t="shared" si="5"/>
        <v>31.8</v>
      </c>
    </row>
    <row r="14" spans="1:17" ht="3.75" customHeight="1">
      <c r="B14" s="223"/>
      <c r="C14" s="223"/>
      <c r="D14" s="223"/>
      <c r="E14" s="223"/>
      <c r="F14" s="223"/>
      <c r="G14" s="227"/>
      <c r="H14" s="157"/>
      <c r="I14" s="157"/>
      <c r="J14" s="157"/>
      <c r="K14" s="157"/>
      <c r="L14" s="157"/>
      <c r="M14" s="157"/>
      <c r="N14" s="157"/>
      <c r="O14" s="157"/>
      <c r="P14" s="228"/>
    </row>
    <row r="15" spans="1:17" ht="13.5" customHeight="1">
      <c r="C15" s="223"/>
      <c r="D15" s="223"/>
      <c r="E15" s="155" t="s">
        <v>104</v>
      </c>
      <c r="G15" s="227">
        <f>+G16+G17</f>
        <v>216885886</v>
      </c>
      <c r="H15" s="157">
        <f t="shared" ref="H15:N15" si="8">+H16+H17</f>
        <v>0</v>
      </c>
      <c r="I15" s="157">
        <v>223258370.34</v>
      </c>
      <c r="J15" s="157">
        <f t="shared" si="8"/>
        <v>0</v>
      </c>
      <c r="K15" s="157">
        <v>217339753.58500001</v>
      </c>
      <c r="L15" s="157">
        <f t="shared" si="8"/>
        <v>0</v>
      </c>
      <c r="M15" s="157">
        <v>434116.68300000002</v>
      </c>
      <c r="N15" s="157">
        <f t="shared" si="8"/>
        <v>0</v>
      </c>
      <c r="O15" s="157">
        <v>5484500.0719999997</v>
      </c>
      <c r="P15" s="228">
        <f t="shared" ref="P15:P16" si="9">IF(I15&lt;&gt;0,(IF(K15/I15*100&gt;=100,ROUND(K15/I15*100,1),IF(K15/I15*100&gt;=99.95,99.9,ROUND(K15/I15*100,1)))),0)</f>
        <v>97.3</v>
      </c>
    </row>
    <row r="16" spans="1:17" ht="13.5" customHeight="1">
      <c r="F16" s="155" t="s">
        <v>101</v>
      </c>
      <c r="G16" s="230">
        <v>215036149</v>
      </c>
      <c r="H16" s="231">
        <v>0</v>
      </c>
      <c r="I16" s="231">
        <v>216867749.05199999</v>
      </c>
      <c r="J16" s="231">
        <v>0</v>
      </c>
      <c r="K16" s="231">
        <v>215391452.09599999</v>
      </c>
      <c r="L16" s="231">
        <v>0</v>
      </c>
      <c r="M16" s="231">
        <v>0</v>
      </c>
      <c r="N16" s="231">
        <v>0</v>
      </c>
      <c r="O16" s="231">
        <v>1476296.956</v>
      </c>
      <c r="P16" s="228">
        <f t="shared" si="9"/>
        <v>99.3</v>
      </c>
    </row>
    <row r="17" spans="3:16" ht="13.5" customHeight="1">
      <c r="C17" s="223"/>
      <c r="D17" s="223"/>
      <c r="E17" s="223"/>
      <c r="F17" s="155" t="s">
        <v>102</v>
      </c>
      <c r="G17" s="230">
        <v>1849737</v>
      </c>
      <c r="H17" s="231">
        <v>0</v>
      </c>
      <c r="I17" s="231">
        <v>6390621.2879999997</v>
      </c>
      <c r="J17" s="231">
        <v>0</v>
      </c>
      <c r="K17" s="231">
        <v>1948301.4890000001</v>
      </c>
      <c r="L17" s="231">
        <v>0</v>
      </c>
      <c r="M17" s="231">
        <v>434116.68300000002</v>
      </c>
      <c r="N17" s="231">
        <v>0</v>
      </c>
      <c r="O17" s="231">
        <v>4008203.1159999999</v>
      </c>
      <c r="P17" s="228">
        <f>IF(I17&lt;&gt;0,(IF(K17/I17*100&gt;=100,ROUND(K17/I17*100,1),IF(K17/I17*100&gt;=99.95,99.9,ROUND(K17/I17*100,1)))),0)</f>
        <v>30.5</v>
      </c>
    </row>
    <row r="18" spans="3:16" ht="3.75" customHeight="1">
      <c r="C18" s="223"/>
      <c r="D18" s="223"/>
      <c r="E18" s="223"/>
      <c r="F18" s="223"/>
      <c r="G18" s="227"/>
      <c r="H18" s="157"/>
      <c r="I18" s="157"/>
      <c r="J18" s="157"/>
      <c r="K18" s="157"/>
      <c r="L18" s="157"/>
      <c r="M18" s="157"/>
      <c r="N18" s="157"/>
      <c r="O18" s="157"/>
      <c r="P18" s="228"/>
    </row>
    <row r="19" spans="3:16" ht="13.5" customHeight="1">
      <c r="C19" s="223"/>
      <c r="D19" s="223"/>
      <c r="E19" s="155" t="s">
        <v>105</v>
      </c>
      <c r="G19" s="227">
        <f>+G20+G21</f>
        <v>13674396</v>
      </c>
      <c r="H19" s="157">
        <f t="shared" ref="H19:N19" si="10">+H20+H21</f>
        <v>154636</v>
      </c>
      <c r="I19" s="157">
        <v>14058814.767000001</v>
      </c>
      <c r="J19" s="157">
        <f t="shared" si="10"/>
        <v>152349</v>
      </c>
      <c r="K19" s="157">
        <v>13978834.129000001</v>
      </c>
      <c r="L19" s="157">
        <f t="shared" si="10"/>
        <v>296</v>
      </c>
      <c r="M19" s="157">
        <v>13899.870999999999</v>
      </c>
      <c r="N19" s="157">
        <f t="shared" si="10"/>
        <v>1991</v>
      </c>
      <c r="O19" s="157">
        <v>66080.767000000007</v>
      </c>
      <c r="P19" s="228">
        <f t="shared" ref="P19:P21" si="11">IF(I19&lt;&gt;0,(IF(K19/I19*100&gt;=100,ROUND(K19/I19*100,1),IF(K19/I19*100&gt;=99.95,99.9,ROUND(K19/I19*100,1)))),0)</f>
        <v>99.4</v>
      </c>
    </row>
    <row r="20" spans="3:16" ht="13.5" customHeight="1">
      <c r="C20" s="223"/>
      <c r="D20" s="223"/>
      <c r="E20" s="223"/>
      <c r="F20" s="155" t="s">
        <v>101</v>
      </c>
      <c r="G20" s="227">
        <v>13523157</v>
      </c>
      <c r="H20" s="157">
        <v>152111</v>
      </c>
      <c r="I20" s="157">
        <v>13853421.5</v>
      </c>
      <c r="J20" s="157">
        <v>151051</v>
      </c>
      <c r="K20" s="157">
        <v>13824457.414000001</v>
      </c>
      <c r="L20" s="157">
        <v>22</v>
      </c>
      <c r="M20" s="157">
        <v>1122.0820000000001</v>
      </c>
      <c r="N20" s="157">
        <v>1038</v>
      </c>
      <c r="O20" s="157">
        <v>27842.004000000001</v>
      </c>
      <c r="P20" s="228">
        <f t="shared" si="11"/>
        <v>99.8</v>
      </c>
    </row>
    <row r="21" spans="3:16" ht="13.5" customHeight="1">
      <c r="C21" s="223"/>
      <c r="D21" s="223"/>
      <c r="E21" s="223"/>
      <c r="F21" s="155" t="s">
        <v>102</v>
      </c>
      <c r="G21" s="227">
        <v>151239</v>
      </c>
      <c r="H21" s="157">
        <v>2525</v>
      </c>
      <c r="I21" s="157">
        <v>205393.26699999999</v>
      </c>
      <c r="J21" s="157">
        <v>1298</v>
      </c>
      <c r="K21" s="157">
        <v>154376.715</v>
      </c>
      <c r="L21" s="157">
        <v>274</v>
      </c>
      <c r="M21" s="157">
        <v>12777.789000000001</v>
      </c>
      <c r="N21" s="157">
        <v>953</v>
      </c>
      <c r="O21" s="157">
        <v>38238.762999999999</v>
      </c>
      <c r="P21" s="228">
        <f t="shared" si="11"/>
        <v>75.2</v>
      </c>
    </row>
    <row r="22" spans="3:16" ht="3.75" customHeight="1">
      <c r="C22" s="223"/>
      <c r="D22" s="223"/>
      <c r="E22" s="223"/>
      <c r="F22" s="223"/>
      <c r="G22" s="227"/>
      <c r="H22" s="157"/>
      <c r="I22" s="157"/>
      <c r="J22" s="157"/>
      <c r="K22" s="157"/>
      <c r="L22" s="157"/>
      <c r="M22" s="157"/>
      <c r="N22" s="157"/>
      <c r="O22" s="157"/>
      <c r="P22" s="228"/>
    </row>
    <row r="23" spans="3:16" ht="13.5" customHeight="1">
      <c r="C23" s="223"/>
      <c r="D23" s="223"/>
      <c r="E23" s="155" t="s">
        <v>35</v>
      </c>
      <c r="G23" s="227">
        <f>+G24+G25</f>
        <v>1377062</v>
      </c>
      <c r="H23" s="157">
        <f t="shared" ref="H23:N23" si="12">+H24+H25</f>
        <v>15851</v>
      </c>
      <c r="I23" s="157">
        <v>1308564.4609999999</v>
      </c>
      <c r="J23" s="157">
        <f t="shared" si="12"/>
        <v>15825</v>
      </c>
      <c r="K23" s="157">
        <v>1300401.69</v>
      </c>
      <c r="L23" s="157">
        <f t="shared" si="12"/>
        <v>0</v>
      </c>
      <c r="M23" s="157">
        <v>0</v>
      </c>
      <c r="N23" s="157">
        <f t="shared" si="12"/>
        <v>26</v>
      </c>
      <c r="O23" s="157">
        <v>8162.7709999999997</v>
      </c>
      <c r="P23" s="228">
        <f t="shared" ref="P23:P25" si="13">IF(I23&lt;&gt;0,(IF(K23/I23*100&gt;=100,ROUND(K23/I23*100,1),IF(K23/I23*100&gt;=99.95,99.9,ROUND(K23/I23*100,1)))),0)</f>
        <v>99.4</v>
      </c>
    </row>
    <row r="24" spans="3:16" ht="13.5" customHeight="1">
      <c r="C24" s="223"/>
      <c r="D24" s="223"/>
      <c r="E24" s="223"/>
      <c r="F24" s="155" t="s">
        <v>101</v>
      </c>
      <c r="G24" s="227">
        <v>1376992</v>
      </c>
      <c r="H24" s="157">
        <v>15833</v>
      </c>
      <c r="I24" s="157">
        <v>1302037.7150000001</v>
      </c>
      <c r="J24" s="157">
        <v>15825</v>
      </c>
      <c r="K24" s="157">
        <v>1300331.69</v>
      </c>
      <c r="L24" s="157">
        <v>0</v>
      </c>
      <c r="M24" s="157">
        <v>0</v>
      </c>
      <c r="N24" s="157">
        <v>8</v>
      </c>
      <c r="O24" s="157">
        <v>1706.0250000000001</v>
      </c>
      <c r="P24" s="228">
        <f t="shared" si="13"/>
        <v>99.9</v>
      </c>
    </row>
    <row r="25" spans="3:16" ht="13.5" customHeight="1">
      <c r="C25" s="223"/>
      <c r="D25" s="223"/>
      <c r="E25" s="223"/>
      <c r="F25" s="155" t="s">
        <v>102</v>
      </c>
      <c r="G25" s="227">
        <v>70</v>
      </c>
      <c r="H25" s="157">
        <v>18</v>
      </c>
      <c r="I25" s="157">
        <v>6526.7460000000001</v>
      </c>
      <c r="J25" s="157">
        <v>0</v>
      </c>
      <c r="K25" s="157">
        <v>70</v>
      </c>
      <c r="L25" s="157">
        <v>0</v>
      </c>
      <c r="M25" s="157">
        <v>0</v>
      </c>
      <c r="N25" s="157">
        <v>18</v>
      </c>
      <c r="O25" s="157">
        <v>6456.7460000000001</v>
      </c>
      <c r="P25" s="228">
        <f t="shared" si="13"/>
        <v>1.1000000000000001</v>
      </c>
    </row>
    <row r="26" spans="3:16" ht="3.75" customHeight="1">
      <c r="G26" s="227"/>
      <c r="H26" s="157"/>
      <c r="I26" s="157"/>
      <c r="J26" s="157"/>
      <c r="K26" s="157"/>
      <c r="L26" s="157"/>
      <c r="M26" s="157"/>
      <c r="N26" s="157"/>
      <c r="O26" s="157"/>
      <c r="P26" s="228"/>
    </row>
    <row r="27" spans="3:16" ht="13.5" customHeight="1">
      <c r="C27" s="155" t="s">
        <v>106</v>
      </c>
      <c r="D27" s="223"/>
      <c r="E27" s="223"/>
      <c r="F27" s="223"/>
      <c r="G27" s="227">
        <f>+G28+G29</f>
        <v>157866068</v>
      </c>
      <c r="H27" s="157">
        <f t="shared" ref="H27:N27" si="14">+H28+H29</f>
        <v>160000</v>
      </c>
      <c r="I27" s="157">
        <v>163800559.27399999</v>
      </c>
      <c r="J27" s="157">
        <f t="shared" si="14"/>
        <v>157804</v>
      </c>
      <c r="K27" s="157">
        <v>163273643.94800001</v>
      </c>
      <c r="L27" s="157">
        <f t="shared" si="14"/>
        <v>154</v>
      </c>
      <c r="M27" s="157">
        <v>57134.457999999999</v>
      </c>
      <c r="N27" s="157">
        <f t="shared" si="14"/>
        <v>2042</v>
      </c>
      <c r="O27" s="157">
        <v>469780.86800000002</v>
      </c>
      <c r="P27" s="228">
        <f t="shared" ref="P27:P29" si="15">IF(I27&lt;&gt;0,(IF(K27/I27*100&gt;=100,ROUND(K27/I27*100,1),IF(K27/I27*100&gt;=99.95,99.9,ROUND(K27/I27*100,1)))),0)</f>
        <v>99.7</v>
      </c>
    </row>
    <row r="28" spans="3:16" ht="13.5" customHeight="1">
      <c r="C28" s="223"/>
      <c r="D28" s="155" t="s">
        <v>101</v>
      </c>
      <c r="F28" s="223"/>
      <c r="G28" s="227">
        <f>+G32+G36</f>
        <v>156670900</v>
      </c>
      <c r="H28" s="157">
        <f t="shared" ref="H28:N29" si="16">+H32+H36</f>
        <v>157421</v>
      </c>
      <c r="I28" s="157">
        <v>162269417.30000001</v>
      </c>
      <c r="J28" s="157">
        <f t="shared" si="16"/>
        <v>156418</v>
      </c>
      <c r="K28" s="157">
        <v>162076136.167</v>
      </c>
      <c r="L28" s="157">
        <f t="shared" si="16"/>
        <v>6</v>
      </c>
      <c r="M28" s="157">
        <v>9152.7999999999993</v>
      </c>
      <c r="N28" s="157">
        <f t="shared" si="16"/>
        <v>997</v>
      </c>
      <c r="O28" s="157">
        <v>184128.33300000001</v>
      </c>
      <c r="P28" s="228">
        <f t="shared" si="15"/>
        <v>99.9</v>
      </c>
    </row>
    <row r="29" spans="3:16" ht="13.5" customHeight="1">
      <c r="C29" s="223"/>
      <c r="D29" s="155" t="s">
        <v>102</v>
      </c>
      <c r="F29" s="223"/>
      <c r="G29" s="227">
        <f>+G33+G37</f>
        <v>1195168</v>
      </c>
      <c r="H29" s="157">
        <f t="shared" si="16"/>
        <v>2579</v>
      </c>
      <c r="I29" s="157">
        <v>1531141.9739999999</v>
      </c>
      <c r="J29" s="157">
        <f t="shared" si="16"/>
        <v>1386</v>
      </c>
      <c r="K29" s="157">
        <v>1197507.781</v>
      </c>
      <c r="L29" s="157">
        <f t="shared" si="16"/>
        <v>148</v>
      </c>
      <c r="M29" s="157">
        <v>47981.658000000003</v>
      </c>
      <c r="N29" s="157">
        <f t="shared" si="16"/>
        <v>1045</v>
      </c>
      <c r="O29" s="157">
        <v>285652.53499999997</v>
      </c>
      <c r="P29" s="228">
        <f t="shared" si="15"/>
        <v>78.2</v>
      </c>
    </row>
    <row r="30" spans="3:16" ht="3.75" customHeight="1">
      <c r="G30" s="227"/>
      <c r="H30" s="157"/>
      <c r="I30" s="157"/>
      <c r="J30" s="157"/>
      <c r="K30" s="157"/>
      <c r="L30" s="157"/>
      <c r="M30" s="157"/>
      <c r="N30" s="157"/>
      <c r="O30" s="157"/>
      <c r="P30" s="228"/>
    </row>
    <row r="31" spans="3:16" ht="13.5" customHeight="1">
      <c r="C31" s="223"/>
      <c r="D31" s="223"/>
      <c r="E31" s="155" t="s">
        <v>104</v>
      </c>
      <c r="G31" s="227">
        <f>+G32+G33</f>
        <v>7651272</v>
      </c>
      <c r="H31" s="157">
        <f t="shared" ref="H31:N31" si="17">+H32+H33</f>
        <v>83001</v>
      </c>
      <c r="I31" s="157">
        <v>7837833.7290000003</v>
      </c>
      <c r="J31" s="157">
        <f t="shared" si="17"/>
        <v>81456</v>
      </c>
      <c r="K31" s="157">
        <v>7689239.6730000004</v>
      </c>
      <c r="L31" s="157">
        <f t="shared" si="17"/>
        <v>102</v>
      </c>
      <c r="M31" s="157">
        <v>5813.6559999999999</v>
      </c>
      <c r="N31" s="157">
        <f t="shared" si="17"/>
        <v>1443</v>
      </c>
      <c r="O31" s="157">
        <v>142780.4</v>
      </c>
      <c r="P31" s="228">
        <f t="shared" ref="P31:P33" si="18">IF(I31&lt;&gt;0,(IF(K31/I31*100&gt;=100,ROUND(K31/I31*100,1),IF(K31/I31*100&gt;=99.95,99.9,ROUND(K31/I31*100,1)))),0)</f>
        <v>98.1</v>
      </c>
    </row>
    <row r="32" spans="3:16" ht="13.5" customHeight="1">
      <c r="C32" s="223"/>
      <c r="D32" s="223"/>
      <c r="E32" s="223"/>
      <c r="F32" s="155" t="s">
        <v>101</v>
      </c>
      <c r="G32" s="227">
        <v>7578009</v>
      </c>
      <c r="H32" s="157">
        <v>81197</v>
      </c>
      <c r="I32" s="157">
        <v>7672756.7999999998</v>
      </c>
      <c r="J32" s="157">
        <v>80524</v>
      </c>
      <c r="K32" s="157">
        <v>7609850.0710000005</v>
      </c>
      <c r="L32" s="157">
        <v>2</v>
      </c>
      <c r="M32" s="157">
        <v>80.400000000000006</v>
      </c>
      <c r="N32" s="157">
        <v>671</v>
      </c>
      <c r="O32" s="157">
        <v>62826.328999999998</v>
      </c>
      <c r="P32" s="228">
        <f t="shared" si="18"/>
        <v>99.2</v>
      </c>
    </row>
    <row r="33" spans="3:16" ht="13.5" customHeight="1">
      <c r="C33" s="223"/>
      <c r="D33" s="223"/>
      <c r="E33" s="223"/>
      <c r="F33" s="155" t="s">
        <v>102</v>
      </c>
      <c r="G33" s="227">
        <v>73263</v>
      </c>
      <c r="H33" s="157">
        <v>1804</v>
      </c>
      <c r="I33" s="157">
        <v>165076.929</v>
      </c>
      <c r="J33" s="157">
        <v>932</v>
      </c>
      <c r="K33" s="157">
        <v>79389.601999999999</v>
      </c>
      <c r="L33" s="157">
        <v>100</v>
      </c>
      <c r="M33" s="157">
        <v>5733.2560000000003</v>
      </c>
      <c r="N33" s="157">
        <v>772</v>
      </c>
      <c r="O33" s="157">
        <v>79954.070999999996</v>
      </c>
      <c r="P33" s="228">
        <f t="shared" si="18"/>
        <v>48.1</v>
      </c>
    </row>
    <row r="34" spans="3:16" ht="3.75" customHeight="1">
      <c r="C34" s="223"/>
      <c r="D34" s="223"/>
      <c r="E34" s="223"/>
      <c r="F34" s="223"/>
      <c r="G34" s="227"/>
      <c r="H34" s="157"/>
      <c r="I34" s="157"/>
      <c r="J34" s="157"/>
      <c r="K34" s="157"/>
      <c r="L34" s="157"/>
      <c r="M34" s="157"/>
      <c r="N34" s="157"/>
      <c r="O34" s="157"/>
      <c r="P34" s="228"/>
    </row>
    <row r="35" spans="3:16" ht="13.5" customHeight="1">
      <c r="C35" s="223"/>
      <c r="D35" s="223"/>
      <c r="E35" s="155" t="s">
        <v>105</v>
      </c>
      <c r="G35" s="227">
        <f>+G36+G37</f>
        <v>150214796</v>
      </c>
      <c r="H35" s="157">
        <f t="shared" ref="H35:N35" si="19">+H36+H37</f>
        <v>76999</v>
      </c>
      <c r="I35" s="157">
        <v>155962725.54499999</v>
      </c>
      <c r="J35" s="157">
        <f t="shared" si="19"/>
        <v>76348</v>
      </c>
      <c r="K35" s="157">
        <v>155584404.27500001</v>
      </c>
      <c r="L35" s="157">
        <f t="shared" si="19"/>
        <v>52</v>
      </c>
      <c r="M35" s="157">
        <v>51320.802000000003</v>
      </c>
      <c r="N35" s="157">
        <f t="shared" si="19"/>
        <v>599</v>
      </c>
      <c r="O35" s="157">
        <v>327000.46799999999</v>
      </c>
      <c r="P35" s="228">
        <f t="shared" ref="P35:P37" si="20">IF(I35&lt;&gt;0,(IF(K35/I35*100&gt;=100,ROUND(K35/I35*100,1),IF(K35/I35*100&gt;=99.95,99.9,ROUND(K35/I35*100,1)))),0)</f>
        <v>99.8</v>
      </c>
    </row>
    <row r="36" spans="3:16" ht="13.5" customHeight="1">
      <c r="C36" s="223"/>
      <c r="D36" s="223"/>
      <c r="E36" s="223"/>
      <c r="F36" s="155" t="s">
        <v>101</v>
      </c>
      <c r="G36" s="227">
        <v>149092891</v>
      </c>
      <c r="H36" s="157">
        <v>76224</v>
      </c>
      <c r="I36" s="157">
        <v>154596660.5</v>
      </c>
      <c r="J36" s="157">
        <v>75894</v>
      </c>
      <c r="K36" s="157">
        <v>154466286.09599999</v>
      </c>
      <c r="L36" s="157">
        <v>4</v>
      </c>
      <c r="M36" s="157">
        <v>9072.4</v>
      </c>
      <c r="N36" s="157">
        <v>326</v>
      </c>
      <c r="O36" s="157">
        <v>121302.004</v>
      </c>
      <c r="P36" s="228">
        <f t="shared" si="20"/>
        <v>99.9</v>
      </c>
    </row>
    <row r="37" spans="3:16" ht="13.5" customHeight="1">
      <c r="C37" s="223"/>
      <c r="D37" s="223"/>
      <c r="E37" s="223"/>
      <c r="F37" s="155" t="s">
        <v>102</v>
      </c>
      <c r="G37" s="227">
        <v>1121905</v>
      </c>
      <c r="H37" s="157">
        <v>775</v>
      </c>
      <c r="I37" s="157">
        <v>1366065.0449999999</v>
      </c>
      <c r="J37" s="157">
        <v>454</v>
      </c>
      <c r="K37" s="157">
        <v>1118118.179</v>
      </c>
      <c r="L37" s="157">
        <v>48</v>
      </c>
      <c r="M37" s="157">
        <v>42248.402000000002</v>
      </c>
      <c r="N37" s="157">
        <v>273</v>
      </c>
      <c r="O37" s="157">
        <v>205698.46400000001</v>
      </c>
      <c r="P37" s="228">
        <f t="shared" si="20"/>
        <v>81.8</v>
      </c>
    </row>
    <row r="38" spans="3:16" ht="3.75" customHeight="1">
      <c r="G38" s="227"/>
      <c r="H38" s="157"/>
      <c r="I38" s="157"/>
      <c r="J38" s="157"/>
      <c r="K38" s="157"/>
      <c r="L38" s="157"/>
      <c r="M38" s="157"/>
      <c r="N38" s="157"/>
      <c r="O38" s="157"/>
      <c r="P38" s="228"/>
    </row>
    <row r="39" spans="3:16" ht="10.5" customHeight="1">
      <c r="C39" s="155" t="s">
        <v>34</v>
      </c>
      <c r="G39" s="227">
        <v>261140228</v>
      </c>
      <c r="H39" s="157">
        <v>0</v>
      </c>
      <c r="I39" s="157">
        <v>260019198.05000001</v>
      </c>
      <c r="J39" s="157">
        <v>0</v>
      </c>
      <c r="K39" s="157">
        <v>260019198.05000001</v>
      </c>
      <c r="L39" s="157">
        <v>0</v>
      </c>
      <c r="M39" s="157"/>
      <c r="N39" s="157">
        <v>0</v>
      </c>
      <c r="O39" s="157">
        <v>0</v>
      </c>
      <c r="P39" s="228">
        <f>IF(I39&lt;&gt;0,(IF(K39/I39*100&gt;=100,ROUND(K39/I39*100,1),IF(K39/I39*100&gt;=99.95,99.9,ROUND(K39/I39*100,1)))),0)</f>
        <v>100</v>
      </c>
    </row>
    <row r="40" spans="3:16" ht="8.25" customHeight="1">
      <c r="G40" s="227"/>
      <c r="H40" s="157"/>
      <c r="I40" s="157"/>
      <c r="J40" s="157"/>
      <c r="K40" s="157"/>
      <c r="L40" s="157"/>
      <c r="M40" s="157"/>
      <c r="N40" s="157"/>
      <c r="O40" s="157"/>
      <c r="P40" s="228"/>
    </row>
    <row r="41" spans="3:16" ht="13.5" customHeight="1">
      <c r="C41" s="155" t="s">
        <v>107</v>
      </c>
      <c r="G41" s="227">
        <f>+G42+G43</f>
        <v>16541885</v>
      </c>
      <c r="H41" s="157">
        <f t="shared" ref="H41:N41" si="21">+H42+H43</f>
        <v>75073</v>
      </c>
      <c r="I41" s="157">
        <v>16959688.401000001</v>
      </c>
      <c r="J41" s="157">
        <f t="shared" si="21"/>
        <v>73196</v>
      </c>
      <c r="K41" s="157">
        <v>16554464.892000001</v>
      </c>
      <c r="L41" s="157">
        <f t="shared" si="21"/>
        <v>73</v>
      </c>
      <c r="M41" s="157">
        <v>18951.764999999999</v>
      </c>
      <c r="N41" s="157">
        <f t="shared" si="21"/>
        <v>1804</v>
      </c>
      <c r="O41" s="157">
        <v>386271.74400000001</v>
      </c>
      <c r="P41" s="228">
        <f t="shared" ref="P41:P43" si="22">IF(I41&lt;&gt;0,(IF(K41/I41*100&gt;=100,ROUND(K41/I41*100,1),IF(K41/I41*100&gt;=99.95,99.9,ROUND(K41/I41*100,1)))),0)</f>
        <v>97.6</v>
      </c>
    </row>
    <row r="42" spans="3:16" ht="13.5" customHeight="1">
      <c r="C42" s="223"/>
      <c r="D42" s="223" t="s">
        <v>101</v>
      </c>
      <c r="E42" s="223"/>
      <c r="G42" s="227">
        <v>16265678</v>
      </c>
      <c r="H42" s="157">
        <v>73129</v>
      </c>
      <c r="I42" s="157">
        <v>16464049.4</v>
      </c>
      <c r="J42" s="157">
        <v>72024</v>
      </c>
      <c r="K42" s="157">
        <v>16267544.922</v>
      </c>
      <c r="L42" s="157">
        <v>5</v>
      </c>
      <c r="M42" s="157">
        <v>2081.6709999999998</v>
      </c>
      <c r="N42" s="157">
        <v>1100</v>
      </c>
      <c r="O42" s="157">
        <v>194422.807</v>
      </c>
      <c r="P42" s="228">
        <f t="shared" si="22"/>
        <v>98.8</v>
      </c>
    </row>
    <row r="43" spans="3:16" ht="13.5" customHeight="1">
      <c r="C43" s="223"/>
      <c r="D43" s="223" t="s">
        <v>102</v>
      </c>
      <c r="E43" s="223"/>
      <c r="G43" s="227">
        <v>276207</v>
      </c>
      <c r="H43" s="157">
        <v>1944</v>
      </c>
      <c r="I43" s="157">
        <v>495639.00099999999</v>
      </c>
      <c r="J43" s="157">
        <v>1172</v>
      </c>
      <c r="K43" s="157">
        <v>286919.96999999997</v>
      </c>
      <c r="L43" s="157">
        <v>68</v>
      </c>
      <c r="M43" s="157">
        <v>16870.094000000001</v>
      </c>
      <c r="N43" s="157">
        <v>704</v>
      </c>
      <c r="O43" s="157">
        <v>191848.93700000001</v>
      </c>
      <c r="P43" s="228">
        <f t="shared" si="22"/>
        <v>57.9</v>
      </c>
    </row>
    <row r="44" spans="3:16" ht="3.75" customHeight="1">
      <c r="C44" s="223"/>
      <c r="D44" s="223"/>
      <c r="E44" s="223"/>
      <c r="F44" s="223"/>
      <c r="G44" s="227"/>
      <c r="H44" s="157"/>
      <c r="I44" s="157"/>
      <c r="J44" s="157"/>
      <c r="K44" s="157"/>
      <c r="L44" s="157"/>
      <c r="M44" s="157"/>
      <c r="N44" s="157"/>
      <c r="O44" s="157"/>
      <c r="P44" s="228"/>
    </row>
    <row r="45" spans="3:16" ht="13.5" customHeight="1">
      <c r="C45" s="155" t="s">
        <v>58</v>
      </c>
      <c r="G45" s="227">
        <f>+G46+G47</f>
        <v>5405054</v>
      </c>
      <c r="H45" s="157">
        <f t="shared" ref="H45:N45" si="23">+H46+H47</f>
        <v>2518</v>
      </c>
      <c r="I45" s="157">
        <v>5412159.8480000002</v>
      </c>
      <c r="J45" s="157">
        <f t="shared" si="23"/>
        <v>2512</v>
      </c>
      <c r="K45" s="157">
        <v>5412138.0559999999</v>
      </c>
      <c r="L45" s="157">
        <f t="shared" si="23"/>
        <v>0</v>
      </c>
      <c r="M45" s="157">
        <v>0</v>
      </c>
      <c r="N45" s="157">
        <f t="shared" si="23"/>
        <v>6</v>
      </c>
      <c r="O45" s="157">
        <v>21.792000000000002</v>
      </c>
      <c r="P45" s="229">
        <f t="shared" ref="P45:P47" si="24">IF(I45&lt;&gt;0,(IF(K45/I45*100&gt;=100,ROUND(K45/I45*100,1),IF(K45/I45*100&gt;=99.95,99.9,ROUND(K45/I45*100,1)))),0)</f>
        <v>99.9</v>
      </c>
    </row>
    <row r="46" spans="3:16" ht="13.5" customHeight="1">
      <c r="C46" s="223"/>
      <c r="D46" s="223" t="s">
        <v>101</v>
      </c>
      <c r="E46" s="223"/>
      <c r="G46" s="227">
        <v>5405019</v>
      </c>
      <c r="H46" s="157">
        <v>2514</v>
      </c>
      <c r="I46" s="157">
        <v>5412125.2879999997</v>
      </c>
      <c r="J46" s="157">
        <v>2512</v>
      </c>
      <c r="K46" s="157">
        <v>5412123.2960000001</v>
      </c>
      <c r="L46" s="157">
        <v>0</v>
      </c>
      <c r="M46" s="157">
        <v>0</v>
      </c>
      <c r="N46" s="157">
        <v>2</v>
      </c>
      <c r="O46" s="157">
        <v>1.992</v>
      </c>
      <c r="P46" s="228">
        <f t="shared" si="24"/>
        <v>99.9</v>
      </c>
    </row>
    <row r="47" spans="3:16" ht="13.5" customHeight="1">
      <c r="C47" s="223"/>
      <c r="D47" s="223" t="s">
        <v>102</v>
      </c>
      <c r="E47" s="223"/>
      <c r="G47" s="227">
        <v>35</v>
      </c>
      <c r="H47" s="157">
        <v>4</v>
      </c>
      <c r="I47" s="157">
        <v>34.56</v>
      </c>
      <c r="J47" s="157">
        <v>0</v>
      </c>
      <c r="K47" s="157">
        <v>14.76</v>
      </c>
      <c r="L47" s="157">
        <v>0</v>
      </c>
      <c r="M47" s="157">
        <v>0</v>
      </c>
      <c r="N47" s="157">
        <v>4</v>
      </c>
      <c r="O47" s="157">
        <v>19.8</v>
      </c>
      <c r="P47" s="228">
        <f t="shared" si="24"/>
        <v>42.7</v>
      </c>
    </row>
    <row r="48" spans="3:16" ht="3.75" customHeight="1">
      <c r="G48" s="227"/>
      <c r="H48" s="157"/>
      <c r="I48" s="157"/>
      <c r="J48" s="157"/>
      <c r="K48" s="157"/>
      <c r="L48" s="157"/>
      <c r="M48" s="157"/>
      <c r="N48" s="157"/>
      <c r="O48" s="157"/>
      <c r="P48" s="228"/>
    </row>
    <row r="49" spans="3:16" ht="13.5" customHeight="1">
      <c r="C49" s="155" t="s">
        <v>59</v>
      </c>
      <c r="D49" s="223"/>
      <c r="E49" s="223"/>
      <c r="F49" s="223"/>
      <c r="G49" s="227">
        <f>+G50+G51</f>
        <v>3571495</v>
      </c>
      <c r="H49" s="157">
        <f t="shared" ref="H49:N49" si="25">+H50+H51</f>
        <v>1932</v>
      </c>
      <c r="I49" s="157">
        <v>3612038.1039999998</v>
      </c>
      <c r="J49" s="157">
        <f t="shared" si="25"/>
        <v>1925</v>
      </c>
      <c r="K49" s="157">
        <v>3605563.5890000002</v>
      </c>
      <c r="L49" s="157">
        <f t="shared" si="25"/>
        <v>0</v>
      </c>
      <c r="M49" s="157">
        <v>0</v>
      </c>
      <c r="N49" s="157">
        <f t="shared" si="25"/>
        <v>7</v>
      </c>
      <c r="O49" s="157">
        <v>6474.5150000000003</v>
      </c>
      <c r="P49" s="228">
        <f t="shared" ref="P49:P51" si="26">IF(I49&lt;&gt;0,(IF(K49/I49*100&gt;=100,ROUND(K49/I49*100,1),IF(K49/I49*100&gt;=99.95,99.9,ROUND(K49/I49*100,1)))),0)</f>
        <v>99.8</v>
      </c>
    </row>
    <row r="50" spans="3:16" ht="13.5" customHeight="1">
      <c r="C50" s="223"/>
      <c r="D50" s="155" t="s">
        <v>101</v>
      </c>
      <c r="F50" s="223"/>
      <c r="G50" s="227">
        <v>3527783</v>
      </c>
      <c r="H50" s="157">
        <v>1901</v>
      </c>
      <c r="I50" s="157">
        <v>3566268.6540000001</v>
      </c>
      <c r="J50" s="157">
        <v>1895</v>
      </c>
      <c r="K50" s="157">
        <v>3560294.139</v>
      </c>
      <c r="L50" s="157">
        <v>0</v>
      </c>
      <c r="M50" s="157">
        <v>0</v>
      </c>
      <c r="N50" s="157">
        <v>6</v>
      </c>
      <c r="O50" s="157">
        <v>5974.5150000000003</v>
      </c>
      <c r="P50" s="228">
        <f t="shared" si="26"/>
        <v>99.8</v>
      </c>
    </row>
    <row r="51" spans="3:16" ht="13.5" customHeight="1">
      <c r="C51" s="223"/>
      <c r="D51" s="155" t="s">
        <v>102</v>
      </c>
      <c r="F51" s="223"/>
      <c r="G51" s="227">
        <v>43712</v>
      </c>
      <c r="H51" s="157">
        <v>31</v>
      </c>
      <c r="I51" s="157">
        <v>45769.45</v>
      </c>
      <c r="J51" s="157">
        <v>30</v>
      </c>
      <c r="K51" s="157">
        <v>45269.45</v>
      </c>
      <c r="L51" s="157">
        <v>0</v>
      </c>
      <c r="M51" s="157">
        <v>0</v>
      </c>
      <c r="N51" s="157">
        <v>1</v>
      </c>
      <c r="O51" s="157">
        <v>500</v>
      </c>
      <c r="P51" s="228">
        <f t="shared" si="26"/>
        <v>98.9</v>
      </c>
    </row>
    <row r="52" spans="3:16" ht="3.75" customHeight="1">
      <c r="G52" s="227"/>
      <c r="H52" s="157"/>
      <c r="I52" s="157"/>
      <c r="J52" s="157"/>
      <c r="K52" s="157"/>
      <c r="L52" s="157"/>
      <c r="M52" s="157"/>
      <c r="N52" s="157"/>
      <c r="O52" s="157"/>
      <c r="P52" s="228"/>
    </row>
    <row r="53" spans="3:16" ht="13.5" customHeight="1">
      <c r="C53" s="155" t="s">
        <v>481</v>
      </c>
      <c r="D53" s="223"/>
      <c r="E53" s="223"/>
      <c r="F53" s="223"/>
      <c r="G53" s="227">
        <f>+G54+G55</f>
        <v>4015599</v>
      </c>
      <c r="H53" s="157">
        <f t="shared" ref="H53:N53" si="27">+H54+H55</f>
        <v>70154</v>
      </c>
      <c r="I53" s="157">
        <v>4110918.1</v>
      </c>
      <c r="J53" s="157">
        <f t="shared" si="27"/>
        <v>70154</v>
      </c>
      <c r="K53" s="157">
        <v>4110918.1</v>
      </c>
      <c r="L53" s="157">
        <f t="shared" si="27"/>
        <v>0</v>
      </c>
      <c r="M53" s="157">
        <v>0</v>
      </c>
      <c r="N53" s="157">
        <f t="shared" si="27"/>
        <v>0</v>
      </c>
      <c r="O53" s="157">
        <v>0</v>
      </c>
      <c r="P53" s="228">
        <f t="shared" ref="P53:P55" si="28">IF(I53&lt;&gt;0,(IF(K53/I53*100&gt;=100,ROUND(K53/I53*100,1),IF(K53/I53*100&gt;=99.95,99.9,ROUND(K53/I53*100,1)))),0)</f>
        <v>100</v>
      </c>
    </row>
    <row r="54" spans="3:16" ht="13.5" customHeight="1">
      <c r="C54" s="223"/>
      <c r="D54" s="155" t="s">
        <v>101</v>
      </c>
      <c r="F54" s="223"/>
      <c r="G54" s="227">
        <v>4015599</v>
      </c>
      <c r="H54" s="157">
        <v>70154</v>
      </c>
      <c r="I54" s="157">
        <v>4110918.1</v>
      </c>
      <c r="J54" s="157">
        <v>70154</v>
      </c>
      <c r="K54" s="157">
        <v>4110918.1</v>
      </c>
      <c r="L54" s="157">
        <v>0</v>
      </c>
      <c r="M54" s="157">
        <v>0</v>
      </c>
      <c r="N54" s="157">
        <v>0</v>
      </c>
      <c r="O54" s="157">
        <v>0</v>
      </c>
      <c r="P54" s="228">
        <f t="shared" si="28"/>
        <v>100</v>
      </c>
    </row>
    <row r="55" spans="3:16" ht="13.5" customHeight="1">
      <c r="C55" s="223"/>
      <c r="D55" s="155" t="s">
        <v>102</v>
      </c>
      <c r="F55" s="223"/>
      <c r="G55" s="227">
        <v>0</v>
      </c>
      <c r="H55" s="157">
        <v>0</v>
      </c>
      <c r="I55" s="157">
        <v>0</v>
      </c>
      <c r="J55" s="157">
        <v>0</v>
      </c>
      <c r="K55" s="157"/>
      <c r="L55" s="157">
        <v>0</v>
      </c>
      <c r="M55" s="157">
        <v>0</v>
      </c>
      <c r="N55" s="157">
        <v>0</v>
      </c>
      <c r="O55" s="157">
        <v>0</v>
      </c>
      <c r="P55" s="228">
        <f t="shared" si="28"/>
        <v>0</v>
      </c>
    </row>
    <row r="56" spans="3:16" ht="3.75" customHeight="1">
      <c r="G56" s="227"/>
      <c r="H56" s="157"/>
      <c r="I56" s="157"/>
      <c r="J56" s="157"/>
      <c r="K56" s="157"/>
      <c r="L56" s="157"/>
      <c r="M56" s="157"/>
      <c r="N56" s="157"/>
      <c r="O56" s="157"/>
      <c r="P56" s="228"/>
    </row>
    <row r="57" spans="3:16" ht="13.5" customHeight="1">
      <c r="C57" s="155" t="s">
        <v>249</v>
      </c>
      <c r="D57" s="223"/>
      <c r="E57" s="223"/>
      <c r="F57" s="223"/>
      <c r="G57" s="227">
        <f>+G58+G59</f>
        <v>39862547</v>
      </c>
      <c r="H57" s="157">
        <f t="shared" ref="H57:N57" si="29">+H58+H59</f>
        <v>4776</v>
      </c>
      <c r="I57" s="157">
        <v>39718111.975000001</v>
      </c>
      <c r="J57" s="157">
        <f t="shared" si="29"/>
        <v>4755</v>
      </c>
      <c r="K57" s="157">
        <v>39616682.004000001</v>
      </c>
      <c r="L57" s="157">
        <f t="shared" si="29"/>
        <v>14</v>
      </c>
      <c r="M57" s="157">
        <v>100239.317</v>
      </c>
      <c r="N57" s="157">
        <f t="shared" si="29"/>
        <v>7</v>
      </c>
      <c r="O57" s="157">
        <v>1250.654</v>
      </c>
      <c r="P57" s="228">
        <f t="shared" ref="P57:P59" si="30">IF(I57&lt;&gt;0,(IF(K57/I57*100&gt;=100,ROUND(K57/I57*100,1),IF(K57/I57*100&gt;=99.95,99.9,ROUND(K57/I57*100,1)))),0)</f>
        <v>99.7</v>
      </c>
    </row>
    <row r="58" spans="3:16" ht="13.5" customHeight="1">
      <c r="C58" s="223"/>
      <c r="D58" s="155" t="s">
        <v>101</v>
      </c>
      <c r="F58" s="223"/>
      <c r="G58" s="227">
        <v>39862547</v>
      </c>
      <c r="H58" s="157">
        <v>4757</v>
      </c>
      <c r="I58" s="157">
        <v>39617021.151000001</v>
      </c>
      <c r="J58" s="157">
        <v>4755</v>
      </c>
      <c r="K58" s="157">
        <v>39616682.004000001</v>
      </c>
      <c r="L58" s="157">
        <v>0</v>
      </c>
      <c r="M58" s="157"/>
      <c r="N58" s="157">
        <v>2</v>
      </c>
      <c r="O58" s="157">
        <v>399.14699999999999</v>
      </c>
      <c r="P58" s="228">
        <f t="shared" si="30"/>
        <v>99.9</v>
      </c>
    </row>
    <row r="59" spans="3:16" ht="13.5" customHeight="1">
      <c r="C59" s="223"/>
      <c r="D59" s="155" t="s">
        <v>102</v>
      </c>
      <c r="F59" s="223"/>
      <c r="G59" s="227">
        <v>0</v>
      </c>
      <c r="H59" s="157">
        <v>19</v>
      </c>
      <c r="I59" s="157">
        <v>101090.82399999999</v>
      </c>
      <c r="J59" s="157">
        <v>0</v>
      </c>
      <c r="K59" s="157"/>
      <c r="L59" s="157">
        <v>14</v>
      </c>
      <c r="M59" s="157">
        <v>100239.317</v>
      </c>
      <c r="N59" s="157">
        <v>5</v>
      </c>
      <c r="O59" s="157">
        <v>851.50699999999995</v>
      </c>
      <c r="P59" s="228">
        <f t="shared" si="30"/>
        <v>0</v>
      </c>
    </row>
    <row r="60" spans="3:16" ht="3.75" customHeight="1">
      <c r="G60" s="227"/>
      <c r="H60" s="157"/>
      <c r="I60" s="157"/>
      <c r="J60" s="157"/>
      <c r="K60" s="157"/>
      <c r="L60" s="157"/>
      <c r="M60" s="157"/>
      <c r="N60" s="157"/>
      <c r="O60" s="157"/>
      <c r="P60" s="228"/>
    </row>
    <row r="61" spans="3:16" ht="13.5" customHeight="1">
      <c r="C61" s="155" t="s">
        <v>250</v>
      </c>
      <c r="D61" s="223"/>
      <c r="E61" s="223"/>
      <c r="F61" s="223"/>
      <c r="G61" s="227">
        <f>+G62+G63</f>
        <v>68536</v>
      </c>
      <c r="H61" s="157">
        <f t="shared" ref="H61:N61" si="31">+H62+H63</f>
        <v>8262</v>
      </c>
      <c r="I61" s="157">
        <v>276749.47899999999</v>
      </c>
      <c r="J61" s="157">
        <f t="shared" si="31"/>
        <v>2037</v>
      </c>
      <c r="K61" s="157">
        <v>71941.149999999994</v>
      </c>
      <c r="L61" s="157">
        <f t="shared" si="31"/>
        <v>1501</v>
      </c>
      <c r="M61" s="157">
        <v>49609.612000000001</v>
      </c>
      <c r="N61" s="157">
        <f t="shared" si="31"/>
        <v>4724</v>
      </c>
      <c r="O61" s="157">
        <v>155198.717</v>
      </c>
      <c r="P61" s="228">
        <f t="shared" ref="P61:P63" si="32">IF(I61&lt;&gt;0,(IF(K61/I61*100&gt;=100,ROUND(K61/I61*100,1),IF(K61/I61*100&gt;=99.95,99.9,ROUND(K61/I61*100,1)))),0)</f>
        <v>26</v>
      </c>
    </row>
    <row r="62" spans="3:16" ht="13.5" customHeight="1">
      <c r="C62" s="223"/>
      <c r="D62" s="155" t="s">
        <v>101</v>
      </c>
      <c r="F62" s="223"/>
      <c r="G62" s="227">
        <v>3845</v>
      </c>
      <c r="H62" s="157">
        <v>170</v>
      </c>
      <c r="I62" s="157">
        <v>4993.2</v>
      </c>
      <c r="J62" s="157">
        <v>168</v>
      </c>
      <c r="K62" s="157">
        <v>4914.2</v>
      </c>
      <c r="L62" s="157">
        <v>1</v>
      </c>
      <c r="M62" s="157">
        <v>39.5</v>
      </c>
      <c r="N62" s="157">
        <v>1</v>
      </c>
      <c r="O62" s="157">
        <v>39.5</v>
      </c>
      <c r="P62" s="228">
        <f t="shared" si="32"/>
        <v>98.4</v>
      </c>
    </row>
    <row r="63" spans="3:16" ht="13.5" customHeight="1">
      <c r="C63" s="223"/>
      <c r="D63" s="155" t="s">
        <v>102</v>
      </c>
      <c r="F63" s="223"/>
      <c r="G63" s="227">
        <v>64691</v>
      </c>
      <c r="H63" s="157">
        <v>8092</v>
      </c>
      <c r="I63" s="157">
        <v>271756.27899999998</v>
      </c>
      <c r="J63" s="157">
        <v>1869</v>
      </c>
      <c r="K63" s="157">
        <v>67026.95</v>
      </c>
      <c r="L63" s="157">
        <v>1500</v>
      </c>
      <c r="M63" s="157">
        <v>49570.112000000001</v>
      </c>
      <c r="N63" s="157">
        <v>4723</v>
      </c>
      <c r="O63" s="157">
        <v>155159.217</v>
      </c>
      <c r="P63" s="228">
        <f t="shared" si="32"/>
        <v>24.7</v>
      </c>
    </row>
    <row r="64" spans="3:16" ht="3.75" customHeight="1">
      <c r="G64" s="227"/>
      <c r="H64" s="157"/>
      <c r="I64" s="157"/>
      <c r="J64" s="157"/>
      <c r="K64" s="157"/>
      <c r="L64" s="157"/>
      <c r="M64" s="157"/>
      <c r="N64" s="157"/>
      <c r="O64" s="157"/>
      <c r="P64" s="228"/>
    </row>
    <row r="65" spans="2:16" ht="13.5" customHeight="1">
      <c r="C65" s="155" t="s">
        <v>482</v>
      </c>
      <c r="D65" s="223"/>
      <c r="E65" s="223"/>
      <c r="F65" s="223"/>
      <c r="G65" s="227">
        <f>+G66+G67</f>
        <v>60525188</v>
      </c>
      <c r="H65" s="157">
        <f t="shared" ref="H65:N65" si="33">+H66+H67</f>
        <v>1732114</v>
      </c>
      <c r="I65" s="157">
        <v>60836078.777999997</v>
      </c>
      <c r="J65" s="157">
        <f t="shared" si="33"/>
        <v>1723231</v>
      </c>
      <c r="K65" s="157">
        <v>60506325.840999998</v>
      </c>
      <c r="L65" s="157">
        <f t="shared" si="33"/>
        <v>55</v>
      </c>
      <c r="M65" s="157">
        <v>899.33799999999997</v>
      </c>
      <c r="N65" s="157">
        <f t="shared" si="33"/>
        <v>8828</v>
      </c>
      <c r="O65" s="157">
        <v>328853.59899999999</v>
      </c>
      <c r="P65" s="228">
        <f t="shared" ref="P65:P67" si="34">IF(I65&lt;&gt;0,(IF(K65/I65*100&gt;=100,ROUND(K65/I65*100,1),IF(K65/I65*100&gt;=99.95,99.9,ROUND(K65/I65*100,1)))),0)</f>
        <v>99.5</v>
      </c>
    </row>
    <row r="66" spans="2:16" ht="13.5" customHeight="1">
      <c r="C66" s="223"/>
      <c r="D66" s="155" t="s">
        <v>101</v>
      </c>
      <c r="F66" s="223"/>
      <c r="G66" s="227">
        <v>60328215</v>
      </c>
      <c r="H66" s="157">
        <v>1725038</v>
      </c>
      <c r="I66" s="157">
        <v>60573771.700000003</v>
      </c>
      <c r="J66" s="157">
        <v>1718168</v>
      </c>
      <c r="K66" s="157">
        <v>60311369.905000001</v>
      </c>
      <c r="L66" s="157">
        <v>11</v>
      </c>
      <c r="M66" s="157">
        <v>162.30000000000001</v>
      </c>
      <c r="N66" s="157">
        <v>6859</v>
      </c>
      <c r="O66" s="157">
        <v>262239.495</v>
      </c>
      <c r="P66" s="228">
        <f t="shared" si="34"/>
        <v>99.6</v>
      </c>
    </row>
    <row r="67" spans="2:16" ht="13.5" customHeight="1">
      <c r="C67" s="223"/>
      <c r="D67" s="155" t="s">
        <v>102</v>
      </c>
      <c r="F67" s="223"/>
      <c r="G67" s="227">
        <v>196973</v>
      </c>
      <c r="H67" s="157">
        <v>7076</v>
      </c>
      <c r="I67" s="157">
        <v>262307.07799999998</v>
      </c>
      <c r="J67" s="157">
        <v>5063</v>
      </c>
      <c r="K67" s="157">
        <v>194955.93599999999</v>
      </c>
      <c r="L67" s="157">
        <v>44</v>
      </c>
      <c r="M67" s="157">
        <v>737.03800000000001</v>
      </c>
      <c r="N67" s="157">
        <v>1969</v>
      </c>
      <c r="O67" s="157">
        <v>66614.104000000007</v>
      </c>
      <c r="P67" s="228">
        <f t="shared" si="34"/>
        <v>74.3</v>
      </c>
    </row>
    <row r="68" spans="2:16" ht="3.75" customHeight="1">
      <c r="G68" s="227"/>
      <c r="H68" s="157"/>
      <c r="I68" s="157"/>
      <c r="J68" s="157"/>
      <c r="K68" s="157"/>
      <c r="L68" s="157"/>
      <c r="M68" s="157"/>
      <c r="N68" s="157"/>
      <c r="O68" s="157"/>
      <c r="P68" s="157"/>
    </row>
    <row r="69" spans="2:16" ht="13.5" customHeight="1">
      <c r="C69" s="155" t="s">
        <v>251</v>
      </c>
      <c r="D69" s="223"/>
      <c r="E69" s="223"/>
      <c r="F69" s="223"/>
      <c r="G69" s="227">
        <f>+G70+G71</f>
        <v>9975</v>
      </c>
      <c r="H69" s="157">
        <f t="shared" ref="H69:O69" si="35">+H70+H71</f>
        <v>176</v>
      </c>
      <c r="I69" s="157">
        <v>10066.700000000001</v>
      </c>
      <c r="J69" s="157">
        <f t="shared" si="35"/>
        <v>176</v>
      </c>
      <c r="K69" s="157">
        <v>10066.700000000001</v>
      </c>
      <c r="L69" s="157">
        <f t="shared" si="35"/>
        <v>0</v>
      </c>
      <c r="M69" s="157">
        <f t="shared" si="35"/>
        <v>0</v>
      </c>
      <c r="N69" s="157">
        <f t="shared" si="35"/>
        <v>0</v>
      </c>
      <c r="O69" s="157">
        <f t="shared" si="35"/>
        <v>0</v>
      </c>
      <c r="P69" s="228">
        <f t="shared" ref="P69:P71" si="36">IF(I69&lt;&gt;0,(IF(K69/I69*100&gt;=100,ROUND(K69/I69*100,1),IF(K69/I69*100&gt;=99.95,99.9,ROUND(K69/I69*100,1)))),0)</f>
        <v>100</v>
      </c>
    </row>
    <row r="70" spans="2:16" ht="13.5" customHeight="1">
      <c r="C70" s="223"/>
      <c r="D70" s="155" t="s">
        <v>101</v>
      </c>
      <c r="F70" s="223"/>
      <c r="G70" s="227">
        <v>9975</v>
      </c>
      <c r="H70" s="157">
        <v>176</v>
      </c>
      <c r="I70" s="157">
        <v>10066.700000000001</v>
      </c>
      <c r="J70" s="157">
        <v>176</v>
      </c>
      <c r="K70" s="157">
        <v>10066.700000000001</v>
      </c>
      <c r="L70" s="157">
        <v>0</v>
      </c>
      <c r="M70" s="157">
        <v>0</v>
      </c>
      <c r="N70" s="157">
        <v>0</v>
      </c>
      <c r="O70" s="157">
        <v>0</v>
      </c>
      <c r="P70" s="228">
        <f t="shared" si="36"/>
        <v>100</v>
      </c>
    </row>
    <row r="71" spans="2:16" ht="13.5" customHeight="1">
      <c r="C71" s="223"/>
      <c r="D71" s="155" t="s">
        <v>102</v>
      </c>
      <c r="F71" s="223"/>
      <c r="G71" s="227">
        <v>0</v>
      </c>
      <c r="H71" s="157">
        <v>0</v>
      </c>
      <c r="I71" s="157">
        <v>0</v>
      </c>
      <c r="J71" s="157">
        <v>0</v>
      </c>
      <c r="K71" s="157">
        <v>0</v>
      </c>
      <c r="L71" s="157">
        <v>0</v>
      </c>
      <c r="M71" s="157">
        <v>0</v>
      </c>
      <c r="N71" s="157">
        <v>0</v>
      </c>
      <c r="O71" s="157">
        <v>0</v>
      </c>
      <c r="P71" s="228">
        <f t="shared" si="36"/>
        <v>0</v>
      </c>
    </row>
    <row r="72" spans="2:16" ht="3.75" customHeight="1">
      <c r="G72" s="227"/>
      <c r="H72" s="157"/>
      <c r="I72" s="157"/>
      <c r="J72" s="157"/>
      <c r="K72" s="157"/>
      <c r="L72" s="157"/>
      <c r="M72" s="157"/>
      <c r="N72" s="157"/>
      <c r="O72" s="157"/>
      <c r="P72" s="228"/>
    </row>
    <row r="73" spans="2:16" ht="13.5" customHeight="1">
      <c r="C73" s="155" t="s">
        <v>252</v>
      </c>
      <c r="D73" s="223"/>
      <c r="E73" s="223"/>
      <c r="F73" s="223"/>
      <c r="G73" s="227">
        <f>+G74+G75</f>
        <v>0</v>
      </c>
      <c r="H73" s="157">
        <f t="shared" ref="H73:O73" si="37">+H74+H75</f>
        <v>0</v>
      </c>
      <c r="I73" s="157">
        <v>0</v>
      </c>
      <c r="J73" s="157">
        <f t="shared" si="37"/>
        <v>0</v>
      </c>
      <c r="K73" s="157">
        <v>0</v>
      </c>
      <c r="L73" s="157">
        <f t="shared" si="37"/>
        <v>0</v>
      </c>
      <c r="M73" s="157">
        <f t="shared" si="37"/>
        <v>0</v>
      </c>
      <c r="N73" s="157">
        <f t="shared" si="37"/>
        <v>0</v>
      </c>
      <c r="O73" s="157">
        <f t="shared" si="37"/>
        <v>0</v>
      </c>
      <c r="P73" s="228">
        <f t="shared" ref="P73:P75" si="38">IF(I73&lt;&gt;0,(IF(K73/I73*100&gt;=100,ROUND(K73/I73*100,1),IF(K73/I73*100&gt;=99.95,99.9,ROUND(K73/I73*100,1)))),0)</f>
        <v>0</v>
      </c>
    </row>
    <row r="74" spans="2:16" ht="13.5" customHeight="1">
      <c r="C74" s="223"/>
      <c r="D74" s="155" t="s">
        <v>101</v>
      </c>
      <c r="F74" s="223"/>
      <c r="G74" s="227">
        <v>0</v>
      </c>
      <c r="H74" s="157">
        <v>0</v>
      </c>
      <c r="I74" s="157">
        <v>0</v>
      </c>
      <c r="J74" s="157">
        <v>0</v>
      </c>
      <c r="K74" s="157">
        <v>0</v>
      </c>
      <c r="L74" s="157">
        <v>0</v>
      </c>
      <c r="M74" s="157">
        <v>0</v>
      </c>
      <c r="N74" s="157">
        <v>0</v>
      </c>
      <c r="O74" s="157">
        <v>0</v>
      </c>
      <c r="P74" s="228">
        <f t="shared" si="38"/>
        <v>0</v>
      </c>
    </row>
    <row r="75" spans="2:16" ht="13.5" customHeight="1">
      <c r="C75" s="223"/>
      <c r="D75" s="155" t="s">
        <v>102</v>
      </c>
      <c r="F75" s="223"/>
      <c r="G75" s="227">
        <v>0</v>
      </c>
      <c r="H75" s="157">
        <v>0</v>
      </c>
      <c r="I75" s="157">
        <v>0</v>
      </c>
      <c r="J75" s="157">
        <v>0</v>
      </c>
      <c r="K75" s="157">
        <v>0</v>
      </c>
      <c r="L75" s="157">
        <v>0</v>
      </c>
      <c r="M75" s="157">
        <v>0</v>
      </c>
      <c r="N75" s="157">
        <v>0</v>
      </c>
      <c r="O75" s="157">
        <v>0</v>
      </c>
      <c r="P75" s="228">
        <f t="shared" si="38"/>
        <v>0</v>
      </c>
    </row>
    <row r="76" spans="2:16" ht="3.75" customHeight="1">
      <c r="G76" s="227"/>
      <c r="H76" s="157"/>
      <c r="I76" s="157"/>
      <c r="J76" s="157"/>
      <c r="K76" s="157"/>
      <c r="L76" s="157"/>
      <c r="M76" s="157"/>
      <c r="N76" s="157"/>
      <c r="O76" s="157"/>
      <c r="P76" s="157"/>
    </row>
    <row r="77" spans="2:16" ht="10.5" customHeight="1">
      <c r="B77" s="223" t="s">
        <v>256</v>
      </c>
      <c r="C77" s="223"/>
      <c r="D77" s="223"/>
      <c r="E77" s="223"/>
      <c r="F77" s="223"/>
      <c r="G77" s="227"/>
      <c r="H77" s="157"/>
      <c r="I77" s="157"/>
      <c r="J77" s="157"/>
      <c r="K77" s="157"/>
      <c r="L77" s="157"/>
      <c r="M77" s="157"/>
      <c r="N77" s="157"/>
      <c r="O77" s="157"/>
      <c r="P77" s="228"/>
    </row>
    <row r="78" spans="2:16" ht="3.75" customHeight="1">
      <c r="B78" s="223"/>
      <c r="C78" s="223"/>
      <c r="D78" s="223"/>
      <c r="E78" s="223"/>
      <c r="F78" s="223"/>
      <c r="G78" s="227"/>
      <c r="H78" s="157"/>
      <c r="I78" s="157"/>
      <c r="J78" s="157"/>
      <c r="K78" s="157"/>
      <c r="L78" s="157"/>
      <c r="M78" s="157"/>
      <c r="N78" s="157"/>
      <c r="O78" s="157"/>
      <c r="P78" s="228"/>
    </row>
    <row r="79" spans="2:16" ht="13.5" customHeight="1">
      <c r="C79" s="155" t="s">
        <v>253</v>
      </c>
      <c r="D79" s="223"/>
      <c r="E79" s="223"/>
      <c r="F79" s="223"/>
      <c r="G79" s="227">
        <f>+G80+G81</f>
        <v>35399</v>
      </c>
      <c r="H79" s="157">
        <f t="shared" ref="H79:O79" si="39">+H80+H81</f>
        <v>440</v>
      </c>
      <c r="I79" s="157">
        <v>35569.1</v>
      </c>
      <c r="J79" s="157">
        <f t="shared" si="39"/>
        <v>440</v>
      </c>
      <c r="K79" s="157">
        <v>35569.1</v>
      </c>
      <c r="L79" s="157">
        <f t="shared" si="39"/>
        <v>0</v>
      </c>
      <c r="M79" s="157">
        <f t="shared" si="39"/>
        <v>0</v>
      </c>
      <c r="N79" s="157">
        <f t="shared" si="39"/>
        <v>0</v>
      </c>
      <c r="O79" s="157">
        <f t="shared" si="39"/>
        <v>0</v>
      </c>
      <c r="P79" s="228">
        <f t="shared" ref="P79:P81" si="40">IF(I79&lt;&gt;0,(IF(K79/I79*100&gt;=100,ROUND(K79/I79*100,1),IF(K79/I79*100&gt;=99.95,99.9,ROUND(K79/I79*100,1)))),0)</f>
        <v>100</v>
      </c>
    </row>
    <row r="80" spans="2:16" ht="13.5" customHeight="1">
      <c r="C80" s="223"/>
      <c r="D80" s="155" t="s">
        <v>101</v>
      </c>
      <c r="F80" s="223"/>
      <c r="G80" s="227">
        <v>35399</v>
      </c>
      <c r="H80" s="157">
        <v>440</v>
      </c>
      <c r="I80" s="157">
        <v>35569.1</v>
      </c>
      <c r="J80" s="157">
        <v>440</v>
      </c>
      <c r="K80" s="157">
        <v>35569.1</v>
      </c>
      <c r="L80" s="157">
        <v>0</v>
      </c>
      <c r="M80" s="157">
        <v>0</v>
      </c>
      <c r="N80" s="157">
        <v>0</v>
      </c>
      <c r="O80" s="157">
        <v>0</v>
      </c>
      <c r="P80" s="228">
        <f t="shared" si="40"/>
        <v>100</v>
      </c>
    </row>
    <row r="81" spans="1:16" ht="13.5" customHeight="1">
      <c r="C81" s="223"/>
      <c r="D81" s="155" t="s">
        <v>102</v>
      </c>
      <c r="F81" s="223"/>
      <c r="G81" s="227">
        <v>0</v>
      </c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57">
        <v>0</v>
      </c>
      <c r="N81" s="157">
        <v>0</v>
      </c>
      <c r="O81" s="157">
        <v>0</v>
      </c>
      <c r="P81" s="228">
        <f t="shared" si="40"/>
        <v>0</v>
      </c>
    </row>
    <row r="82" spans="1:16" ht="3.75" customHeight="1">
      <c r="G82" s="227"/>
      <c r="H82" s="157"/>
      <c r="I82" s="157"/>
      <c r="J82" s="157"/>
      <c r="K82" s="157"/>
      <c r="L82" s="157"/>
      <c r="M82" s="157"/>
      <c r="N82" s="157"/>
      <c r="O82" s="157"/>
      <c r="P82" s="228"/>
    </row>
    <row r="83" spans="1:16" ht="13.5" customHeight="1">
      <c r="B83" s="155" t="s">
        <v>55</v>
      </c>
      <c r="D83" s="223"/>
      <c r="E83" s="223"/>
      <c r="F83" s="223"/>
      <c r="G83" s="227">
        <f>+G84+G85</f>
        <v>0</v>
      </c>
      <c r="H83" s="157">
        <f t="shared" ref="H83:O83" si="41">+H84+H85</f>
        <v>0</v>
      </c>
      <c r="I83" s="157">
        <f t="shared" si="41"/>
        <v>0</v>
      </c>
      <c r="J83" s="157">
        <f t="shared" si="41"/>
        <v>0</v>
      </c>
      <c r="K83" s="157">
        <f t="shared" si="41"/>
        <v>0</v>
      </c>
      <c r="L83" s="157">
        <f t="shared" si="41"/>
        <v>0</v>
      </c>
      <c r="M83" s="157">
        <f t="shared" si="41"/>
        <v>0</v>
      </c>
      <c r="N83" s="157">
        <f t="shared" si="41"/>
        <v>0</v>
      </c>
      <c r="O83" s="157">
        <f t="shared" si="41"/>
        <v>0</v>
      </c>
      <c r="P83" s="228">
        <f t="shared" ref="P83:P85" si="42">IF(I83&lt;&gt;0,(IF(K83/I83*100&gt;=100,ROUND(K83/I83*100,1),IF(K83/I83*100&gt;=99.95,99.9,ROUND(K83/I83*100,1)))),0)</f>
        <v>0</v>
      </c>
    </row>
    <row r="84" spans="1:16" ht="13.5" customHeight="1">
      <c r="C84" s="223"/>
      <c r="D84" s="155" t="s">
        <v>101</v>
      </c>
      <c r="F84" s="223"/>
      <c r="G84" s="227">
        <v>0</v>
      </c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7">
        <v>0</v>
      </c>
      <c r="N84" s="157">
        <v>0</v>
      </c>
      <c r="O84" s="157">
        <v>0</v>
      </c>
      <c r="P84" s="228">
        <f t="shared" si="42"/>
        <v>0</v>
      </c>
    </row>
    <row r="85" spans="1:16" ht="13.5" customHeight="1">
      <c r="C85" s="223"/>
      <c r="D85" s="155" t="s">
        <v>102</v>
      </c>
      <c r="F85" s="223"/>
      <c r="G85" s="227">
        <v>0</v>
      </c>
      <c r="H85" s="157">
        <v>0</v>
      </c>
      <c r="I85" s="157">
        <v>0</v>
      </c>
      <c r="J85" s="157">
        <v>0</v>
      </c>
      <c r="K85" s="157">
        <v>0</v>
      </c>
      <c r="L85" s="157">
        <v>0</v>
      </c>
      <c r="M85" s="157">
        <v>0</v>
      </c>
      <c r="N85" s="157">
        <v>0</v>
      </c>
      <c r="O85" s="157">
        <v>0</v>
      </c>
      <c r="P85" s="228">
        <f t="shared" si="42"/>
        <v>0</v>
      </c>
    </row>
    <row r="86" spans="1:16" ht="3.75" customHeight="1">
      <c r="G86" s="227"/>
      <c r="H86" s="157"/>
      <c r="I86" s="157"/>
      <c r="J86" s="157"/>
      <c r="K86" s="157"/>
      <c r="L86" s="157"/>
      <c r="M86" s="157"/>
      <c r="N86" s="157"/>
      <c r="O86" s="157"/>
      <c r="P86" s="228"/>
    </row>
    <row r="87" spans="1:16" ht="12.75" customHeight="1">
      <c r="C87" s="155" t="s">
        <v>517</v>
      </c>
      <c r="G87" s="227">
        <f>+G88+G89</f>
        <v>0</v>
      </c>
      <c r="H87" s="157">
        <f t="shared" ref="H87:O87" si="43">+H88+H89</f>
        <v>0</v>
      </c>
      <c r="I87" s="157">
        <f t="shared" si="43"/>
        <v>0</v>
      </c>
      <c r="J87" s="157">
        <f t="shared" si="43"/>
        <v>0</v>
      </c>
      <c r="K87" s="157">
        <f t="shared" si="43"/>
        <v>0</v>
      </c>
      <c r="L87" s="157">
        <f t="shared" si="43"/>
        <v>0</v>
      </c>
      <c r="M87" s="157">
        <f t="shared" si="43"/>
        <v>0</v>
      </c>
      <c r="N87" s="157">
        <f t="shared" si="43"/>
        <v>0</v>
      </c>
      <c r="O87" s="157">
        <f t="shared" si="43"/>
        <v>0</v>
      </c>
      <c r="P87" s="228">
        <f t="shared" ref="P87:P89" si="44">IF(I87&lt;&gt;0,(IF(K87/I87*100&gt;=100,ROUND(K87/I87*100,1),IF(K87/I87*100&gt;=99.95,99.9,ROUND(K87/I87*100,1)))),0)</f>
        <v>0</v>
      </c>
    </row>
    <row r="88" spans="1:16" ht="12.75" customHeight="1">
      <c r="C88" s="223"/>
      <c r="D88" s="155" t="s">
        <v>101</v>
      </c>
      <c r="F88" s="223"/>
      <c r="G88" s="227">
        <v>0</v>
      </c>
      <c r="H88" s="157">
        <v>0</v>
      </c>
      <c r="I88" s="157">
        <v>0</v>
      </c>
      <c r="J88" s="157">
        <v>0</v>
      </c>
      <c r="K88" s="157">
        <v>0</v>
      </c>
      <c r="L88" s="157">
        <v>0</v>
      </c>
      <c r="M88" s="157">
        <v>0</v>
      </c>
      <c r="N88" s="157">
        <v>0</v>
      </c>
      <c r="O88" s="157">
        <v>0</v>
      </c>
      <c r="P88" s="228">
        <f t="shared" si="44"/>
        <v>0</v>
      </c>
    </row>
    <row r="89" spans="1:16" ht="12.75" customHeight="1">
      <c r="C89" s="223"/>
      <c r="D89" s="155" t="s">
        <v>102</v>
      </c>
      <c r="F89" s="223"/>
      <c r="G89" s="227">
        <v>0</v>
      </c>
      <c r="H89" s="157">
        <v>0</v>
      </c>
      <c r="I89" s="157">
        <v>0</v>
      </c>
      <c r="J89" s="157">
        <v>0</v>
      </c>
      <c r="K89" s="157">
        <v>0</v>
      </c>
      <c r="L89" s="157">
        <v>0</v>
      </c>
      <c r="M89" s="157">
        <v>0</v>
      </c>
      <c r="N89" s="157">
        <v>0</v>
      </c>
      <c r="O89" s="157">
        <v>0</v>
      </c>
      <c r="P89" s="228">
        <f t="shared" si="44"/>
        <v>0</v>
      </c>
    </row>
    <row r="90" spans="1:16" ht="3.75" customHeight="1">
      <c r="G90" s="227"/>
      <c r="H90" s="157"/>
      <c r="I90" s="157"/>
      <c r="J90" s="157"/>
      <c r="K90" s="157"/>
      <c r="L90" s="157"/>
      <c r="M90" s="157"/>
      <c r="N90" s="157"/>
      <c r="O90" s="157"/>
      <c r="P90" s="232"/>
    </row>
    <row r="91" spans="1:16" ht="3.75" customHeight="1">
      <c r="A91" s="233"/>
      <c r="B91" s="233"/>
      <c r="C91" s="233"/>
      <c r="D91" s="233"/>
      <c r="E91" s="233"/>
      <c r="F91" s="233"/>
      <c r="G91" s="224"/>
      <c r="H91" s="225"/>
      <c r="I91" s="225"/>
      <c r="J91" s="225"/>
      <c r="K91" s="225"/>
      <c r="L91" s="225"/>
      <c r="M91" s="225"/>
      <c r="N91" s="225"/>
      <c r="O91" s="225"/>
      <c r="P91" s="234"/>
    </row>
    <row r="92" spans="1:16" ht="10.5" customHeight="1">
      <c r="A92" s="223" t="s">
        <v>56</v>
      </c>
      <c r="B92" s="223"/>
      <c r="C92" s="223"/>
      <c r="E92" s="223"/>
      <c r="F92" s="223"/>
      <c r="G92" s="227">
        <f>SUM(G94:G100)</f>
        <v>92161591</v>
      </c>
      <c r="H92" s="157">
        <f t="shared" ref="H92:O92" si="45">SUM(H94:H100)</f>
        <v>0</v>
      </c>
      <c r="I92" s="157">
        <f t="shared" si="45"/>
        <v>92392442</v>
      </c>
      <c r="J92" s="157">
        <f t="shared" si="45"/>
        <v>0</v>
      </c>
      <c r="K92" s="157">
        <f t="shared" si="45"/>
        <v>92392442</v>
      </c>
      <c r="L92" s="157">
        <f t="shared" si="45"/>
        <v>0</v>
      </c>
      <c r="M92" s="157">
        <f t="shared" si="45"/>
        <v>0</v>
      </c>
      <c r="N92" s="157">
        <f t="shared" si="45"/>
        <v>0</v>
      </c>
      <c r="O92" s="157">
        <f t="shared" si="45"/>
        <v>0</v>
      </c>
      <c r="P92" s="228">
        <v>100</v>
      </c>
    </row>
    <row r="93" spans="1:16" ht="3.75" customHeight="1">
      <c r="A93" s="223"/>
      <c r="B93" s="223"/>
      <c r="C93" s="223"/>
      <c r="E93" s="223"/>
      <c r="F93" s="223"/>
      <c r="G93" s="227"/>
      <c r="H93" s="157"/>
      <c r="I93" s="157"/>
      <c r="J93" s="157"/>
      <c r="K93" s="157"/>
      <c r="L93" s="157"/>
      <c r="M93" s="157"/>
      <c r="N93" s="157"/>
      <c r="O93" s="157"/>
      <c r="P93" s="232"/>
    </row>
    <row r="94" spans="1:16" ht="13.5" customHeight="1">
      <c r="A94" s="223"/>
      <c r="B94" s="155" t="s">
        <v>496</v>
      </c>
      <c r="C94" s="223"/>
      <c r="E94" s="223"/>
      <c r="F94" s="223"/>
      <c r="G94" s="227">
        <v>87875590</v>
      </c>
      <c r="H94" s="157">
        <v>0</v>
      </c>
      <c r="I94" s="157">
        <v>87891679</v>
      </c>
      <c r="J94" s="157">
        <v>0</v>
      </c>
      <c r="K94" s="157">
        <v>87891679</v>
      </c>
      <c r="L94" s="157">
        <v>0</v>
      </c>
      <c r="M94" s="157">
        <v>0</v>
      </c>
      <c r="N94" s="157">
        <v>0</v>
      </c>
      <c r="O94" s="157">
        <v>0</v>
      </c>
      <c r="P94" s="228">
        <v>100</v>
      </c>
    </row>
    <row r="95" spans="1:16" ht="13.5" customHeight="1">
      <c r="A95" s="223"/>
      <c r="B95" s="155" t="s">
        <v>254</v>
      </c>
      <c r="C95" s="223"/>
      <c r="E95" s="223"/>
      <c r="F95" s="223"/>
      <c r="G95" s="227">
        <v>3391000</v>
      </c>
      <c r="H95" s="157">
        <v>0</v>
      </c>
      <c r="I95" s="157">
        <v>3545799</v>
      </c>
      <c r="J95" s="157">
        <v>0</v>
      </c>
      <c r="K95" s="157">
        <v>3545799</v>
      </c>
      <c r="L95" s="157">
        <v>0</v>
      </c>
      <c r="M95" s="157">
        <v>0</v>
      </c>
      <c r="N95" s="157">
        <v>0</v>
      </c>
      <c r="O95" s="157">
        <v>0</v>
      </c>
      <c r="P95" s="228">
        <v>100</v>
      </c>
    </row>
    <row r="96" spans="1:16" ht="13.5" customHeight="1">
      <c r="B96" s="155" t="s">
        <v>257</v>
      </c>
      <c r="C96" s="223"/>
      <c r="E96" s="223"/>
      <c r="F96" s="223"/>
      <c r="G96" s="227">
        <v>110000</v>
      </c>
      <c r="H96" s="157">
        <v>0</v>
      </c>
      <c r="I96" s="231">
        <v>113664</v>
      </c>
      <c r="J96" s="157">
        <v>0</v>
      </c>
      <c r="K96" s="231">
        <v>113664</v>
      </c>
      <c r="L96" s="157">
        <v>0</v>
      </c>
      <c r="M96" s="157">
        <v>0</v>
      </c>
      <c r="N96" s="157">
        <v>0</v>
      </c>
      <c r="O96" s="157">
        <v>0</v>
      </c>
      <c r="P96" s="228">
        <v>100</v>
      </c>
    </row>
    <row r="97" spans="1:16" ht="13.5" customHeight="1">
      <c r="B97" s="155" t="s">
        <v>483</v>
      </c>
      <c r="C97" s="223"/>
      <c r="E97" s="223"/>
      <c r="F97" s="223"/>
      <c r="G97" s="227">
        <v>425000</v>
      </c>
      <c r="H97" s="157">
        <v>0</v>
      </c>
      <c r="I97" s="231">
        <v>411989</v>
      </c>
      <c r="J97" s="157">
        <v>0</v>
      </c>
      <c r="K97" s="231">
        <v>411989</v>
      </c>
      <c r="L97" s="157">
        <v>0</v>
      </c>
      <c r="M97" s="157">
        <v>0</v>
      </c>
      <c r="N97" s="157">
        <v>0</v>
      </c>
      <c r="O97" s="157">
        <v>0</v>
      </c>
      <c r="P97" s="228">
        <v>100</v>
      </c>
    </row>
    <row r="98" spans="1:16" ht="13.5" customHeight="1">
      <c r="B98" s="155" t="s">
        <v>255</v>
      </c>
      <c r="C98" s="223"/>
      <c r="E98" s="223"/>
      <c r="F98" s="223"/>
      <c r="G98" s="227">
        <v>1</v>
      </c>
      <c r="H98" s="157">
        <v>0</v>
      </c>
      <c r="I98" s="235">
        <v>0</v>
      </c>
      <c r="J98" s="157">
        <v>0</v>
      </c>
      <c r="K98" s="235">
        <v>0</v>
      </c>
      <c r="L98" s="157">
        <v>0</v>
      </c>
      <c r="M98" s="157">
        <v>0</v>
      </c>
      <c r="N98" s="157">
        <v>0</v>
      </c>
      <c r="O98" s="157">
        <v>0</v>
      </c>
      <c r="P98" s="228">
        <v>100</v>
      </c>
    </row>
    <row r="99" spans="1:16" ht="13.5" customHeight="1">
      <c r="B99" s="155" t="s">
        <v>484</v>
      </c>
      <c r="C99" s="223"/>
      <c r="E99" s="223"/>
      <c r="F99" s="223"/>
      <c r="G99" s="227">
        <v>188000</v>
      </c>
      <c r="H99" s="157">
        <v>0</v>
      </c>
      <c r="I99" s="157">
        <v>188551</v>
      </c>
      <c r="J99" s="157">
        <v>0</v>
      </c>
      <c r="K99" s="157">
        <v>188551</v>
      </c>
      <c r="L99" s="157">
        <v>0</v>
      </c>
      <c r="M99" s="157">
        <v>0</v>
      </c>
      <c r="N99" s="157">
        <v>0</v>
      </c>
      <c r="O99" s="157">
        <v>0</v>
      </c>
      <c r="P99" s="228">
        <v>100</v>
      </c>
    </row>
    <row r="100" spans="1:16" ht="13.5" customHeight="1">
      <c r="B100" s="155" t="s">
        <v>108</v>
      </c>
      <c r="C100" s="223"/>
      <c r="E100" s="223"/>
      <c r="F100" s="223"/>
      <c r="G100" s="227">
        <v>172000</v>
      </c>
      <c r="H100" s="157">
        <v>0</v>
      </c>
      <c r="I100" s="157">
        <v>240760</v>
      </c>
      <c r="J100" s="157">
        <v>0</v>
      </c>
      <c r="K100" s="157">
        <v>240760</v>
      </c>
      <c r="L100" s="157">
        <v>0</v>
      </c>
      <c r="M100" s="157">
        <v>0</v>
      </c>
      <c r="N100" s="157">
        <v>0</v>
      </c>
      <c r="O100" s="157">
        <v>0</v>
      </c>
      <c r="P100" s="228">
        <v>100</v>
      </c>
    </row>
    <row r="101" spans="1:16" ht="3.75" customHeight="1">
      <c r="A101" s="236"/>
      <c r="B101" s="236"/>
      <c r="C101" s="236"/>
      <c r="D101" s="237"/>
      <c r="E101" s="237"/>
      <c r="F101" s="238"/>
      <c r="G101" s="239"/>
      <c r="H101" s="239"/>
      <c r="I101" s="239"/>
      <c r="J101" s="239"/>
      <c r="K101" s="239"/>
      <c r="L101" s="239"/>
      <c r="M101" s="239"/>
      <c r="N101" s="239"/>
      <c r="O101" s="239"/>
      <c r="P101" s="240"/>
    </row>
    <row r="102" spans="1:16" ht="12">
      <c r="A102" s="241" t="s">
        <v>270</v>
      </c>
      <c r="C102" s="223"/>
      <c r="D102" s="223"/>
      <c r="E102" s="223"/>
      <c r="F102" s="223"/>
    </row>
    <row r="103" spans="1:16">
      <c r="B103" s="242"/>
      <c r="C103" s="243"/>
      <c r="D103" s="243"/>
      <c r="E103" s="243"/>
      <c r="F103" s="223"/>
    </row>
    <row r="104" spans="1:16"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</row>
    <row r="105" spans="1:16"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</row>
  </sheetData>
  <mergeCells count="7">
    <mergeCell ref="A3:F4"/>
    <mergeCell ref="P3:P4"/>
    <mergeCell ref="N3:O3"/>
    <mergeCell ref="H3:I3"/>
    <mergeCell ref="J3:K3"/>
    <mergeCell ref="L3:M3"/>
    <mergeCell ref="G3:G4"/>
  </mergeCells>
  <phoneticPr fontId="2"/>
  <printOptions gridLinesSet="0"/>
  <pageMargins left="0.59055118110236227" right="0.59055118110236227" top="0.59055118110236227" bottom="0.59055118110236227" header="0.19685039370078741" footer="0.19685039370078741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AA67"/>
  <sheetViews>
    <sheetView zoomScaleNormal="100" workbookViewId="0">
      <selection activeCell="K46" sqref="K46"/>
    </sheetView>
  </sheetViews>
  <sheetFormatPr defaultColWidth="7.85546875" defaultRowHeight="11.25"/>
  <cols>
    <col min="1" max="1" width="9.28515625" style="6" customWidth="1"/>
    <col min="2" max="3" width="15" style="6" customWidth="1"/>
    <col min="4" max="4" width="5.7109375" style="6" customWidth="1"/>
    <col min="5" max="5" width="14.85546875" style="6" customWidth="1"/>
    <col min="6" max="6" width="15" style="6" customWidth="1"/>
    <col min="7" max="7" width="6" style="6" customWidth="1"/>
    <col min="8" max="9" width="15" style="6" customWidth="1"/>
    <col min="10" max="10" width="5.7109375" style="5" customWidth="1"/>
    <col min="11" max="11" width="16.140625" style="6" customWidth="1"/>
    <col min="12" max="53" width="12.7109375" style="6" customWidth="1"/>
    <col min="54" max="16384" width="7.85546875" style="6"/>
  </cols>
  <sheetData>
    <row r="1" spans="1:11" s="7" customFormat="1" ht="17.25">
      <c r="A1" s="9" t="s">
        <v>194</v>
      </c>
      <c r="B1" s="16"/>
      <c r="J1" s="19"/>
    </row>
    <row r="2" spans="1:11">
      <c r="A2" s="13"/>
      <c r="B2" s="8"/>
      <c r="J2" s="11" t="s">
        <v>179</v>
      </c>
    </row>
    <row r="3" spans="1:11" ht="13.9" customHeight="1">
      <c r="A3" s="295" t="s">
        <v>372</v>
      </c>
      <c r="B3" s="297" t="s">
        <v>172</v>
      </c>
      <c r="C3" s="299"/>
      <c r="D3" s="298"/>
      <c r="E3" s="328" t="s">
        <v>163</v>
      </c>
      <c r="F3" s="329"/>
      <c r="G3" s="330"/>
      <c r="H3" s="297" t="s">
        <v>384</v>
      </c>
      <c r="I3" s="299"/>
      <c r="J3" s="299"/>
    </row>
    <row r="4" spans="1:11" ht="26.25" customHeight="1">
      <c r="A4" s="296"/>
      <c r="B4" s="14" t="s">
        <v>385</v>
      </c>
      <c r="C4" s="14" t="s">
        <v>386</v>
      </c>
      <c r="D4" s="103" t="s">
        <v>271</v>
      </c>
      <c r="E4" s="14" t="s">
        <v>385</v>
      </c>
      <c r="F4" s="14" t="s">
        <v>386</v>
      </c>
      <c r="G4" s="103" t="s">
        <v>271</v>
      </c>
      <c r="H4" s="14" t="s">
        <v>385</v>
      </c>
      <c r="I4" s="14" t="s">
        <v>386</v>
      </c>
      <c r="J4" s="265" t="s">
        <v>271</v>
      </c>
      <c r="K4" s="5"/>
    </row>
    <row r="5" spans="1:11" ht="17.25" customHeight="1">
      <c r="A5" s="15" t="s">
        <v>511</v>
      </c>
      <c r="B5" s="22">
        <v>735564405644</v>
      </c>
      <c r="C5" s="22">
        <v>723876906609</v>
      </c>
      <c r="D5" s="101">
        <v>98.4</v>
      </c>
      <c r="E5" s="22">
        <v>270632224353</v>
      </c>
      <c r="F5" s="22">
        <v>260841372689</v>
      </c>
      <c r="G5" s="101">
        <v>96.4</v>
      </c>
      <c r="H5" s="22">
        <v>245828253513</v>
      </c>
      <c r="I5" s="22">
        <v>236122740279</v>
      </c>
      <c r="J5" s="101">
        <v>96.1</v>
      </c>
    </row>
    <row r="6" spans="1:11" ht="13.5" customHeight="1">
      <c r="A6" s="15" t="s">
        <v>422</v>
      </c>
      <c r="B6" s="22">
        <v>720916552847</v>
      </c>
      <c r="C6" s="22">
        <v>710644899344</v>
      </c>
      <c r="D6" s="101">
        <v>98.6</v>
      </c>
      <c r="E6" s="22">
        <v>240661952394</v>
      </c>
      <c r="F6" s="22">
        <v>232247961296</v>
      </c>
      <c r="G6" s="101">
        <v>96.5</v>
      </c>
      <c r="H6" s="22">
        <v>215366486341</v>
      </c>
      <c r="I6" s="22">
        <v>207025963861</v>
      </c>
      <c r="J6" s="101">
        <v>96.1</v>
      </c>
    </row>
    <row r="7" spans="1:11" ht="13.5" customHeight="1">
      <c r="A7" s="15" t="s">
        <v>434</v>
      </c>
      <c r="B7" s="22">
        <v>720266557083</v>
      </c>
      <c r="C7" s="22">
        <v>710588804613</v>
      </c>
      <c r="D7" s="101">
        <v>98.7</v>
      </c>
      <c r="E7" s="22">
        <v>237222753077</v>
      </c>
      <c r="F7" s="22">
        <v>229678403692</v>
      </c>
      <c r="G7" s="101">
        <v>96.8</v>
      </c>
      <c r="H7" s="22">
        <v>212844740282</v>
      </c>
      <c r="I7" s="22">
        <v>205396139172</v>
      </c>
      <c r="J7" s="101">
        <v>96.5</v>
      </c>
    </row>
    <row r="8" spans="1:11" ht="13.5" customHeight="1">
      <c r="A8" s="11" t="s">
        <v>497</v>
      </c>
      <c r="B8" s="60">
        <v>719579684113</v>
      </c>
      <c r="C8" s="22">
        <v>709207053813</v>
      </c>
      <c r="D8" s="101">
        <v>98.6</v>
      </c>
      <c r="E8" s="22">
        <v>235538962906</v>
      </c>
      <c r="F8" s="22">
        <v>228475931276</v>
      </c>
      <c r="G8" s="101">
        <v>97</v>
      </c>
      <c r="H8" s="22">
        <v>218030430024</v>
      </c>
      <c r="I8" s="22">
        <v>211216103721</v>
      </c>
      <c r="J8" s="101">
        <v>96.9</v>
      </c>
    </row>
    <row r="9" spans="1:11" ht="13.5" customHeight="1">
      <c r="A9" s="11" t="s">
        <v>512</v>
      </c>
      <c r="B9" s="60">
        <f>SUM(B11:B21)</f>
        <v>784446480935</v>
      </c>
      <c r="C9" s="22">
        <f>SUM(C11:C21)</f>
        <v>776865094392</v>
      </c>
      <c r="D9" s="101">
        <f>IF(B9&lt;&gt;0,(IF(C9/B9*100&gt;=100,ROUND(C9/B9*100,1),IF(C9/B9*100&gt;=99.95,99.9,ROUND(C9/B9*100,1)))),0)</f>
        <v>99</v>
      </c>
      <c r="E9" s="22">
        <f>SUM(E11:E21)</f>
        <v>230949351473</v>
      </c>
      <c r="F9" s="22">
        <f>SUM(F11:F21)</f>
        <v>224988999461</v>
      </c>
      <c r="G9" s="101">
        <f>IF(E9&lt;&gt;0,(IF(F9/E9*100&gt;=100,ROUND(F9/E9*100,1),IF(F9/E9*100&gt;=99.95,99.9,ROUND(F9/E9*100,1)))),0)</f>
        <v>97.4</v>
      </c>
      <c r="H9" s="22">
        <f>SUM(H11:H21)</f>
        <v>223258370340</v>
      </c>
      <c r="I9" s="22">
        <f>SUM(I11:I21)</f>
        <v>217339753585</v>
      </c>
      <c r="J9" s="101">
        <f>IF(H9&lt;&gt;0,(IF(I9/H9*100&gt;=100,ROUND(I9/H9*100,1),IF(I9/H9*100&gt;=99.95,99.9,ROUND(I9/H9*100,1)))),0)</f>
        <v>97.3</v>
      </c>
    </row>
    <row r="10" spans="1:11">
      <c r="A10" s="11"/>
      <c r="B10" s="60"/>
      <c r="C10" s="22"/>
      <c r="D10" s="101"/>
      <c r="E10" s="22"/>
      <c r="F10" s="22"/>
      <c r="G10" s="101"/>
      <c r="H10" s="22"/>
      <c r="I10" s="22"/>
      <c r="J10" s="101"/>
    </row>
    <row r="11" spans="1:11" ht="13.5" customHeight="1">
      <c r="A11" s="10" t="s">
        <v>60</v>
      </c>
      <c r="B11" s="60">
        <v>443117171111</v>
      </c>
      <c r="C11" s="22">
        <v>441509588210</v>
      </c>
      <c r="D11" s="101">
        <f t="shared" ref="D11" si="0">IF(B11&lt;&gt;0,(IF(C11/B11*100&gt;=100,ROUND(C11/B11*100,1),IF(C11/B11*100&gt;=99.95,99.9,ROUND(C11/B11*100,1)))),0)</f>
        <v>99.6</v>
      </c>
      <c r="E11" s="22">
        <f>SUM(H11,B31,E31)</f>
        <v>63500354424</v>
      </c>
      <c r="F11" s="22">
        <f t="shared" ref="F11" si="1">SUM(I11,C31,F31)</f>
        <v>62473316038</v>
      </c>
      <c r="G11" s="101">
        <f t="shared" ref="G11" si="2">IF(E11&lt;&gt;0,(IF(F11/E11*100&gt;=100,ROUND(F11/E11*100,1),IF(F11/E11*100&gt;=99.95,99.9,ROUND(F11/E11*100,1)))),0)</f>
        <v>98.4</v>
      </c>
      <c r="H11" s="22">
        <v>63500354424</v>
      </c>
      <c r="I11" s="22">
        <v>62473316038</v>
      </c>
      <c r="J11" s="101">
        <f t="shared" ref="J11" si="3">IF(H11&lt;&gt;0,(IF(I11/H11*100&gt;=100,ROUND(I11/H11*100,1),IF(I11/H11*100&gt;=99.95,99.9,ROUND(I11/H11*100,1)))),0)</f>
        <v>98.4</v>
      </c>
      <c r="K11" s="104"/>
    </row>
    <row r="12" spans="1:11" ht="13.5" customHeight="1">
      <c r="A12" s="10" t="s">
        <v>518</v>
      </c>
      <c r="B12" s="60">
        <v>0</v>
      </c>
      <c r="C12" s="22">
        <v>0</v>
      </c>
      <c r="D12" s="101">
        <v>0</v>
      </c>
      <c r="E12" s="22">
        <v>0</v>
      </c>
      <c r="F12" s="22">
        <v>0</v>
      </c>
      <c r="G12" s="101">
        <v>0</v>
      </c>
      <c r="H12" s="22">
        <v>0</v>
      </c>
      <c r="I12" s="22">
        <v>0</v>
      </c>
      <c r="J12" s="101">
        <v>0</v>
      </c>
    </row>
    <row r="13" spans="1:11" ht="13.5" customHeight="1">
      <c r="A13" s="10" t="s">
        <v>61</v>
      </c>
      <c r="B13" s="60">
        <v>100331046703</v>
      </c>
      <c r="C13" s="22">
        <v>98304260850</v>
      </c>
      <c r="D13" s="101">
        <f>IF(B13&lt;&gt;0,(IF(C13/B13*100&gt;=100,ROUND(C13/B13*100,1),IF(C13/B13*100&gt;=99.95,99.9,ROUND(C13/B13*100,1)))),0)</f>
        <v>98</v>
      </c>
      <c r="E13" s="22">
        <f>SUM(H13,B33,E33)</f>
        <v>52731870928</v>
      </c>
      <c r="F13" s="22">
        <f t="shared" ref="F13" si="4">SUM(I13,C33,F33)</f>
        <v>51106894690</v>
      </c>
      <c r="G13" s="101">
        <f>IF(E13&lt;&gt;0,(IF(F13/E13*100&gt;=100,ROUND(F13/E13*100,1),IF(F13/E13*100&gt;=99.95,99.9,ROUND(F13/E13*100,1)))),0)</f>
        <v>96.9</v>
      </c>
      <c r="H13" s="22">
        <v>52731870928</v>
      </c>
      <c r="I13" s="22">
        <v>51106894690</v>
      </c>
      <c r="J13" s="101">
        <f>IF(H13&lt;&gt;0,(IF(I13/H13*100&gt;=100,ROUND(I13/H13*100,1),IF(I13/H13*100&gt;=99.95,99.9,ROUND(I13/H13*100,1)))),0)</f>
        <v>96.9</v>
      </c>
    </row>
    <row r="14" spans="1:11" ht="13.5" customHeight="1">
      <c r="A14" s="10" t="s">
        <v>62</v>
      </c>
      <c r="B14" s="60">
        <v>56118407792</v>
      </c>
      <c r="C14" s="22">
        <v>55226275598</v>
      </c>
      <c r="D14" s="101">
        <f t="shared" ref="D14:D21" si="5">IF(B14&lt;&gt;0,(IF(C14/B14*100&gt;=100,ROUND(C14/B14*100,1),IF(C14/B14*100&gt;=99.95,99.9,ROUND(C14/B14*100,1)))),0)</f>
        <v>98.4</v>
      </c>
      <c r="E14" s="22">
        <f t="shared" ref="E14:F21" si="6">SUM(H14,B34,E34)</f>
        <v>33738685402</v>
      </c>
      <c r="F14" s="22">
        <f t="shared" si="6"/>
        <v>33032551036</v>
      </c>
      <c r="G14" s="101">
        <f t="shared" ref="G14:G21" si="7">IF(E14&lt;&gt;0,(IF(F14/E14*100&gt;=100,ROUND(F14/E14*100,1),IF(F14/E14*100&gt;=99.95,99.9,ROUND(F14/E14*100,1)))),0)</f>
        <v>97.9</v>
      </c>
      <c r="H14" s="22">
        <v>31246178283</v>
      </c>
      <c r="I14" s="22">
        <v>30559370471</v>
      </c>
      <c r="J14" s="101">
        <f t="shared" ref="J14:J21" si="8">IF(H14&lt;&gt;0,(IF(I14/H14*100&gt;=100,ROUND(I14/H14*100,1),IF(I14/H14*100&gt;=99.95,99.9,ROUND(I14/H14*100,1)))),0)</f>
        <v>97.8</v>
      </c>
    </row>
    <row r="15" spans="1:11" ht="13.5" customHeight="1">
      <c r="A15" s="10" t="s">
        <v>63</v>
      </c>
      <c r="B15" s="60">
        <v>51605480257</v>
      </c>
      <c r="C15" s="22">
        <v>50553073282</v>
      </c>
      <c r="D15" s="101">
        <f t="shared" si="5"/>
        <v>98</v>
      </c>
      <c r="E15" s="22">
        <f t="shared" si="6"/>
        <v>27728820769</v>
      </c>
      <c r="F15" s="22">
        <f t="shared" si="6"/>
        <v>26822336771</v>
      </c>
      <c r="G15" s="101">
        <f t="shared" si="7"/>
        <v>96.7</v>
      </c>
      <c r="H15" s="22">
        <v>26679573007</v>
      </c>
      <c r="I15" s="22">
        <v>25781478873</v>
      </c>
      <c r="J15" s="101">
        <f t="shared" si="8"/>
        <v>96.6</v>
      </c>
    </row>
    <row r="16" spans="1:11" ht="13.5" customHeight="1">
      <c r="A16" s="5" t="s">
        <v>244</v>
      </c>
      <c r="B16" s="60">
        <v>22733344391</v>
      </c>
      <c r="C16" s="22">
        <v>22423232679</v>
      </c>
      <c r="D16" s="101">
        <f t="shared" si="5"/>
        <v>98.6</v>
      </c>
      <c r="E16" s="22">
        <f t="shared" si="6"/>
        <v>9692384993</v>
      </c>
      <c r="F16" s="22">
        <f t="shared" si="6"/>
        <v>9407382482</v>
      </c>
      <c r="G16" s="101">
        <f t="shared" si="7"/>
        <v>97.1</v>
      </c>
      <c r="H16" s="22">
        <v>8442100712</v>
      </c>
      <c r="I16" s="22">
        <v>8161888892</v>
      </c>
      <c r="J16" s="101">
        <f t="shared" si="8"/>
        <v>96.7</v>
      </c>
    </row>
    <row r="17" spans="1:11" ht="13.5" customHeight="1">
      <c r="A17" s="10" t="s">
        <v>64</v>
      </c>
      <c r="B17" s="60">
        <v>52533323582</v>
      </c>
      <c r="C17" s="22">
        <v>51660884592</v>
      </c>
      <c r="D17" s="101">
        <f t="shared" si="5"/>
        <v>98.3</v>
      </c>
      <c r="E17" s="22">
        <f t="shared" si="6"/>
        <v>21962887794</v>
      </c>
      <c r="F17" s="22">
        <f t="shared" si="6"/>
        <v>21259445838</v>
      </c>
      <c r="G17" s="101">
        <f t="shared" si="7"/>
        <v>96.8</v>
      </c>
      <c r="H17" s="22">
        <v>21388294686</v>
      </c>
      <c r="I17" s="22">
        <v>20686070071</v>
      </c>
      <c r="J17" s="101">
        <f t="shared" si="8"/>
        <v>96.7</v>
      </c>
    </row>
    <row r="18" spans="1:11" ht="13.5" customHeight="1">
      <c r="A18" s="5" t="s">
        <v>109</v>
      </c>
      <c r="B18" s="60">
        <v>32682976601</v>
      </c>
      <c r="C18" s="22">
        <v>32358044669</v>
      </c>
      <c r="D18" s="101">
        <f t="shared" si="5"/>
        <v>99</v>
      </c>
      <c r="E18" s="22">
        <f t="shared" si="6"/>
        <v>9352610820</v>
      </c>
      <c r="F18" s="22">
        <f t="shared" si="6"/>
        <v>9062068242</v>
      </c>
      <c r="G18" s="101">
        <f t="shared" si="7"/>
        <v>96.9</v>
      </c>
      <c r="H18" s="22">
        <v>7864136629</v>
      </c>
      <c r="I18" s="22">
        <v>7579917089</v>
      </c>
      <c r="J18" s="101">
        <f t="shared" si="8"/>
        <v>96.4</v>
      </c>
    </row>
    <row r="19" spans="1:11" ht="13.5" customHeight="1">
      <c r="A19" s="5" t="s">
        <v>245</v>
      </c>
      <c r="B19" s="60">
        <v>9656434270</v>
      </c>
      <c r="C19" s="22">
        <v>9474157304</v>
      </c>
      <c r="D19" s="101">
        <f t="shared" si="5"/>
        <v>98.1</v>
      </c>
      <c r="E19" s="22">
        <f t="shared" si="6"/>
        <v>4902696940</v>
      </c>
      <c r="F19" s="22">
        <f t="shared" si="6"/>
        <v>4734739937</v>
      </c>
      <c r="G19" s="101">
        <f t="shared" si="7"/>
        <v>96.6</v>
      </c>
      <c r="H19" s="22">
        <v>4482548222</v>
      </c>
      <c r="I19" s="22">
        <v>4315297929</v>
      </c>
      <c r="J19" s="101">
        <f t="shared" si="8"/>
        <v>96.3</v>
      </c>
    </row>
    <row r="20" spans="1:11" ht="13.5" customHeight="1">
      <c r="A20" s="5" t="s">
        <v>246</v>
      </c>
      <c r="B20" s="60">
        <v>6850817276</v>
      </c>
      <c r="C20" s="22">
        <v>6739619718</v>
      </c>
      <c r="D20" s="101">
        <f t="shared" si="5"/>
        <v>98.4</v>
      </c>
      <c r="E20" s="22">
        <f t="shared" si="6"/>
        <v>3257573479</v>
      </c>
      <c r="F20" s="22">
        <f t="shared" si="6"/>
        <v>3159470081</v>
      </c>
      <c r="G20" s="101">
        <f t="shared" si="7"/>
        <v>97</v>
      </c>
      <c r="H20" s="22">
        <v>3020416262</v>
      </c>
      <c r="I20" s="22">
        <v>2922903423</v>
      </c>
      <c r="J20" s="101">
        <f t="shared" si="8"/>
        <v>96.8</v>
      </c>
    </row>
    <row r="21" spans="1:11" ht="13.5" customHeight="1">
      <c r="A21" s="10" t="s">
        <v>65</v>
      </c>
      <c r="B21" s="60">
        <v>8817478952</v>
      </c>
      <c r="C21" s="22">
        <v>8615957490</v>
      </c>
      <c r="D21" s="101">
        <f t="shared" si="5"/>
        <v>97.7</v>
      </c>
      <c r="E21" s="22">
        <f t="shared" si="6"/>
        <v>4081465924</v>
      </c>
      <c r="F21" s="22">
        <f t="shared" si="6"/>
        <v>3930794346</v>
      </c>
      <c r="G21" s="101">
        <f t="shared" si="7"/>
        <v>96.3</v>
      </c>
      <c r="H21" s="22">
        <v>3902897187</v>
      </c>
      <c r="I21" s="22">
        <v>3752616109</v>
      </c>
      <c r="J21" s="101">
        <f t="shared" si="8"/>
        <v>96.1</v>
      </c>
    </row>
    <row r="22" spans="1:11" ht="3.75" customHeight="1">
      <c r="A22" s="105"/>
      <c r="B22" s="106">
        <v>0</v>
      </c>
      <c r="C22" s="107">
        <v>0</v>
      </c>
      <c r="D22" s="102"/>
      <c r="E22" s="3"/>
      <c r="F22" s="3"/>
      <c r="G22" s="102"/>
      <c r="H22" s="3"/>
      <c r="I22" s="3"/>
      <c r="J22" s="102"/>
    </row>
    <row r="24" spans="1:11" ht="13.9" customHeight="1">
      <c r="A24" s="295" t="s">
        <v>372</v>
      </c>
      <c r="B24" s="297" t="s">
        <v>387</v>
      </c>
      <c r="C24" s="299"/>
      <c r="D24" s="298"/>
      <c r="E24" s="297" t="s">
        <v>388</v>
      </c>
      <c r="F24" s="299"/>
      <c r="G24" s="298"/>
      <c r="H24" s="297" t="s">
        <v>164</v>
      </c>
      <c r="I24" s="299"/>
      <c r="J24" s="299"/>
    </row>
    <row r="25" spans="1:11" ht="26.25" customHeight="1">
      <c r="A25" s="296"/>
      <c r="B25" s="14" t="s">
        <v>385</v>
      </c>
      <c r="C25" s="14" t="s">
        <v>386</v>
      </c>
      <c r="D25" s="103" t="s">
        <v>271</v>
      </c>
      <c r="E25" s="14" t="s">
        <v>385</v>
      </c>
      <c r="F25" s="14" t="s">
        <v>386</v>
      </c>
      <c r="G25" s="103" t="s">
        <v>271</v>
      </c>
      <c r="H25" s="14" t="s">
        <v>385</v>
      </c>
      <c r="I25" s="14" t="s">
        <v>386</v>
      </c>
      <c r="J25" s="265" t="s">
        <v>271</v>
      </c>
      <c r="K25" s="5"/>
    </row>
    <row r="26" spans="1:11" ht="17.25" customHeight="1">
      <c r="A26" s="15" t="s">
        <v>511</v>
      </c>
      <c r="B26" s="22">
        <v>21723402436</v>
      </c>
      <c r="C26" s="22">
        <v>21638064006</v>
      </c>
      <c r="D26" s="101">
        <v>99.6</v>
      </c>
      <c r="E26" s="22">
        <v>3080568404</v>
      </c>
      <c r="F26" s="22">
        <v>3080568404</v>
      </c>
      <c r="G26" s="101">
        <v>100</v>
      </c>
      <c r="H26" s="22">
        <v>143066290403</v>
      </c>
      <c r="I26" s="22">
        <v>142631724689</v>
      </c>
      <c r="J26" s="101">
        <v>99.7</v>
      </c>
    </row>
    <row r="27" spans="1:11" ht="13.5" customHeight="1">
      <c r="A27" s="15" t="s">
        <v>422</v>
      </c>
      <c r="B27" s="22">
        <v>22349771911</v>
      </c>
      <c r="C27" s="22">
        <v>22276303293</v>
      </c>
      <c r="D27" s="101">
        <v>99.7</v>
      </c>
      <c r="E27" s="22">
        <v>2945694142</v>
      </c>
      <c r="F27" s="22">
        <v>2945694142</v>
      </c>
      <c r="G27" s="101">
        <v>100</v>
      </c>
      <c r="H27" s="22">
        <v>152466310305</v>
      </c>
      <c r="I27" s="22">
        <v>152145861939</v>
      </c>
      <c r="J27" s="101">
        <v>99.8</v>
      </c>
    </row>
    <row r="28" spans="1:11" ht="13.5" customHeight="1">
      <c r="A28" s="15" t="s">
        <v>434</v>
      </c>
      <c r="B28" s="22">
        <v>22850631084</v>
      </c>
      <c r="C28" s="22">
        <v>22754882809</v>
      </c>
      <c r="D28" s="101">
        <v>99.6</v>
      </c>
      <c r="E28" s="22">
        <v>1527381711</v>
      </c>
      <c r="F28" s="22">
        <v>1527381711</v>
      </c>
      <c r="G28" s="101">
        <v>100</v>
      </c>
      <c r="H28" s="22">
        <v>153978162178</v>
      </c>
      <c r="I28" s="22">
        <v>153470425918</v>
      </c>
      <c r="J28" s="101">
        <v>99.7</v>
      </c>
    </row>
    <row r="29" spans="1:11" ht="13.5" customHeight="1">
      <c r="A29" s="11" t="s">
        <v>497</v>
      </c>
      <c r="B29" s="60">
        <v>15820951264</v>
      </c>
      <c r="C29" s="22">
        <v>15578772683</v>
      </c>
      <c r="D29" s="101">
        <v>98.5</v>
      </c>
      <c r="E29" s="22">
        <v>1687581618</v>
      </c>
      <c r="F29" s="22">
        <v>1681054872</v>
      </c>
      <c r="G29" s="101">
        <v>99.6</v>
      </c>
      <c r="H29" s="22">
        <v>146602089280</v>
      </c>
      <c r="I29" s="22">
        <v>144586837355</v>
      </c>
      <c r="J29" s="101">
        <v>98.6</v>
      </c>
    </row>
    <row r="30" spans="1:11" ht="13.5" customHeight="1">
      <c r="A30" s="11" t="s">
        <v>514</v>
      </c>
      <c r="B30" s="60">
        <f>SUM(B32:B42)</f>
        <v>14058814767</v>
      </c>
      <c r="C30" s="22">
        <f>SUM(C32:C42)</f>
        <v>13978834129</v>
      </c>
      <c r="D30" s="101">
        <f>IF(B30&lt;&gt;0,(IF(C30/B30*100&gt;=100,ROUND(C30/B30*100,1),IF(C30/B30*100&gt;=99.95,99.9,ROUND(C30/B30*100,1)))),0)</f>
        <v>99.4</v>
      </c>
      <c r="E30" s="22">
        <f>SUM(E32:E42)</f>
        <v>1308564461</v>
      </c>
      <c r="F30" s="22">
        <f>SUM(F32:F42)</f>
        <v>1300401690</v>
      </c>
      <c r="G30" s="101">
        <f>IF(E30&lt;&gt;0,(IF(F30/E30*100&gt;=100,ROUND(F30/E30*100,1),IF(F30/E30*100&gt;=99.95,99.9,ROUND(F30/E30*100,1)))),0)</f>
        <v>99.4</v>
      </c>
      <c r="H30" s="22">
        <f>SUM(H32:H42)</f>
        <v>163800559274</v>
      </c>
      <c r="I30" s="22">
        <f>SUM(I32:I42)</f>
        <v>163273643948</v>
      </c>
      <c r="J30" s="101">
        <f>IF(H30&lt;&gt;0,(IF(I30/H30*100&gt;=100,ROUND(I30/H30*100,1),IF(I30/H30*100&gt;=99.95,99.9,ROUND(I30/H30*100,1)))),0)</f>
        <v>99.7</v>
      </c>
    </row>
    <row r="31" spans="1:11">
      <c r="A31" s="11"/>
      <c r="B31" s="60"/>
      <c r="C31" s="22"/>
      <c r="D31" s="101"/>
      <c r="E31" s="22"/>
      <c r="F31" s="22"/>
      <c r="G31" s="101"/>
      <c r="H31" s="22"/>
      <c r="I31" s="22"/>
      <c r="J31" s="101"/>
    </row>
    <row r="32" spans="1:11" ht="13.5" customHeight="1">
      <c r="A32" s="10" t="s">
        <v>60</v>
      </c>
      <c r="B32" s="60">
        <v>6736090222</v>
      </c>
      <c r="C32" s="22">
        <v>6693782829</v>
      </c>
      <c r="D32" s="101">
        <f t="shared" ref="D32" si="9">IF(B32&lt;&gt;0,(IF(C32/B32*100&gt;=100,ROUND(C32/B32*100,1),IF(C32/B32*100&gt;=99.95,99.9,ROUND(C32/B32*100,1)))),0)</f>
        <v>99.4</v>
      </c>
      <c r="E32" s="22">
        <v>679162425</v>
      </c>
      <c r="F32" s="22">
        <v>676737880</v>
      </c>
      <c r="G32" s="101">
        <f t="shared" ref="G32" si="10">IF(E32&lt;&gt;0,(IF(F32/E32*100&gt;=100,ROUND(F32/E32*100,1),IF(F32/E32*100&gt;=99.95,99.9,ROUND(F32/E32*100,1)))),0)</f>
        <v>99.6</v>
      </c>
      <c r="H32" s="22">
        <f>SUM(B53,E53)</f>
        <v>80094835287</v>
      </c>
      <c r="I32" s="22">
        <f>SUM(C53,F53)</f>
        <v>79861315228</v>
      </c>
      <c r="J32" s="101">
        <f t="shared" ref="J32" si="11">IF(H32&lt;&gt;0,(IF(I32/H32*100&gt;=100,ROUND(I32/H32*100,1),IF(I32/H32*100&gt;=99.95,99.9,ROUND(I32/H32*100,1)))),0)</f>
        <v>99.7</v>
      </c>
    </row>
    <row r="33" spans="1:27" ht="13.5" customHeight="1">
      <c r="A33" s="10" t="s">
        <v>518</v>
      </c>
      <c r="B33" s="60">
        <v>0</v>
      </c>
      <c r="C33" s="22">
        <v>0</v>
      </c>
      <c r="D33" s="101">
        <v>0</v>
      </c>
      <c r="E33" s="22">
        <v>0</v>
      </c>
      <c r="F33" s="22">
        <v>0</v>
      </c>
      <c r="G33" s="101">
        <v>0</v>
      </c>
      <c r="H33" s="22">
        <f t="shared" ref="H33:I42" si="12">SUM(B54,E54)</f>
        <v>0</v>
      </c>
      <c r="I33" s="22">
        <f t="shared" si="12"/>
        <v>0</v>
      </c>
      <c r="J33" s="101">
        <v>0</v>
      </c>
    </row>
    <row r="34" spans="1:27" ht="13.5" customHeight="1">
      <c r="A34" s="10" t="s">
        <v>61</v>
      </c>
      <c r="B34" s="60">
        <v>2379135117</v>
      </c>
      <c r="C34" s="22">
        <v>2365546789</v>
      </c>
      <c r="D34" s="101">
        <f>IF(B34&lt;&gt;0,(IF(C34/B34*100&gt;=100,ROUND(C34/B34*100,1),IF(C34/B34*100&gt;=99.95,99.9,ROUND(C34/B34*100,1)))),0)</f>
        <v>99.4</v>
      </c>
      <c r="E34" s="22">
        <v>113372002</v>
      </c>
      <c r="F34" s="22">
        <v>107633776</v>
      </c>
      <c r="G34" s="101">
        <f>IF(E34&lt;&gt;0,(IF(F34/E34*100&gt;=100,ROUND(F34/E34*100,1),IF(F34/E34*100&gt;=99.95,99.9,ROUND(F34/E34*100,1)))),0)</f>
        <v>94.9</v>
      </c>
      <c r="H34" s="22">
        <f t="shared" si="12"/>
        <v>25106463564</v>
      </c>
      <c r="I34" s="22">
        <f t="shared" si="12"/>
        <v>25016392240</v>
      </c>
      <c r="J34" s="101">
        <f>IF(H34&lt;&gt;0,(IF(I34/H34*100&gt;=100,ROUND(I34/H34*100,1),IF(I34/H34*100&gt;=99.95,99.9,ROUND(I34/H34*100,1)))),0)</f>
        <v>99.6</v>
      </c>
    </row>
    <row r="35" spans="1:27" ht="13.5" customHeight="1">
      <c r="A35" s="10" t="s">
        <v>62</v>
      </c>
      <c r="B35" s="60">
        <v>960629881</v>
      </c>
      <c r="C35" s="22">
        <v>952240017</v>
      </c>
      <c r="D35" s="101">
        <f t="shared" ref="D35:D42" si="13">IF(B35&lt;&gt;0,(IF(C35/B35*100&gt;=100,ROUND(C35/B35*100,1),IF(C35/B35*100&gt;=99.95,99.9,ROUND(C35/B35*100,1)))),0)</f>
        <v>99.1</v>
      </c>
      <c r="E35" s="22">
        <v>88617881</v>
      </c>
      <c r="F35" s="22">
        <v>88617881</v>
      </c>
      <c r="G35" s="101">
        <f t="shared" ref="G35:G42" si="14">IF(E35&lt;&gt;0,(IF(F35/E35*100&gt;=100,ROUND(F35/E35*100,1),IF(F35/E35*100&gt;=99.95,99.9,ROUND(F35/E35*100,1)))),0)</f>
        <v>100</v>
      </c>
      <c r="H35" s="22">
        <f t="shared" si="12"/>
        <v>10617421742</v>
      </c>
      <c r="I35" s="22">
        <f t="shared" si="12"/>
        <v>10528014343</v>
      </c>
      <c r="J35" s="101">
        <f t="shared" ref="J35:J42" si="15">IF(H35&lt;&gt;0,(IF(I35/H35*100&gt;=100,ROUND(I35/H35*100,1),IF(I35/H35*100&gt;=99.95,99.9,ROUND(I35/H35*100,1)))),0)</f>
        <v>99.2</v>
      </c>
    </row>
    <row r="36" spans="1:27" ht="13.5" customHeight="1">
      <c r="A36" s="10" t="s">
        <v>63</v>
      </c>
      <c r="B36" s="60">
        <v>1134472893</v>
      </c>
      <c r="C36" s="22">
        <v>1129682202</v>
      </c>
      <c r="D36" s="101">
        <f t="shared" si="13"/>
        <v>99.6</v>
      </c>
      <c r="E36" s="22">
        <v>115811388</v>
      </c>
      <c r="F36" s="22">
        <v>115811388</v>
      </c>
      <c r="G36" s="101">
        <f t="shared" si="14"/>
        <v>100</v>
      </c>
      <c r="H36" s="22">
        <f t="shared" si="12"/>
        <v>12952345024</v>
      </c>
      <c r="I36" s="22">
        <f t="shared" si="12"/>
        <v>12918428879</v>
      </c>
      <c r="J36" s="101">
        <f t="shared" si="15"/>
        <v>99.7</v>
      </c>
    </row>
    <row r="37" spans="1:27" ht="13.5" customHeight="1">
      <c r="A37" s="5" t="s">
        <v>244</v>
      </c>
      <c r="B37" s="60">
        <v>524189598</v>
      </c>
      <c r="C37" s="22">
        <v>522972257</v>
      </c>
      <c r="D37" s="101">
        <f t="shared" si="13"/>
        <v>99.8</v>
      </c>
      <c r="E37" s="22">
        <v>50403510</v>
      </c>
      <c r="F37" s="22">
        <v>50403510</v>
      </c>
      <c r="G37" s="101">
        <f t="shared" si="14"/>
        <v>100</v>
      </c>
      <c r="H37" s="22">
        <f t="shared" si="12"/>
        <v>7134204972</v>
      </c>
      <c r="I37" s="22">
        <f t="shared" si="12"/>
        <v>7128703799</v>
      </c>
      <c r="J37" s="101">
        <f t="shared" si="15"/>
        <v>99.9</v>
      </c>
    </row>
    <row r="38" spans="1:27" ht="13.5" customHeight="1">
      <c r="A38" s="10" t="s">
        <v>64</v>
      </c>
      <c r="B38" s="60">
        <v>1329200925</v>
      </c>
      <c r="C38" s="22">
        <v>1322877887</v>
      </c>
      <c r="D38" s="101">
        <f t="shared" si="13"/>
        <v>99.5</v>
      </c>
      <c r="E38" s="22">
        <v>159273266</v>
      </c>
      <c r="F38" s="22">
        <v>159273266</v>
      </c>
      <c r="G38" s="101">
        <f t="shared" si="14"/>
        <v>100</v>
      </c>
      <c r="H38" s="22">
        <f t="shared" si="12"/>
        <v>17031696265</v>
      </c>
      <c r="I38" s="22">
        <f t="shared" si="12"/>
        <v>17002129625</v>
      </c>
      <c r="J38" s="101">
        <f t="shared" si="15"/>
        <v>99.8</v>
      </c>
    </row>
    <row r="39" spans="1:27" ht="13.5" customHeight="1">
      <c r="A39" s="5" t="s">
        <v>109</v>
      </c>
      <c r="B39" s="60">
        <v>394473282</v>
      </c>
      <c r="C39" s="22">
        <v>393766572</v>
      </c>
      <c r="D39" s="101">
        <f t="shared" si="13"/>
        <v>99.8</v>
      </c>
      <c r="E39" s="22">
        <v>25675436</v>
      </c>
      <c r="F39" s="22">
        <v>25675436</v>
      </c>
      <c r="G39" s="101">
        <f t="shared" si="14"/>
        <v>100</v>
      </c>
      <c r="H39" s="22">
        <f t="shared" si="12"/>
        <v>4703261857</v>
      </c>
      <c r="I39" s="22">
        <f t="shared" si="12"/>
        <v>4694198593</v>
      </c>
      <c r="J39" s="101">
        <f t="shared" si="15"/>
        <v>99.8</v>
      </c>
    </row>
    <row r="40" spans="1:27" ht="13.5" customHeight="1">
      <c r="A40" s="5" t="s">
        <v>245</v>
      </c>
      <c r="B40" s="60">
        <v>207227700</v>
      </c>
      <c r="C40" s="22">
        <v>206637141</v>
      </c>
      <c r="D40" s="101">
        <f t="shared" si="13"/>
        <v>99.7</v>
      </c>
      <c r="E40" s="22">
        <v>29929517</v>
      </c>
      <c r="F40" s="22">
        <v>29929517</v>
      </c>
      <c r="G40" s="101">
        <f t="shared" si="14"/>
        <v>100</v>
      </c>
      <c r="H40" s="22">
        <f t="shared" si="12"/>
        <v>2089861831</v>
      </c>
      <c r="I40" s="22">
        <f t="shared" si="12"/>
        <v>2087730638</v>
      </c>
      <c r="J40" s="101">
        <f t="shared" si="15"/>
        <v>99.9</v>
      </c>
    </row>
    <row r="41" spans="1:27" ht="13.5" customHeight="1">
      <c r="A41" s="5" t="s">
        <v>246</v>
      </c>
      <c r="B41" s="60">
        <v>165627100</v>
      </c>
      <c r="C41" s="22">
        <v>165236600</v>
      </c>
      <c r="D41" s="101">
        <f t="shared" si="13"/>
        <v>99.8</v>
      </c>
      <c r="E41" s="22">
        <v>12941637</v>
      </c>
      <c r="F41" s="22">
        <v>12941637</v>
      </c>
      <c r="G41" s="101">
        <f t="shared" si="14"/>
        <v>100</v>
      </c>
      <c r="H41" s="22">
        <f t="shared" si="12"/>
        <v>1787493728</v>
      </c>
      <c r="I41" s="22">
        <f t="shared" si="12"/>
        <v>1786243318</v>
      </c>
      <c r="J41" s="101">
        <f t="shared" si="15"/>
        <v>99.9</v>
      </c>
    </row>
    <row r="42" spans="1:27" ht="13.5" customHeight="1">
      <c r="A42" s="10" t="s">
        <v>65</v>
      </c>
      <c r="B42" s="60">
        <v>227768049</v>
      </c>
      <c r="C42" s="22">
        <v>226091835</v>
      </c>
      <c r="D42" s="101">
        <f t="shared" si="13"/>
        <v>99.3</v>
      </c>
      <c r="E42" s="22">
        <v>33377399</v>
      </c>
      <c r="F42" s="22">
        <v>33377399</v>
      </c>
      <c r="G42" s="101">
        <f t="shared" si="14"/>
        <v>100</v>
      </c>
      <c r="H42" s="22">
        <f t="shared" si="12"/>
        <v>2282975004</v>
      </c>
      <c r="I42" s="22">
        <f t="shared" si="12"/>
        <v>2250487285</v>
      </c>
      <c r="J42" s="101">
        <f t="shared" si="15"/>
        <v>98.6</v>
      </c>
    </row>
    <row r="43" spans="1:27" ht="3.75" customHeight="1">
      <c r="A43" s="105"/>
      <c r="B43" s="3"/>
      <c r="C43" s="3"/>
      <c r="D43" s="102"/>
      <c r="E43" s="3"/>
      <c r="F43" s="3"/>
      <c r="G43" s="102"/>
      <c r="H43" s="3"/>
      <c r="I43" s="3"/>
      <c r="J43" s="102"/>
    </row>
    <row r="44" spans="1:27">
      <c r="A44" s="5"/>
    </row>
    <row r="45" spans="1:27" ht="13.9" customHeight="1">
      <c r="A45" s="295" t="s">
        <v>372</v>
      </c>
      <c r="B45" s="297" t="s">
        <v>389</v>
      </c>
      <c r="C45" s="299"/>
      <c r="D45" s="298"/>
      <c r="E45" s="297" t="s">
        <v>390</v>
      </c>
      <c r="F45" s="299"/>
      <c r="G45" s="298"/>
      <c r="H45" s="297" t="s">
        <v>281</v>
      </c>
      <c r="I45" s="299"/>
      <c r="J45" s="299"/>
    </row>
    <row r="46" spans="1:27" ht="26.25" customHeight="1">
      <c r="A46" s="296"/>
      <c r="B46" s="14" t="s">
        <v>385</v>
      </c>
      <c r="C46" s="14" t="s">
        <v>386</v>
      </c>
      <c r="D46" s="103" t="s">
        <v>271</v>
      </c>
      <c r="E46" s="14" t="s">
        <v>385</v>
      </c>
      <c r="F46" s="14" t="s">
        <v>386</v>
      </c>
      <c r="G46" s="103" t="s">
        <v>271</v>
      </c>
      <c r="H46" s="14" t="s">
        <v>385</v>
      </c>
      <c r="I46" s="14" t="s">
        <v>386</v>
      </c>
      <c r="J46" s="265" t="s">
        <v>271</v>
      </c>
      <c r="K46" s="266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ht="17.25" customHeight="1">
      <c r="A47" s="15" t="s">
        <v>511</v>
      </c>
      <c r="B47" s="22">
        <v>7278450771</v>
      </c>
      <c r="C47" s="22">
        <v>7095639769</v>
      </c>
      <c r="D47" s="101">
        <v>97.5</v>
      </c>
      <c r="E47" s="22">
        <v>135787839632</v>
      </c>
      <c r="F47" s="22">
        <v>135536084920</v>
      </c>
      <c r="G47" s="101">
        <v>99.8</v>
      </c>
      <c r="H47" s="22">
        <v>187322304484</v>
      </c>
      <c r="I47" s="22">
        <v>187322304484</v>
      </c>
      <c r="J47" s="101">
        <v>100</v>
      </c>
      <c r="K47" s="1"/>
    </row>
    <row r="48" spans="1:27" ht="13.5" customHeight="1">
      <c r="A48" s="15" t="s">
        <v>422</v>
      </c>
      <c r="B48" s="22">
        <v>7305736076</v>
      </c>
      <c r="C48" s="22">
        <v>7139403736</v>
      </c>
      <c r="D48" s="101">
        <v>97.7</v>
      </c>
      <c r="E48" s="22">
        <v>145160574229</v>
      </c>
      <c r="F48" s="22">
        <v>145006458203</v>
      </c>
      <c r="G48" s="101">
        <v>99.9</v>
      </c>
      <c r="H48" s="22">
        <v>190899389848</v>
      </c>
      <c r="I48" s="22">
        <v>190899389848</v>
      </c>
      <c r="J48" s="101">
        <v>100</v>
      </c>
    </row>
    <row r="49" spans="1:10" ht="13.5" customHeight="1">
      <c r="A49" s="15" t="s">
        <v>434</v>
      </c>
      <c r="B49" s="22">
        <v>7532239360</v>
      </c>
      <c r="C49" s="22">
        <v>7360055525</v>
      </c>
      <c r="D49" s="101">
        <v>97.7</v>
      </c>
      <c r="E49" s="22">
        <v>146445922818</v>
      </c>
      <c r="F49" s="22">
        <v>146110370393</v>
      </c>
      <c r="G49" s="101">
        <v>99.8</v>
      </c>
      <c r="H49" s="22">
        <v>194427320027</v>
      </c>
      <c r="I49" s="22">
        <v>194427320027</v>
      </c>
      <c r="J49" s="101">
        <v>100</v>
      </c>
    </row>
    <row r="50" spans="1:10" ht="13.5" customHeight="1">
      <c r="A50" s="11" t="s">
        <v>497</v>
      </c>
      <c r="B50" s="60">
        <v>7681073297</v>
      </c>
      <c r="C50" s="22">
        <v>7502249945</v>
      </c>
      <c r="D50" s="101">
        <v>97.7</v>
      </c>
      <c r="E50" s="22">
        <v>138921015983</v>
      </c>
      <c r="F50" s="22">
        <v>137084587410</v>
      </c>
      <c r="G50" s="101">
        <v>98.7</v>
      </c>
      <c r="H50" s="22">
        <v>208770342442</v>
      </c>
      <c r="I50" s="22">
        <v>208770342442</v>
      </c>
      <c r="J50" s="101">
        <v>100</v>
      </c>
    </row>
    <row r="51" spans="1:10" ht="13.5" customHeight="1">
      <c r="A51" s="11" t="s">
        <v>514</v>
      </c>
      <c r="B51" s="60">
        <f>SUM(B53:B63)</f>
        <v>7837833729</v>
      </c>
      <c r="C51" s="22">
        <f>SUM(C53:C63)</f>
        <v>7689239673</v>
      </c>
      <c r="D51" s="101">
        <f>IF(B51&lt;&gt;0,(IF(C51/B51*100&gt;=100,ROUND(C51/B51*100,1),IF(C51/B51*100&gt;=99.95,99.9,ROUND(C51/B51*100,1)))),0)</f>
        <v>98.1</v>
      </c>
      <c r="E51" s="22">
        <f>SUM(E53:E63)</f>
        <v>155962725545</v>
      </c>
      <c r="F51" s="22">
        <f>SUM(F53:F63)</f>
        <v>155584404275</v>
      </c>
      <c r="G51" s="101">
        <f>IF(E51&lt;&gt;0,(IF(F51/E51*100&gt;=100,ROUND(F51/E51*100,1),IF(F51/E51*100&gt;=99.95,99.9,ROUND(F51/E51*100,1)))),0)</f>
        <v>99.8</v>
      </c>
      <c r="H51" s="22">
        <f>SUM(H53:H63)</f>
        <v>251048791608</v>
      </c>
      <c r="I51" s="22">
        <f>SUM(I53:I63)</f>
        <v>251048791608</v>
      </c>
      <c r="J51" s="101">
        <f>IF(H51&lt;&gt;0,(IF(I51/H51*100&gt;=100,ROUND(I51/H51*100,1),IF(I51/H51*100&gt;=99.95,99.9,ROUND(I51/H51*100,1)))),0)</f>
        <v>100</v>
      </c>
    </row>
    <row r="52" spans="1:10">
      <c r="A52" s="11"/>
      <c r="B52" s="60"/>
      <c r="C52" s="22"/>
      <c r="D52" s="101"/>
      <c r="E52" s="22"/>
      <c r="F52" s="22"/>
      <c r="G52" s="101"/>
      <c r="H52" s="22"/>
      <c r="I52" s="22"/>
      <c r="J52" s="101"/>
    </row>
    <row r="53" spans="1:10" ht="13.5" customHeight="1">
      <c r="A53" s="10" t="s">
        <v>60</v>
      </c>
      <c r="B53" s="60">
        <v>2197981472</v>
      </c>
      <c r="C53" s="22">
        <v>2140490318</v>
      </c>
      <c r="D53" s="101">
        <f t="shared" ref="D53" si="16">IF(B53&lt;&gt;0,(IF(C53/B53*100&gt;=100,ROUND(C53/B53*100,1),IF(C53/B53*100&gt;=99.95,99.9,ROUND(C53/B53*100,1)))),0)</f>
        <v>97.4</v>
      </c>
      <c r="E53" s="22">
        <v>77896853815</v>
      </c>
      <c r="F53" s="22">
        <v>77720824910</v>
      </c>
      <c r="G53" s="101">
        <f t="shared" ref="G53" si="17">IF(E53&lt;&gt;0,(IF(F53/E53*100&gt;=100,ROUND(F53/E53*100,1),IF(F53/E53*100&gt;=99.95,99.9,ROUND(F53/E53*100,1)))),0)</f>
        <v>99.8</v>
      </c>
      <c r="H53" s="22">
        <v>251048791608</v>
      </c>
      <c r="I53" s="22">
        <v>251048791608</v>
      </c>
      <c r="J53" s="101">
        <f t="shared" ref="J53" si="18">IF(H53&lt;&gt;0,(IF(I53/H53*100&gt;=100,ROUND(I53/H53*100,1),IF(I53/H53*100&gt;=99.95,99.9,ROUND(I53/H53*100,1)))),0)</f>
        <v>100</v>
      </c>
    </row>
    <row r="54" spans="1:10" ht="13.5" customHeight="1">
      <c r="A54" s="10" t="s">
        <v>518</v>
      </c>
      <c r="B54" s="60">
        <v>0</v>
      </c>
      <c r="C54" s="22">
        <v>0</v>
      </c>
      <c r="D54" s="101">
        <v>0</v>
      </c>
      <c r="E54" s="22">
        <v>0</v>
      </c>
      <c r="F54" s="22">
        <v>0</v>
      </c>
      <c r="G54" s="101">
        <v>0</v>
      </c>
      <c r="H54" s="22">
        <v>0</v>
      </c>
      <c r="I54" s="22">
        <v>0</v>
      </c>
      <c r="J54" s="101">
        <v>0</v>
      </c>
    </row>
    <row r="55" spans="1:10" ht="13.5" customHeight="1">
      <c r="A55" s="10" t="s">
        <v>61</v>
      </c>
      <c r="B55" s="60">
        <v>2037783543</v>
      </c>
      <c r="C55" s="22">
        <v>2004947825</v>
      </c>
      <c r="D55" s="101">
        <f>IF(B55&lt;&gt;0,(IF(C55/B55*100&gt;=100,ROUND(C55/B55*100,1),IF(C55/B55*100&gt;=99.95,99.9,ROUND(C55/B55*100,1)))),0)</f>
        <v>98.4</v>
      </c>
      <c r="E55" s="22">
        <v>23068680021</v>
      </c>
      <c r="F55" s="22">
        <v>23011444415</v>
      </c>
      <c r="G55" s="101">
        <f>IF(E55&lt;&gt;0,(IF(F55/E55*100&gt;=100,ROUND(F55/E55*100,1),IF(F55/E55*100&gt;=99.95,99.9,ROUND(F55/E55*100,1)))),0)</f>
        <v>99.8</v>
      </c>
      <c r="H55" s="22">
        <v>0</v>
      </c>
      <c r="I55" s="22">
        <v>0</v>
      </c>
      <c r="J55" s="101">
        <f>IF(H55&lt;&gt;0,(IF(I55/H55*100&gt;=100,ROUND(I55/H55*100,1),IF(I55/H55*100&gt;=99.95,99.9,ROUND(I55/H55*100,1)))),0)</f>
        <v>0</v>
      </c>
    </row>
    <row r="56" spans="1:10" ht="13.5" customHeight="1">
      <c r="A56" s="10" t="s">
        <v>62</v>
      </c>
      <c r="B56" s="60">
        <v>980286189</v>
      </c>
      <c r="C56" s="22">
        <v>971439575</v>
      </c>
      <c r="D56" s="101">
        <f t="shared" ref="D56:D63" si="19">IF(B56&lt;&gt;0,(IF(C56/B56*100&gt;=100,ROUND(C56/B56*100,1),IF(C56/B56*100&gt;=99.95,99.9,ROUND(C56/B56*100,1)))),0)</f>
        <v>99.1</v>
      </c>
      <c r="E56" s="22">
        <v>9637135553</v>
      </c>
      <c r="F56" s="22">
        <v>9556574768</v>
      </c>
      <c r="G56" s="101">
        <f t="shared" ref="G56:G63" si="20">IF(E56&lt;&gt;0,(IF(F56/E56*100&gt;=100,ROUND(F56/E56*100,1),IF(F56/E56*100&gt;=99.95,99.9,ROUND(F56/E56*100,1)))),0)</f>
        <v>99.2</v>
      </c>
      <c r="H56" s="22">
        <v>0</v>
      </c>
      <c r="I56" s="22">
        <v>0</v>
      </c>
      <c r="J56" s="101">
        <f t="shared" ref="J56:J63" si="21">IF(H56&lt;&gt;0,(IF(I56/H56*100&gt;=100,ROUND(I56/H56*100,1),IF(I56/H56*100&gt;=99.95,99.9,ROUND(I56/H56*100,1)))),0)</f>
        <v>0</v>
      </c>
    </row>
    <row r="57" spans="1:10" ht="13.5" customHeight="1">
      <c r="A57" s="10" t="s">
        <v>63</v>
      </c>
      <c r="B57" s="60">
        <v>710714340</v>
      </c>
      <c r="C57" s="22">
        <v>687762179</v>
      </c>
      <c r="D57" s="101">
        <f t="shared" si="19"/>
        <v>96.8</v>
      </c>
      <c r="E57" s="22">
        <v>12241630684</v>
      </c>
      <c r="F57" s="22">
        <v>12230666700</v>
      </c>
      <c r="G57" s="101">
        <f t="shared" si="20"/>
        <v>99.9</v>
      </c>
      <c r="H57" s="22">
        <v>0</v>
      </c>
      <c r="I57" s="22">
        <v>0</v>
      </c>
      <c r="J57" s="101">
        <f t="shared" si="21"/>
        <v>0</v>
      </c>
    </row>
    <row r="58" spans="1:10" ht="13.5" customHeight="1">
      <c r="A58" s="5" t="s">
        <v>244</v>
      </c>
      <c r="B58" s="60">
        <v>296121200</v>
      </c>
      <c r="C58" s="22">
        <v>294230000</v>
      </c>
      <c r="D58" s="101">
        <f t="shared" si="19"/>
        <v>99.4</v>
      </c>
      <c r="E58" s="22">
        <v>6838083772</v>
      </c>
      <c r="F58" s="22">
        <v>6834473799</v>
      </c>
      <c r="G58" s="101">
        <f t="shared" si="20"/>
        <v>99.9</v>
      </c>
      <c r="H58" s="22">
        <v>0</v>
      </c>
      <c r="I58" s="22">
        <v>0</v>
      </c>
      <c r="J58" s="101">
        <f t="shared" si="21"/>
        <v>0</v>
      </c>
    </row>
    <row r="59" spans="1:10" ht="13.5" customHeight="1">
      <c r="A59" s="10" t="s">
        <v>64</v>
      </c>
      <c r="B59" s="60">
        <v>865109708</v>
      </c>
      <c r="C59" s="22">
        <v>851374898</v>
      </c>
      <c r="D59" s="101">
        <f t="shared" si="19"/>
        <v>98.4</v>
      </c>
      <c r="E59" s="22">
        <v>16166586557</v>
      </c>
      <c r="F59" s="22">
        <v>16150754727</v>
      </c>
      <c r="G59" s="101">
        <f t="shared" si="20"/>
        <v>99.9</v>
      </c>
      <c r="H59" s="22">
        <v>0</v>
      </c>
      <c r="I59" s="22">
        <v>0</v>
      </c>
      <c r="J59" s="101">
        <f t="shared" si="21"/>
        <v>0</v>
      </c>
    </row>
    <row r="60" spans="1:10" ht="13.5" customHeight="1">
      <c r="A60" s="5" t="s">
        <v>109</v>
      </c>
      <c r="B60" s="60">
        <v>322975333</v>
      </c>
      <c r="C60" s="22">
        <v>316669129</v>
      </c>
      <c r="D60" s="101">
        <f t="shared" si="19"/>
        <v>98</v>
      </c>
      <c r="E60" s="22">
        <v>4380286524</v>
      </c>
      <c r="F60" s="22">
        <v>4377529464</v>
      </c>
      <c r="G60" s="101">
        <f t="shared" si="20"/>
        <v>99.9</v>
      </c>
      <c r="H60" s="22">
        <v>0</v>
      </c>
      <c r="I60" s="22">
        <v>0</v>
      </c>
      <c r="J60" s="101">
        <f t="shared" si="21"/>
        <v>0</v>
      </c>
    </row>
    <row r="61" spans="1:10" ht="13.5" customHeight="1">
      <c r="A61" s="5" t="s">
        <v>245</v>
      </c>
      <c r="B61" s="60">
        <v>192505730</v>
      </c>
      <c r="C61" s="22">
        <v>190604300</v>
      </c>
      <c r="D61" s="101">
        <f t="shared" si="19"/>
        <v>99</v>
      </c>
      <c r="E61" s="22">
        <v>1897356101</v>
      </c>
      <c r="F61" s="22">
        <v>1897126338</v>
      </c>
      <c r="G61" s="101">
        <f t="shared" si="20"/>
        <v>99.9</v>
      </c>
      <c r="H61" s="22">
        <v>0</v>
      </c>
      <c r="I61" s="22">
        <v>0</v>
      </c>
      <c r="J61" s="101">
        <f t="shared" si="21"/>
        <v>0</v>
      </c>
    </row>
    <row r="62" spans="1:10" ht="13.5" customHeight="1">
      <c r="A62" s="5" t="s">
        <v>246</v>
      </c>
      <c r="B62" s="60">
        <v>106881010</v>
      </c>
      <c r="C62" s="22">
        <v>105955900</v>
      </c>
      <c r="D62" s="101">
        <f t="shared" si="19"/>
        <v>99.1</v>
      </c>
      <c r="E62" s="22">
        <v>1680612718</v>
      </c>
      <c r="F62" s="22">
        <v>1680287418</v>
      </c>
      <c r="G62" s="101">
        <f t="shared" si="20"/>
        <v>99.9</v>
      </c>
      <c r="H62" s="22">
        <v>0</v>
      </c>
      <c r="I62" s="22">
        <v>0</v>
      </c>
      <c r="J62" s="101">
        <f t="shared" si="21"/>
        <v>0</v>
      </c>
    </row>
    <row r="63" spans="1:10" ht="13.5" customHeight="1">
      <c r="A63" s="10" t="s">
        <v>65</v>
      </c>
      <c r="B63" s="60">
        <v>127475204</v>
      </c>
      <c r="C63" s="22">
        <v>125765549</v>
      </c>
      <c r="D63" s="101">
        <f t="shared" si="19"/>
        <v>98.7</v>
      </c>
      <c r="E63" s="22">
        <v>2155499800</v>
      </c>
      <c r="F63" s="22">
        <v>2124721736</v>
      </c>
      <c r="G63" s="101">
        <f t="shared" si="20"/>
        <v>98.6</v>
      </c>
      <c r="H63" s="22">
        <v>0</v>
      </c>
      <c r="I63" s="22">
        <v>0</v>
      </c>
      <c r="J63" s="101">
        <f t="shared" si="21"/>
        <v>0</v>
      </c>
    </row>
    <row r="64" spans="1:10" ht="3.75" customHeight="1">
      <c r="A64" s="105"/>
      <c r="B64" s="3"/>
      <c r="C64" s="3"/>
      <c r="D64" s="102"/>
      <c r="E64" s="3"/>
      <c r="F64" s="3"/>
      <c r="G64" s="102"/>
      <c r="H64" s="3"/>
      <c r="I64" s="3"/>
      <c r="J64" s="102"/>
    </row>
    <row r="65" spans="1:9">
      <c r="A65" s="6" t="s">
        <v>272</v>
      </c>
      <c r="B65" s="5"/>
      <c r="C65" s="5"/>
      <c r="D65" s="5"/>
      <c r="E65" s="5"/>
      <c r="F65" s="5"/>
      <c r="G65" s="5"/>
      <c r="H65" s="5"/>
      <c r="I65" s="5"/>
    </row>
    <row r="66" spans="1:9">
      <c r="A66" s="6" t="s">
        <v>519</v>
      </c>
    </row>
    <row r="67" spans="1:9">
      <c r="A67" s="6" t="s">
        <v>282</v>
      </c>
    </row>
  </sheetData>
  <mergeCells count="12">
    <mergeCell ref="A45:A46"/>
    <mergeCell ref="B45:D45"/>
    <mergeCell ref="E45:G45"/>
    <mergeCell ref="H45:J45"/>
    <mergeCell ref="H3:J3"/>
    <mergeCell ref="A3:A4"/>
    <mergeCell ref="B3:D3"/>
    <mergeCell ref="E3:G3"/>
    <mergeCell ref="A24:A25"/>
    <mergeCell ref="B24:D24"/>
    <mergeCell ref="E24:G24"/>
    <mergeCell ref="H24:J24"/>
  </mergeCells>
  <phoneticPr fontId="2"/>
  <printOptions gridLinesSet="0"/>
  <pageMargins left="0.59055118110236227" right="0.59055118110236227" top="0.59055118110236227" bottom="0.59055118110236227" header="0.51181102362204722" footer="0.35433070866141736"/>
  <pageSetup paperSize="9" scale="86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K64"/>
  <sheetViews>
    <sheetView zoomScaleNormal="100" workbookViewId="0">
      <selection activeCell="L5" sqref="L5"/>
    </sheetView>
  </sheetViews>
  <sheetFormatPr defaultColWidth="8.85546875" defaultRowHeight="11.25"/>
  <cols>
    <col min="1" max="1" width="10.140625" style="152" customWidth="1"/>
    <col min="2" max="3" width="15" style="152" customWidth="1"/>
    <col min="4" max="4" width="6.140625" style="152" customWidth="1"/>
    <col min="5" max="6" width="15" style="152" customWidth="1"/>
    <col min="7" max="7" width="5.7109375" style="152" customWidth="1"/>
    <col min="8" max="9" width="15" style="152" customWidth="1"/>
    <col min="10" max="10" width="5.7109375" style="152" customWidth="1"/>
    <col min="11" max="53" width="12.7109375" style="152" customWidth="1"/>
    <col min="54" max="16384" width="8.85546875" style="152"/>
  </cols>
  <sheetData>
    <row r="1" spans="1:11" s="144" customFormat="1" ht="17.25">
      <c r="A1" s="244" t="s">
        <v>195</v>
      </c>
      <c r="J1" s="192"/>
    </row>
    <row r="2" spans="1:11">
      <c r="A2" s="245"/>
      <c r="J2" s="246" t="s">
        <v>179</v>
      </c>
    </row>
    <row r="3" spans="1:11" ht="13.9" customHeight="1">
      <c r="A3" s="331" t="s">
        <v>372</v>
      </c>
      <c r="B3" s="333" t="s">
        <v>57</v>
      </c>
      <c r="C3" s="334"/>
      <c r="D3" s="334"/>
      <c r="E3" s="333" t="s">
        <v>58</v>
      </c>
      <c r="F3" s="334"/>
      <c r="G3" s="335"/>
      <c r="H3" s="333" t="s">
        <v>59</v>
      </c>
      <c r="I3" s="336"/>
      <c r="J3" s="336"/>
    </row>
    <row r="4" spans="1:11" ht="26.25" customHeight="1">
      <c r="A4" s="332"/>
      <c r="B4" s="215" t="s">
        <v>385</v>
      </c>
      <c r="C4" s="215" t="s">
        <v>386</v>
      </c>
      <c r="D4" s="247" t="s">
        <v>271</v>
      </c>
      <c r="E4" s="215" t="s">
        <v>385</v>
      </c>
      <c r="F4" s="215" t="s">
        <v>386</v>
      </c>
      <c r="G4" s="247" t="s">
        <v>271</v>
      </c>
      <c r="H4" s="215" t="s">
        <v>385</v>
      </c>
      <c r="I4" s="215" t="s">
        <v>386</v>
      </c>
      <c r="J4" s="267" t="s">
        <v>271</v>
      </c>
      <c r="K4" s="149"/>
    </row>
    <row r="5" spans="1:11" ht="17.25" customHeight="1">
      <c r="A5" s="182" t="s">
        <v>511</v>
      </c>
      <c r="B5" s="164">
        <v>17465467810</v>
      </c>
      <c r="C5" s="164">
        <v>17020258724</v>
      </c>
      <c r="D5" s="248">
        <v>97.5</v>
      </c>
      <c r="E5" s="164">
        <v>5320661420</v>
      </c>
      <c r="F5" s="164">
        <v>5320661420</v>
      </c>
      <c r="G5" s="248">
        <v>100</v>
      </c>
      <c r="H5" s="164">
        <v>3583446028</v>
      </c>
      <c r="I5" s="164">
        <v>3583446028</v>
      </c>
      <c r="J5" s="248">
        <v>100</v>
      </c>
    </row>
    <row r="6" spans="1:11" ht="13.5" customHeight="1">
      <c r="A6" s="182" t="s">
        <v>422</v>
      </c>
      <c r="B6" s="164">
        <v>17913685392</v>
      </c>
      <c r="C6" s="164">
        <v>17268307842</v>
      </c>
      <c r="D6" s="248">
        <v>96.4</v>
      </c>
      <c r="E6" s="164">
        <v>5229778356</v>
      </c>
      <c r="F6" s="164">
        <v>5229780234</v>
      </c>
      <c r="G6" s="248">
        <v>100</v>
      </c>
      <c r="H6" s="164">
        <v>3446784468</v>
      </c>
      <c r="I6" s="164">
        <v>3446784468</v>
      </c>
      <c r="J6" s="248">
        <v>100</v>
      </c>
    </row>
    <row r="7" spans="1:11" ht="13.5" customHeight="1">
      <c r="A7" s="151" t="s">
        <v>434</v>
      </c>
      <c r="B7" s="176">
        <v>17279608894</v>
      </c>
      <c r="C7" s="164">
        <v>16890285865</v>
      </c>
      <c r="D7" s="248">
        <v>97.7</v>
      </c>
      <c r="E7" s="164">
        <v>5258817490</v>
      </c>
      <c r="F7" s="164">
        <v>5258813956</v>
      </c>
      <c r="G7" s="248">
        <v>99.9</v>
      </c>
      <c r="H7" s="164">
        <v>3494147760</v>
      </c>
      <c r="I7" s="164">
        <v>3493068510</v>
      </c>
      <c r="J7" s="248">
        <v>99.9</v>
      </c>
    </row>
    <row r="8" spans="1:11" ht="13.5" customHeight="1">
      <c r="A8" s="151" t="s">
        <v>497</v>
      </c>
      <c r="B8" s="176">
        <v>15624687512</v>
      </c>
      <c r="C8" s="164">
        <v>15072098870</v>
      </c>
      <c r="D8" s="248">
        <v>96.5</v>
      </c>
      <c r="E8" s="164">
        <v>5109198488</v>
      </c>
      <c r="F8" s="164">
        <v>5109163928</v>
      </c>
      <c r="G8" s="248">
        <v>99.9</v>
      </c>
      <c r="H8" s="164">
        <v>3305554314</v>
      </c>
      <c r="I8" s="164">
        <v>3259784864</v>
      </c>
      <c r="J8" s="248">
        <v>98.6</v>
      </c>
    </row>
    <row r="9" spans="1:11" ht="13.5" customHeight="1">
      <c r="A9" s="151" t="s">
        <v>514</v>
      </c>
      <c r="B9" s="176">
        <f>SUM(B11:B21)</f>
        <v>16959688401</v>
      </c>
      <c r="C9" s="164">
        <f>SUM(C11:C21)</f>
        <v>16554464892</v>
      </c>
      <c r="D9" s="248">
        <f>IF(B9&lt;&gt;0,(IF(C9/B9*100&gt;=100,ROUND(C9/B9*100,1),IF(C9/B9*100&gt;=99.95,99.9,ROUND(C9/B9*100,1)))),0)</f>
        <v>97.6</v>
      </c>
      <c r="E9" s="164">
        <f>SUM(E11:E21)</f>
        <v>5412159848</v>
      </c>
      <c r="F9" s="164">
        <f>SUM(F11:F21)</f>
        <v>5412138056</v>
      </c>
      <c r="G9" s="248">
        <f>IF(E9&lt;&gt;0,(IF(F9/E9*100&gt;=100,ROUND(F9/E9*100,1),IF(F9/E9*100&gt;=99.95,99.9,ROUND(F9/E9*100,1)))),0)</f>
        <v>99.9</v>
      </c>
      <c r="H9" s="164">
        <f>SUM(H11:H21)</f>
        <v>3612038104</v>
      </c>
      <c r="I9" s="164">
        <f>SUM(I11:I21)</f>
        <v>3605563589</v>
      </c>
      <c r="J9" s="248">
        <f>IF(H9&lt;&gt;0,(IF(I9/H9*100&gt;=100,ROUND(I9/H9*100,1),IF(I9/H9*100&gt;=99.95,99.9,ROUND(I9/H9*100,1)))),0)</f>
        <v>99.8</v>
      </c>
    </row>
    <row r="10" spans="1:11">
      <c r="A10" s="151"/>
      <c r="B10" s="176"/>
      <c r="C10" s="164"/>
      <c r="D10" s="248"/>
      <c r="E10" s="164"/>
      <c r="F10" s="164"/>
      <c r="G10" s="248"/>
      <c r="H10" s="164"/>
      <c r="I10" s="164"/>
      <c r="J10" s="248"/>
    </row>
    <row r="11" spans="1:11" ht="13.5" customHeight="1">
      <c r="A11" s="249" t="s">
        <v>60</v>
      </c>
      <c r="B11" s="176">
        <v>5811112496</v>
      </c>
      <c r="C11" s="164">
        <v>5639050092</v>
      </c>
      <c r="D11" s="248">
        <f t="shared" ref="D11" si="0">IF(B11&lt;&gt;0,(IF(C11/B11*100&gt;=100,ROUND(C11/B11*100,1),IF(C11/B11*100&gt;=99.95,99.9,ROUND(C11/B11*100,1)))),0)</f>
        <v>97</v>
      </c>
      <c r="E11" s="164">
        <v>5398776448</v>
      </c>
      <c r="F11" s="164">
        <v>5398754656</v>
      </c>
      <c r="G11" s="248">
        <f t="shared" ref="G11" si="1">IF(E11&lt;&gt;0,(IF(F11/E11*100&gt;=100,ROUND(F11/E11*100,1),IF(F11/E11*100&gt;=99.95,99.9,ROUND(F11/E11*100,1)))),0)</f>
        <v>99.9</v>
      </c>
      <c r="H11" s="164">
        <v>538877500</v>
      </c>
      <c r="I11" s="164">
        <v>538877500</v>
      </c>
      <c r="J11" s="248">
        <f t="shared" ref="J11" si="2">IF(H11&lt;&gt;0,(IF(I11/H11*100&gt;=100,ROUND(I11/H11*100,1),IF(I11/H11*100&gt;=99.95,99.9,ROUND(I11/H11*100,1)))),0)</f>
        <v>100</v>
      </c>
    </row>
    <row r="12" spans="1:11" ht="13.5" customHeight="1">
      <c r="A12" s="249" t="s">
        <v>518</v>
      </c>
      <c r="B12" s="176">
        <v>0</v>
      </c>
      <c r="C12" s="164">
        <v>0</v>
      </c>
      <c r="D12" s="248">
        <v>0</v>
      </c>
      <c r="E12" s="164">
        <v>0</v>
      </c>
      <c r="F12" s="164">
        <v>0</v>
      </c>
      <c r="G12" s="248">
        <v>0</v>
      </c>
      <c r="H12" s="164">
        <v>0</v>
      </c>
      <c r="I12" s="164">
        <v>0</v>
      </c>
      <c r="J12" s="248">
        <v>0</v>
      </c>
    </row>
    <row r="13" spans="1:11" ht="13.5" customHeight="1">
      <c r="A13" s="249" t="s">
        <v>61</v>
      </c>
      <c r="B13" s="176">
        <v>4135179339</v>
      </c>
      <c r="C13" s="164">
        <v>4032930790</v>
      </c>
      <c r="D13" s="248">
        <f>IF(B13&lt;&gt;0,(IF(C13/B13*100&gt;=100,ROUND(C13/B13*100,1),IF(C13/B13*100&gt;=99.95,99.9,ROUND(C13/B13*100,1)))),0)</f>
        <v>97.5</v>
      </c>
      <c r="E13" s="164">
        <v>3246029</v>
      </c>
      <c r="F13" s="164">
        <v>3246029</v>
      </c>
      <c r="G13" s="248">
        <f>IF(E13&lt;&gt;0,(IF(F13/E13*100&gt;=100,ROUND(F13/E13*100,1),IF(F13/E13*100&gt;=99.95,99.9,ROUND(F13/E13*100,1)))),0)</f>
        <v>100</v>
      </c>
      <c r="H13" s="164">
        <v>206796850</v>
      </c>
      <c r="I13" s="164">
        <v>206796850</v>
      </c>
      <c r="J13" s="248">
        <f>IF(H13&lt;&gt;0,(IF(I13/H13*100&gt;=100,ROUND(I13/H13*100,1),IF(I13/H13*100&gt;=99.95,99.9,ROUND(I13/H13*100,1)))),0)</f>
        <v>100</v>
      </c>
    </row>
    <row r="14" spans="1:11" ht="13.5" customHeight="1">
      <c r="A14" s="249" t="s">
        <v>62</v>
      </c>
      <c r="B14" s="176">
        <v>1717354591</v>
      </c>
      <c r="C14" s="164">
        <v>1666030877</v>
      </c>
      <c r="D14" s="248">
        <f t="shared" ref="D14:D21" si="3">IF(B14&lt;&gt;0,(IF(C14/B14*100&gt;=100,ROUND(C14/B14*100,1),IF(C14/B14*100&gt;=99.95,99.9,ROUND(C14/B14*100,1)))),0)</f>
        <v>97</v>
      </c>
      <c r="E14" s="164">
        <v>2006681</v>
      </c>
      <c r="F14" s="164">
        <v>2006681</v>
      </c>
      <c r="G14" s="248">
        <f t="shared" ref="G14:G21" si="4">IF(E14&lt;&gt;0,(IF(F14/E14*100&gt;=100,ROUND(F14/E14*100,1),IF(F14/E14*100&gt;=99.95,99.9,ROUND(F14/E14*100,1)))),0)</f>
        <v>100</v>
      </c>
      <c r="H14" s="164">
        <v>632968454</v>
      </c>
      <c r="I14" s="164">
        <v>632968454</v>
      </c>
      <c r="J14" s="248">
        <f t="shared" ref="J14:J21" si="5">IF(H14&lt;&gt;0,(IF(I14/H14*100&gt;=100,ROUND(I14/H14*100,1),IF(I14/H14*100&gt;=99.95,99.9,ROUND(I14/H14*100,1)))),0)</f>
        <v>100</v>
      </c>
    </row>
    <row r="15" spans="1:11" ht="13.5" customHeight="1">
      <c r="A15" s="249" t="s">
        <v>63</v>
      </c>
      <c r="B15" s="176">
        <v>1484971575</v>
      </c>
      <c r="C15" s="164">
        <v>1454410498</v>
      </c>
      <c r="D15" s="248">
        <f t="shared" si="3"/>
        <v>97.9</v>
      </c>
      <c r="E15" s="164">
        <v>2478315</v>
      </c>
      <c r="F15" s="164">
        <v>2478315</v>
      </c>
      <c r="G15" s="248">
        <f t="shared" si="4"/>
        <v>100</v>
      </c>
      <c r="H15" s="164">
        <v>28302400</v>
      </c>
      <c r="I15" s="164">
        <v>28302400</v>
      </c>
      <c r="J15" s="248">
        <f t="shared" si="5"/>
        <v>100</v>
      </c>
    </row>
    <row r="16" spans="1:11" ht="13.5" customHeight="1">
      <c r="A16" s="149" t="s">
        <v>244</v>
      </c>
      <c r="B16" s="176">
        <v>559494777</v>
      </c>
      <c r="C16" s="164">
        <v>556004172</v>
      </c>
      <c r="D16" s="248">
        <f t="shared" si="3"/>
        <v>99.4</v>
      </c>
      <c r="E16" s="164">
        <v>1142230</v>
      </c>
      <c r="F16" s="164">
        <v>1142230</v>
      </c>
      <c r="G16" s="248">
        <f t="shared" si="4"/>
        <v>100</v>
      </c>
      <c r="H16" s="164">
        <v>1660419950</v>
      </c>
      <c r="I16" s="164">
        <v>1660419950</v>
      </c>
      <c r="J16" s="248">
        <f t="shared" si="5"/>
        <v>100</v>
      </c>
    </row>
    <row r="17" spans="1:11" ht="13.5" customHeight="1">
      <c r="A17" s="249" t="s">
        <v>64</v>
      </c>
      <c r="B17" s="176">
        <v>1949009766</v>
      </c>
      <c r="C17" s="164">
        <v>1925919167</v>
      </c>
      <c r="D17" s="248">
        <f t="shared" si="3"/>
        <v>98.8</v>
      </c>
      <c r="E17" s="164">
        <v>2090267</v>
      </c>
      <c r="F17" s="164">
        <v>2090267</v>
      </c>
      <c r="G17" s="248">
        <f t="shared" si="4"/>
        <v>100</v>
      </c>
      <c r="H17" s="164">
        <v>115439550</v>
      </c>
      <c r="I17" s="164">
        <v>115439550</v>
      </c>
      <c r="J17" s="248">
        <f t="shared" si="5"/>
        <v>100</v>
      </c>
    </row>
    <row r="18" spans="1:11" ht="13.5" customHeight="1">
      <c r="A18" s="149" t="s">
        <v>109</v>
      </c>
      <c r="B18" s="176">
        <v>531266865</v>
      </c>
      <c r="C18" s="164">
        <v>524151823</v>
      </c>
      <c r="D18" s="248">
        <f t="shared" si="3"/>
        <v>98.7</v>
      </c>
      <c r="E18" s="164">
        <v>859392</v>
      </c>
      <c r="F18" s="164">
        <v>859392</v>
      </c>
      <c r="G18" s="248">
        <f t="shared" si="4"/>
        <v>100</v>
      </c>
      <c r="H18" s="164">
        <v>182712100</v>
      </c>
      <c r="I18" s="164">
        <v>182712100</v>
      </c>
      <c r="J18" s="248">
        <f t="shared" si="5"/>
        <v>100</v>
      </c>
    </row>
    <row r="19" spans="1:11" ht="13.5" customHeight="1">
      <c r="A19" s="149" t="s">
        <v>245</v>
      </c>
      <c r="B19" s="176">
        <v>207887715</v>
      </c>
      <c r="C19" s="164">
        <v>204439705</v>
      </c>
      <c r="D19" s="248">
        <f t="shared" si="3"/>
        <v>98.3</v>
      </c>
      <c r="E19" s="164">
        <v>603376</v>
      </c>
      <c r="F19" s="164">
        <v>603376</v>
      </c>
      <c r="G19" s="248">
        <f t="shared" si="4"/>
        <v>100</v>
      </c>
      <c r="H19" s="164">
        <v>43143550</v>
      </c>
      <c r="I19" s="164">
        <v>43143550</v>
      </c>
      <c r="J19" s="248">
        <f t="shared" si="5"/>
        <v>100</v>
      </c>
    </row>
    <row r="20" spans="1:11" ht="13.5" customHeight="1">
      <c r="A20" s="149" t="s">
        <v>246</v>
      </c>
      <c r="B20" s="176">
        <v>210429597</v>
      </c>
      <c r="C20" s="164">
        <v>207843368</v>
      </c>
      <c r="D20" s="248">
        <f t="shared" si="3"/>
        <v>98.8</v>
      </c>
      <c r="E20" s="164">
        <v>430830</v>
      </c>
      <c r="F20" s="164">
        <v>430830</v>
      </c>
      <c r="G20" s="248">
        <f t="shared" si="4"/>
        <v>100</v>
      </c>
      <c r="H20" s="164">
        <v>154486850</v>
      </c>
      <c r="I20" s="164">
        <v>148012335</v>
      </c>
      <c r="J20" s="248">
        <f t="shared" si="5"/>
        <v>95.8</v>
      </c>
    </row>
    <row r="21" spans="1:11" ht="13.5" customHeight="1">
      <c r="A21" s="249" t="s">
        <v>65</v>
      </c>
      <c r="B21" s="176">
        <v>352981680</v>
      </c>
      <c r="C21" s="164">
        <v>343684400</v>
      </c>
      <c r="D21" s="248">
        <f t="shared" si="3"/>
        <v>97.4</v>
      </c>
      <c r="E21" s="164">
        <v>526280</v>
      </c>
      <c r="F21" s="164">
        <v>526280</v>
      </c>
      <c r="G21" s="248">
        <f t="shared" si="4"/>
        <v>100</v>
      </c>
      <c r="H21" s="164">
        <v>48890900</v>
      </c>
      <c r="I21" s="164">
        <v>48890900</v>
      </c>
      <c r="J21" s="248">
        <f t="shared" si="5"/>
        <v>100</v>
      </c>
    </row>
    <row r="22" spans="1:11" ht="3.75" customHeight="1">
      <c r="A22" s="250"/>
      <c r="B22" s="170"/>
      <c r="C22" s="170"/>
      <c r="D22" s="251"/>
      <c r="E22" s="170"/>
      <c r="F22" s="170"/>
      <c r="G22" s="251"/>
      <c r="H22" s="170"/>
      <c r="I22" s="170"/>
      <c r="J22" s="251"/>
    </row>
    <row r="23" spans="1:11" ht="12" customHeight="1">
      <c r="J23" s="149"/>
    </row>
    <row r="24" spans="1:11" ht="13.9" customHeight="1">
      <c r="A24" s="331" t="s">
        <v>372</v>
      </c>
      <c r="B24" s="333" t="s">
        <v>247</v>
      </c>
      <c r="C24" s="334"/>
      <c r="D24" s="334"/>
      <c r="E24" s="333" t="s">
        <v>485</v>
      </c>
      <c r="F24" s="334"/>
      <c r="G24" s="335"/>
      <c r="H24" s="333" t="s">
        <v>495</v>
      </c>
      <c r="I24" s="336"/>
      <c r="J24" s="336"/>
    </row>
    <row r="25" spans="1:11" ht="26.25" customHeight="1">
      <c r="A25" s="332"/>
      <c r="B25" s="215" t="s">
        <v>385</v>
      </c>
      <c r="C25" s="215" t="s">
        <v>386</v>
      </c>
      <c r="D25" s="247" t="s">
        <v>271</v>
      </c>
      <c r="E25" s="215" t="s">
        <v>385</v>
      </c>
      <c r="F25" s="215" t="s">
        <v>386</v>
      </c>
      <c r="G25" s="247" t="s">
        <v>271</v>
      </c>
      <c r="H25" s="215" t="s">
        <v>385</v>
      </c>
      <c r="I25" s="215" t="s">
        <v>386</v>
      </c>
      <c r="J25" s="267" t="s">
        <v>271</v>
      </c>
      <c r="K25" s="149"/>
    </row>
    <row r="26" spans="1:11" ht="17.25" customHeight="1">
      <c r="A26" s="182" t="s">
        <v>511</v>
      </c>
      <c r="B26" s="164">
        <v>7888506400</v>
      </c>
      <c r="C26" s="164">
        <v>7888506400</v>
      </c>
      <c r="D26" s="248">
        <v>100</v>
      </c>
      <c r="E26" s="164">
        <v>0</v>
      </c>
      <c r="F26" s="164">
        <v>0</v>
      </c>
      <c r="G26" s="248">
        <v>0</v>
      </c>
      <c r="H26" s="164">
        <v>38101316794</v>
      </c>
      <c r="I26" s="164">
        <v>37999258696</v>
      </c>
      <c r="J26" s="248">
        <v>99.7</v>
      </c>
    </row>
    <row r="27" spans="1:11" ht="13.5" customHeight="1">
      <c r="A27" s="182" t="s">
        <v>422</v>
      </c>
      <c r="B27" s="164">
        <v>8291900200</v>
      </c>
      <c r="C27" s="164">
        <v>8291831700</v>
      </c>
      <c r="D27" s="248">
        <v>99.9</v>
      </c>
      <c r="E27" s="164">
        <v>0</v>
      </c>
      <c r="F27" s="164">
        <v>0</v>
      </c>
      <c r="G27" s="248">
        <v>0</v>
      </c>
      <c r="H27" s="164">
        <v>39470450324</v>
      </c>
      <c r="I27" s="164">
        <v>39369345596</v>
      </c>
      <c r="J27" s="248">
        <v>99.7</v>
      </c>
    </row>
    <row r="28" spans="1:11" ht="13.5" customHeight="1">
      <c r="A28" s="151" t="s">
        <v>434</v>
      </c>
      <c r="B28" s="176">
        <v>4260561300</v>
      </c>
      <c r="C28" s="164">
        <v>4260561300</v>
      </c>
      <c r="D28" s="248">
        <v>100</v>
      </c>
      <c r="E28" s="164">
        <v>1940276300</v>
      </c>
      <c r="F28" s="164">
        <v>1940276300</v>
      </c>
      <c r="G28" s="248">
        <v>100</v>
      </c>
      <c r="H28" s="164">
        <v>40304890814</v>
      </c>
      <c r="I28" s="164">
        <v>39774475160</v>
      </c>
      <c r="J28" s="248">
        <v>98.7</v>
      </c>
    </row>
    <row r="29" spans="1:11" ht="13.5" customHeight="1">
      <c r="A29" s="151" t="s">
        <v>497</v>
      </c>
      <c r="B29" s="176">
        <v>0</v>
      </c>
      <c r="C29" s="164">
        <v>0</v>
      </c>
      <c r="D29" s="248">
        <v>0</v>
      </c>
      <c r="E29" s="164">
        <v>3953990200</v>
      </c>
      <c r="F29" s="164">
        <v>3953990200</v>
      </c>
      <c r="G29" s="248">
        <v>100</v>
      </c>
      <c r="H29" s="164">
        <v>39148650443</v>
      </c>
      <c r="I29" s="164">
        <v>39047559619</v>
      </c>
      <c r="J29" s="248">
        <v>99.7</v>
      </c>
    </row>
    <row r="30" spans="1:11" ht="13.5" customHeight="1">
      <c r="A30" s="151" t="s">
        <v>514</v>
      </c>
      <c r="B30" s="176">
        <f>SUM(B32:B42)</f>
        <v>0</v>
      </c>
      <c r="C30" s="164">
        <f>SUM(C32:C42)</f>
        <v>0</v>
      </c>
      <c r="D30" s="248">
        <f>IF(B30&lt;&gt;0,(IF(C30/B30*100&gt;=100,ROUND(C30/B30*100,1),IF(C30/B30*100&gt;=99.95,99.9,ROUND(C30/B30*100,1)))),0)</f>
        <v>0</v>
      </c>
      <c r="E30" s="164">
        <f>SUM(E32:E42)</f>
        <v>4110918100</v>
      </c>
      <c r="F30" s="164">
        <f>SUM(F32:F42)</f>
        <v>4110918100</v>
      </c>
      <c r="G30" s="248">
        <f>IF(E30&lt;&gt;0,(IF(F30/E30*100&gt;=100,ROUND(F30/E30*100,1),IF(F30/E30*100&gt;=99.95,99.9,ROUND(F30/E30*100,1)))),0)</f>
        <v>100</v>
      </c>
      <c r="H30" s="164">
        <f>SUM(H32:H42)</f>
        <v>39718111975</v>
      </c>
      <c r="I30" s="164">
        <f>SUM(I32:I42)</f>
        <v>39616682004</v>
      </c>
      <c r="J30" s="248">
        <f>IF(H30&lt;&gt;0,(IF(I30/H30*100&gt;=100,ROUND(I30/H30*100,1),IF(I30/H30*100&gt;=99.95,99.9,ROUND(I30/H30*100,1)))),0)</f>
        <v>99.7</v>
      </c>
    </row>
    <row r="31" spans="1:11">
      <c r="A31" s="151"/>
      <c r="B31" s="176"/>
      <c r="C31" s="164"/>
      <c r="D31" s="248"/>
      <c r="E31" s="164"/>
      <c r="F31" s="164"/>
      <c r="G31" s="248"/>
      <c r="H31" s="164"/>
      <c r="I31" s="164"/>
      <c r="J31" s="248"/>
    </row>
    <row r="32" spans="1:11" ht="13.5" customHeight="1">
      <c r="A32" s="249" t="s">
        <v>60</v>
      </c>
      <c r="B32" s="176">
        <v>0</v>
      </c>
      <c r="C32" s="164">
        <v>0</v>
      </c>
      <c r="D32" s="248">
        <f t="shared" ref="D32" si="6">IF(B32&lt;&gt;0,(IF(C32/B32*100&gt;=100,ROUND(C32/B32*100,1),IF(C32/B32*100&gt;=99.95,99.9,ROUND(C32/B32*100,1)))),0)</f>
        <v>0</v>
      </c>
      <c r="E32" s="164">
        <v>3042000800</v>
      </c>
      <c r="F32" s="164">
        <v>3042000800</v>
      </c>
      <c r="G32" s="248">
        <f t="shared" ref="G32" si="7">IF(E32&lt;&gt;0,(IF(F32/E32*100&gt;=100,ROUND(F32/E32*100,1),IF(F32/E32*100&gt;=99.95,99.9,ROUND(F32/E32*100,1)))),0)</f>
        <v>100</v>
      </c>
      <c r="H32" s="164">
        <v>9071434089</v>
      </c>
      <c r="I32" s="164">
        <v>9071434089</v>
      </c>
      <c r="J32" s="248">
        <f t="shared" ref="J32" si="8">IF(H32&lt;&gt;0,(IF(I32/H32*100&gt;=100,ROUND(I32/H32*100,1),IF(I32/H32*100&gt;=99.95,99.9,ROUND(I32/H32*100,1)))),0)</f>
        <v>100</v>
      </c>
    </row>
    <row r="33" spans="1:11" ht="13.5" customHeight="1">
      <c r="A33" s="249" t="s">
        <v>518</v>
      </c>
      <c r="B33" s="176">
        <v>0</v>
      </c>
      <c r="C33" s="164">
        <v>0</v>
      </c>
      <c r="D33" s="248">
        <v>0</v>
      </c>
      <c r="E33" s="164">
        <v>0</v>
      </c>
      <c r="F33" s="164">
        <v>0</v>
      </c>
      <c r="G33" s="248">
        <v>0</v>
      </c>
      <c r="H33" s="164">
        <v>0</v>
      </c>
      <c r="I33" s="164">
        <v>0</v>
      </c>
      <c r="J33" s="248">
        <v>0</v>
      </c>
    </row>
    <row r="34" spans="1:11" ht="13.5" customHeight="1">
      <c r="A34" s="249" t="s">
        <v>61</v>
      </c>
      <c r="B34" s="176">
        <v>0</v>
      </c>
      <c r="C34" s="164">
        <v>0</v>
      </c>
      <c r="D34" s="248">
        <f>IF(B34&lt;&gt;0,(IF(C34/B34*100&gt;=100,ROUND(C34/B34*100,1),IF(C34/B34*100&gt;=99.95,99.9,ROUND(C34/B34*100,1)))),0)</f>
        <v>0</v>
      </c>
      <c r="E34" s="164">
        <v>0</v>
      </c>
      <c r="F34" s="164">
        <v>0</v>
      </c>
      <c r="G34" s="248">
        <f>IF(E34&lt;&gt;0,(IF(F34/E34*100&gt;=100,ROUND(F34/E34*100,1),IF(F34/E34*100&gt;=99.95,99.9,ROUND(F34/E34*100,1)))),0)</f>
        <v>0</v>
      </c>
      <c r="H34" s="164">
        <v>6453753589</v>
      </c>
      <c r="I34" s="164">
        <v>6353514272</v>
      </c>
      <c r="J34" s="248">
        <f>IF(H34&lt;&gt;0,(IF(I34/H34*100&gt;=100,ROUND(I34/H34*100,1),IF(I34/H34*100&gt;=99.95,99.9,ROUND(I34/H34*100,1)))),0)</f>
        <v>98.4</v>
      </c>
    </row>
    <row r="35" spans="1:11" ht="13.5" customHeight="1">
      <c r="A35" s="249" t="s">
        <v>62</v>
      </c>
      <c r="B35" s="176">
        <v>0</v>
      </c>
      <c r="C35" s="164">
        <v>0</v>
      </c>
      <c r="D35" s="248">
        <f t="shared" ref="D35:D42" si="9">IF(B35&lt;&gt;0,(IF(C35/B35*100&gt;=100,ROUND(C35/B35*100,1),IF(C35/B35*100&gt;=99.95,99.9,ROUND(C35/B35*100,1)))),0)</f>
        <v>0</v>
      </c>
      <c r="E35" s="164">
        <v>0</v>
      </c>
      <c r="F35" s="164">
        <v>0</v>
      </c>
      <c r="G35" s="248">
        <f t="shared" ref="G35:G42" si="10">IF(E35&lt;&gt;0,(IF(F35/E35*100&gt;=100,ROUND(F35/E35*100,1),IF(F35/E35*100&gt;=99.95,99.9,ROUND(F35/E35*100,1)))),0)</f>
        <v>0</v>
      </c>
      <c r="H35" s="164">
        <v>3723368797</v>
      </c>
      <c r="I35" s="164">
        <v>3723368797</v>
      </c>
      <c r="J35" s="248">
        <f t="shared" ref="J35:J42" si="11">IF(H35&lt;&gt;0,(IF(I35/H35*100&gt;=100,ROUND(I35/H35*100,1),IF(I35/H35*100&gt;=99.95,99.9,ROUND(I35/H35*100,1)))),0)</f>
        <v>100</v>
      </c>
    </row>
    <row r="36" spans="1:11" ht="13.5" customHeight="1">
      <c r="A36" s="249" t="s">
        <v>63</v>
      </c>
      <c r="B36" s="176">
        <v>0</v>
      </c>
      <c r="C36" s="164">
        <v>0</v>
      </c>
      <c r="D36" s="248">
        <f t="shared" si="9"/>
        <v>0</v>
      </c>
      <c r="E36" s="164">
        <v>0</v>
      </c>
      <c r="F36" s="164">
        <v>0</v>
      </c>
      <c r="G36" s="248">
        <f t="shared" si="10"/>
        <v>0</v>
      </c>
      <c r="H36" s="164">
        <v>1466881802</v>
      </c>
      <c r="I36" s="164">
        <v>1466881802</v>
      </c>
      <c r="J36" s="248">
        <f t="shared" si="11"/>
        <v>100</v>
      </c>
    </row>
    <row r="37" spans="1:11" ht="13.5" customHeight="1">
      <c r="A37" s="149" t="s">
        <v>244</v>
      </c>
      <c r="B37" s="176">
        <v>0</v>
      </c>
      <c r="C37" s="164">
        <v>0</v>
      </c>
      <c r="D37" s="248">
        <f t="shared" si="9"/>
        <v>0</v>
      </c>
      <c r="E37" s="164">
        <v>0</v>
      </c>
      <c r="F37" s="164">
        <v>0</v>
      </c>
      <c r="G37" s="248">
        <f t="shared" si="10"/>
        <v>0</v>
      </c>
      <c r="H37" s="164">
        <v>678587161</v>
      </c>
      <c r="I37" s="164">
        <v>678587161</v>
      </c>
      <c r="J37" s="248">
        <f t="shared" si="11"/>
        <v>100</v>
      </c>
    </row>
    <row r="38" spans="1:11" ht="13.5" customHeight="1">
      <c r="A38" s="249" t="s">
        <v>64</v>
      </c>
      <c r="B38" s="176">
        <v>0</v>
      </c>
      <c r="C38" s="164">
        <v>0</v>
      </c>
      <c r="D38" s="248">
        <f t="shared" si="9"/>
        <v>0</v>
      </c>
      <c r="E38" s="164">
        <v>1068917300</v>
      </c>
      <c r="F38" s="164">
        <v>1068917300</v>
      </c>
      <c r="G38" s="248">
        <f t="shared" si="10"/>
        <v>100</v>
      </c>
      <c r="H38" s="164">
        <v>1170844118</v>
      </c>
      <c r="I38" s="164">
        <v>1169653464</v>
      </c>
      <c r="J38" s="248">
        <f t="shared" si="11"/>
        <v>99.9</v>
      </c>
    </row>
    <row r="39" spans="1:11" ht="13.5" customHeight="1">
      <c r="A39" s="149" t="s">
        <v>109</v>
      </c>
      <c r="B39" s="176">
        <v>0</v>
      </c>
      <c r="C39" s="164">
        <v>0</v>
      </c>
      <c r="D39" s="248">
        <f t="shared" si="9"/>
        <v>0</v>
      </c>
      <c r="E39" s="164">
        <v>0</v>
      </c>
      <c r="F39" s="164">
        <v>0</v>
      </c>
      <c r="G39" s="248">
        <f t="shared" si="10"/>
        <v>0</v>
      </c>
      <c r="H39" s="164">
        <v>15749226388</v>
      </c>
      <c r="I39" s="164">
        <v>15749226388</v>
      </c>
      <c r="J39" s="248">
        <f t="shared" si="11"/>
        <v>100</v>
      </c>
    </row>
    <row r="40" spans="1:11" ht="13.5" customHeight="1">
      <c r="A40" s="149" t="s">
        <v>245</v>
      </c>
      <c r="B40" s="176">
        <v>0</v>
      </c>
      <c r="C40" s="164">
        <v>0</v>
      </c>
      <c r="D40" s="248">
        <f t="shared" si="9"/>
        <v>0</v>
      </c>
      <c r="E40" s="164">
        <v>0</v>
      </c>
      <c r="F40" s="164">
        <v>0</v>
      </c>
      <c r="G40" s="248">
        <f t="shared" si="10"/>
        <v>0</v>
      </c>
      <c r="H40" s="164">
        <v>729492019</v>
      </c>
      <c r="I40" s="164">
        <v>729492019</v>
      </c>
      <c r="J40" s="248">
        <f t="shared" si="11"/>
        <v>100</v>
      </c>
    </row>
    <row r="41" spans="1:11" ht="13.5" customHeight="1">
      <c r="A41" s="149" t="s">
        <v>246</v>
      </c>
      <c r="B41" s="176">
        <v>0</v>
      </c>
      <c r="C41" s="164">
        <v>0</v>
      </c>
      <c r="D41" s="248">
        <f t="shared" si="9"/>
        <v>0</v>
      </c>
      <c r="E41" s="164">
        <v>0</v>
      </c>
      <c r="F41" s="164">
        <v>0</v>
      </c>
      <c r="G41" s="248">
        <f t="shared" si="10"/>
        <v>0</v>
      </c>
      <c r="H41" s="164">
        <v>159530306</v>
      </c>
      <c r="I41" s="164">
        <v>159530306</v>
      </c>
      <c r="J41" s="248">
        <f t="shared" si="11"/>
        <v>100</v>
      </c>
    </row>
    <row r="42" spans="1:11" ht="13.5" customHeight="1">
      <c r="A42" s="249" t="s">
        <v>65</v>
      </c>
      <c r="B42" s="176">
        <v>0</v>
      </c>
      <c r="C42" s="164">
        <v>0</v>
      </c>
      <c r="D42" s="248">
        <f t="shared" si="9"/>
        <v>0</v>
      </c>
      <c r="E42" s="164">
        <v>0</v>
      </c>
      <c r="F42" s="164">
        <v>0</v>
      </c>
      <c r="G42" s="248">
        <f t="shared" si="10"/>
        <v>0</v>
      </c>
      <c r="H42" s="164">
        <v>514993706</v>
      </c>
      <c r="I42" s="164">
        <v>514993706</v>
      </c>
      <c r="J42" s="248">
        <f t="shared" si="11"/>
        <v>100</v>
      </c>
    </row>
    <row r="43" spans="1:11" ht="3.75" customHeight="1">
      <c r="A43" s="250"/>
      <c r="B43" s="170"/>
      <c r="C43" s="170"/>
      <c r="D43" s="251"/>
      <c r="E43" s="170"/>
      <c r="F43" s="170"/>
      <c r="G43" s="251"/>
      <c r="H43" s="170"/>
      <c r="I43" s="170"/>
      <c r="J43" s="251"/>
    </row>
    <row r="44" spans="1:11">
      <c r="G44" s="149"/>
    </row>
    <row r="45" spans="1:11" ht="13.9" customHeight="1">
      <c r="A45" s="331" t="s">
        <v>372</v>
      </c>
      <c r="B45" s="333" t="s">
        <v>498</v>
      </c>
      <c r="C45" s="334"/>
      <c r="D45" s="334"/>
      <c r="E45" s="333" t="s">
        <v>499</v>
      </c>
      <c r="F45" s="334"/>
      <c r="G45" s="335"/>
      <c r="H45" s="333" t="s">
        <v>248</v>
      </c>
      <c r="I45" s="336"/>
      <c r="J45" s="336"/>
    </row>
    <row r="46" spans="1:11" ht="26.25" customHeight="1">
      <c r="A46" s="332"/>
      <c r="B46" s="215" t="s">
        <v>385</v>
      </c>
      <c r="C46" s="215" t="s">
        <v>386</v>
      </c>
      <c r="D46" s="247" t="s">
        <v>271</v>
      </c>
      <c r="E46" s="215" t="s">
        <v>385</v>
      </c>
      <c r="F46" s="215" t="s">
        <v>386</v>
      </c>
      <c r="G46" s="247" t="s">
        <v>271</v>
      </c>
      <c r="H46" s="215" t="s">
        <v>385</v>
      </c>
      <c r="I46" s="215" t="s">
        <v>386</v>
      </c>
      <c r="J46" s="267" t="s">
        <v>271</v>
      </c>
      <c r="K46" s="149"/>
    </row>
    <row r="47" spans="1:11" ht="17.25" customHeight="1">
      <c r="A47" s="182" t="s">
        <v>511</v>
      </c>
      <c r="B47" s="164">
        <v>62136061607</v>
      </c>
      <c r="C47" s="164">
        <v>61221317379</v>
      </c>
      <c r="D47" s="248">
        <v>98.5</v>
      </c>
      <c r="E47" s="164">
        <v>0</v>
      </c>
      <c r="F47" s="164">
        <v>0</v>
      </c>
      <c r="G47" s="248">
        <v>0</v>
      </c>
      <c r="H47" s="164">
        <v>10624500</v>
      </c>
      <c r="I47" s="164">
        <v>10624500</v>
      </c>
      <c r="J47" s="248">
        <v>100</v>
      </c>
    </row>
    <row r="48" spans="1:11" ht="13.5" customHeight="1">
      <c r="A48" s="182" t="s">
        <v>422</v>
      </c>
      <c r="B48" s="164">
        <v>62489081087</v>
      </c>
      <c r="C48" s="164">
        <v>61698469421</v>
      </c>
      <c r="D48" s="248">
        <v>98.7</v>
      </c>
      <c r="E48" s="164">
        <v>0</v>
      </c>
      <c r="F48" s="164">
        <v>0</v>
      </c>
      <c r="G48" s="248">
        <v>0</v>
      </c>
      <c r="H48" s="164">
        <v>10512700</v>
      </c>
      <c r="I48" s="164">
        <v>10512700</v>
      </c>
      <c r="J48" s="248">
        <v>100</v>
      </c>
    </row>
    <row r="49" spans="1:10" ht="13.5" customHeight="1">
      <c r="A49" s="151" t="s">
        <v>434</v>
      </c>
      <c r="B49" s="176">
        <v>61576844243</v>
      </c>
      <c r="C49" s="164">
        <v>60872038885</v>
      </c>
      <c r="D49" s="248">
        <v>98.9</v>
      </c>
      <c r="E49" s="164">
        <v>476291200</v>
      </c>
      <c r="F49" s="164">
        <v>476251200</v>
      </c>
      <c r="G49" s="248">
        <v>99.9</v>
      </c>
      <c r="H49" s="164">
        <v>10367800</v>
      </c>
      <c r="I49" s="164">
        <v>10367800</v>
      </c>
      <c r="J49" s="248">
        <v>100</v>
      </c>
    </row>
    <row r="50" spans="1:10" ht="13.5" customHeight="1">
      <c r="A50" s="151" t="s">
        <v>497</v>
      </c>
      <c r="B50" s="176">
        <v>654439128</v>
      </c>
      <c r="C50" s="164">
        <v>330497968</v>
      </c>
      <c r="D50" s="248">
        <v>50.5</v>
      </c>
      <c r="E50" s="164">
        <v>60826835700</v>
      </c>
      <c r="F50" s="164">
        <v>60555913591</v>
      </c>
      <c r="G50" s="248">
        <v>99.6</v>
      </c>
      <c r="H50" s="164">
        <v>10127800</v>
      </c>
      <c r="I50" s="164">
        <v>10127800</v>
      </c>
      <c r="J50" s="248">
        <v>100</v>
      </c>
    </row>
    <row r="51" spans="1:10" ht="13.5" customHeight="1">
      <c r="A51" s="151" t="s">
        <v>514</v>
      </c>
      <c r="B51" s="176">
        <f>SUM(B53:B63)</f>
        <v>276749479</v>
      </c>
      <c r="C51" s="164">
        <f>SUM(C53:C63)</f>
        <v>71941150</v>
      </c>
      <c r="D51" s="248">
        <f>IF(B51&lt;&gt;0,(IF(C51/B51*100&gt;=100,ROUND(C51/B51*100,1),IF(C51/B51*100&gt;=99.95,99.9,ROUND(C51/B51*100,1)))),0)</f>
        <v>26</v>
      </c>
      <c r="E51" s="164">
        <f>SUM(E53:E63)</f>
        <v>60836078778</v>
      </c>
      <c r="F51" s="164">
        <f>SUM(F53:F63)</f>
        <v>60506325841</v>
      </c>
      <c r="G51" s="248">
        <f>IF(E51&lt;&gt;0,(IF(F51/E51*100&gt;=100,ROUND(F51/E51*100,1),IF(F51/E51*100&gt;=99.95,99.9,ROUND(F51/E51*100,1)))),0)</f>
        <v>99.5</v>
      </c>
      <c r="H51" s="164">
        <f>SUM(H53:H63)</f>
        <v>10066700</v>
      </c>
      <c r="I51" s="164">
        <f>SUM(I53:I63)</f>
        <v>10066700</v>
      </c>
      <c r="J51" s="248">
        <f>IF(H51&lt;&gt;0,(IF(I51/H51*100&gt;=100,ROUND(I51/H51*100,1),IF(I51/H51*100&gt;=99.95,99.9,ROUND(I51/H51*100,1)))),0)</f>
        <v>100</v>
      </c>
    </row>
    <row r="52" spans="1:10">
      <c r="A52" s="151"/>
      <c r="B52" s="176"/>
      <c r="C52" s="164"/>
      <c r="D52" s="248"/>
      <c r="E52" s="164"/>
      <c r="F52" s="164"/>
      <c r="G52" s="248"/>
      <c r="H52" s="164"/>
      <c r="I52" s="164"/>
      <c r="J52" s="248"/>
    </row>
    <row r="53" spans="1:10" ht="13.5" customHeight="1">
      <c r="A53" s="249" t="s">
        <v>60</v>
      </c>
      <c r="B53" s="176">
        <v>57411202</v>
      </c>
      <c r="C53" s="164">
        <v>18300982</v>
      </c>
      <c r="D53" s="248">
        <f t="shared" ref="D53" si="12">IF(B53&lt;&gt;0,(IF(C53/B53*100&gt;=100,ROUND(C53/B53*100,1),IF(C53/B53*100&gt;=99.95,99.9,ROUND(C53/B53*100,1)))),0)</f>
        <v>31.9</v>
      </c>
      <c r="E53" s="164">
        <v>17128576810</v>
      </c>
      <c r="F53" s="164">
        <v>17037478708</v>
      </c>
      <c r="G53" s="248">
        <f t="shared" ref="G53" si="13">IF(E53&lt;&gt;0,(IF(F53/E53*100&gt;=100,ROUND(F53/E53*100,1),IF(F53/E53*100&gt;=99.95,99.9,ROUND(F53/E53*100,1)))),0)</f>
        <v>99.5</v>
      </c>
      <c r="H53" s="164">
        <v>0</v>
      </c>
      <c r="I53" s="164">
        <v>0</v>
      </c>
      <c r="J53" s="248">
        <f t="shared" ref="J53" si="14">IF(H53&lt;&gt;0,(IF(I53/H53*100&gt;=100,ROUND(I53/H53*100,1),IF(I53/H53*100&gt;=99.95,99.9,ROUND(I53/H53*100,1)))),0)</f>
        <v>0</v>
      </c>
    </row>
    <row r="54" spans="1:10" ht="13.5" customHeight="1">
      <c r="A54" s="249" t="s">
        <v>518</v>
      </c>
      <c r="B54" s="176">
        <v>0</v>
      </c>
      <c r="C54" s="164">
        <v>0</v>
      </c>
      <c r="D54" s="248">
        <v>0</v>
      </c>
      <c r="E54" s="164">
        <v>0</v>
      </c>
      <c r="F54" s="164">
        <v>0</v>
      </c>
      <c r="G54" s="248">
        <v>0</v>
      </c>
      <c r="H54" s="164">
        <v>0</v>
      </c>
      <c r="I54" s="164">
        <v>0</v>
      </c>
      <c r="J54" s="248">
        <v>0</v>
      </c>
    </row>
    <row r="55" spans="1:10" ht="13.5" customHeight="1">
      <c r="A55" s="249" t="s">
        <v>61</v>
      </c>
      <c r="B55" s="176">
        <v>50963084</v>
      </c>
      <c r="C55" s="164">
        <v>15216322</v>
      </c>
      <c r="D55" s="248">
        <f>IF(B55&lt;&gt;0,(IF(C55/B55*100&gt;=100,ROUND(C55/B55*100,1),IF(C55/B55*100&gt;=99.95,99.9,ROUND(C55/B55*100,1)))),0)</f>
        <v>29.9</v>
      </c>
      <c r="E55" s="164">
        <v>9150266201</v>
      </c>
      <c r="F55" s="164">
        <v>9096089092</v>
      </c>
      <c r="G55" s="248">
        <f>IF(E55&lt;&gt;0,(IF(F55/E55*100&gt;=100,ROUND(F55/E55*100,1),IF(F55/E55*100&gt;=99.95,99.9,ROUND(F55/E55*100,1)))),0)</f>
        <v>99.4</v>
      </c>
      <c r="H55" s="164">
        <v>0</v>
      </c>
      <c r="I55" s="164">
        <v>0</v>
      </c>
      <c r="J55" s="248">
        <f>IF(H55&lt;&gt;0,(IF(I55/H55*100&gt;=100,ROUND(I55/H55*100,1),IF(I55/H55*100&gt;=99.95,99.9,ROUND(I55/H55*100,1)))),0)</f>
        <v>0</v>
      </c>
    </row>
    <row r="56" spans="1:10" ht="13.5" customHeight="1">
      <c r="A56" s="249" t="s">
        <v>62</v>
      </c>
      <c r="B56" s="176">
        <v>26473203</v>
      </c>
      <c r="C56" s="164">
        <v>4752611</v>
      </c>
      <c r="D56" s="248">
        <f t="shared" ref="D56:D63" si="15">IF(B56&lt;&gt;0,(IF(C56/B56*100&gt;=100,ROUND(C56/B56*100,1),IF(C56/B56*100&gt;=99.95,99.9,ROUND(C56/B56*100,1)))),0)</f>
        <v>18</v>
      </c>
      <c r="E56" s="164">
        <v>7098763379</v>
      </c>
      <c r="F56" s="164">
        <v>7064280566</v>
      </c>
      <c r="G56" s="248">
        <f t="shared" ref="G56:G63" si="16">IF(E56&lt;&gt;0,(IF(F56/E56*100&gt;=100,ROUND(F56/E56*100,1),IF(F56/E56*100&gt;=99.95,99.9,ROUND(F56/E56*100,1)))),0)</f>
        <v>99.5</v>
      </c>
      <c r="H56" s="164">
        <v>0</v>
      </c>
      <c r="I56" s="164">
        <v>0</v>
      </c>
      <c r="J56" s="248">
        <f t="shared" ref="J56:J63" si="17">IF(H56&lt;&gt;0,(IF(I56/H56*100&gt;=100,ROUND(I56/H56*100,1),IF(I56/H56*100&gt;=99.95,99.9,ROUND(I56/H56*100,1)))),0)</f>
        <v>0</v>
      </c>
    </row>
    <row r="57" spans="1:10" ht="13.5" customHeight="1">
      <c r="A57" s="249" t="s">
        <v>63</v>
      </c>
      <c r="B57" s="176">
        <v>47133986</v>
      </c>
      <c r="C57" s="164">
        <v>12794369</v>
      </c>
      <c r="D57" s="248">
        <f t="shared" si="15"/>
        <v>27.1</v>
      </c>
      <c r="E57" s="164">
        <v>7690657767</v>
      </c>
      <c r="F57" s="164">
        <v>7639952456</v>
      </c>
      <c r="G57" s="248">
        <f t="shared" si="16"/>
        <v>99.3</v>
      </c>
      <c r="H57" s="164">
        <v>0</v>
      </c>
      <c r="I57" s="164">
        <v>0</v>
      </c>
      <c r="J57" s="248">
        <f t="shared" si="17"/>
        <v>0</v>
      </c>
    </row>
    <row r="58" spans="1:10" ht="13.5" customHeight="1">
      <c r="A58" s="149" t="s">
        <v>244</v>
      </c>
      <c r="B58" s="176">
        <v>8474381</v>
      </c>
      <c r="C58" s="164">
        <v>2988633</v>
      </c>
      <c r="D58" s="248">
        <f t="shared" si="15"/>
        <v>35.299999999999997</v>
      </c>
      <c r="E58" s="164">
        <v>3671333300</v>
      </c>
      <c r="F58" s="164">
        <v>3657128275</v>
      </c>
      <c r="G58" s="248">
        <f t="shared" si="16"/>
        <v>99.6</v>
      </c>
      <c r="H58" s="164">
        <v>139600</v>
      </c>
      <c r="I58" s="164">
        <v>139600</v>
      </c>
      <c r="J58" s="248">
        <f t="shared" si="17"/>
        <v>100</v>
      </c>
    </row>
    <row r="59" spans="1:10" ht="13.5" customHeight="1">
      <c r="A59" s="249" t="s">
        <v>64</v>
      </c>
      <c r="B59" s="176">
        <v>63538928</v>
      </c>
      <c r="C59" s="164">
        <v>12773366</v>
      </c>
      <c r="D59" s="248">
        <f t="shared" si="15"/>
        <v>20.100000000000001</v>
      </c>
      <c r="E59" s="164">
        <v>8251473911</v>
      </c>
      <c r="F59" s="164">
        <v>8192196029</v>
      </c>
      <c r="G59" s="248">
        <f t="shared" si="16"/>
        <v>99.3</v>
      </c>
      <c r="H59" s="164">
        <v>176800</v>
      </c>
      <c r="I59" s="164">
        <v>176800</v>
      </c>
      <c r="J59" s="248">
        <f t="shared" si="17"/>
        <v>100</v>
      </c>
    </row>
    <row r="60" spans="1:10" ht="13.5" customHeight="1">
      <c r="A60" s="149" t="s">
        <v>109</v>
      </c>
      <c r="B60" s="176">
        <v>13065951</v>
      </c>
      <c r="C60" s="164">
        <v>2886383</v>
      </c>
      <c r="D60" s="248">
        <f t="shared" si="15"/>
        <v>22.1</v>
      </c>
      <c r="E60" s="164">
        <v>3213788601</v>
      </c>
      <c r="F60" s="164">
        <v>3200140793</v>
      </c>
      <c r="G60" s="248">
        <f t="shared" si="16"/>
        <v>99.6</v>
      </c>
      <c r="H60" s="164">
        <v>373900</v>
      </c>
      <c r="I60" s="164">
        <v>373900</v>
      </c>
      <c r="J60" s="248">
        <f t="shared" si="17"/>
        <v>100</v>
      </c>
    </row>
    <row r="61" spans="1:10" ht="13.5" customHeight="1">
      <c r="A61" s="149" t="s">
        <v>245</v>
      </c>
      <c r="B61" s="176">
        <v>4085431</v>
      </c>
      <c r="C61" s="164">
        <v>923676</v>
      </c>
      <c r="D61" s="248">
        <f t="shared" si="15"/>
        <v>22.6</v>
      </c>
      <c r="E61" s="164">
        <v>1849330009</v>
      </c>
      <c r="F61" s="164">
        <v>1843634853</v>
      </c>
      <c r="G61" s="248">
        <f t="shared" si="16"/>
        <v>99.7</v>
      </c>
      <c r="H61" s="164">
        <v>9088200</v>
      </c>
      <c r="I61" s="164">
        <v>9088200</v>
      </c>
      <c r="J61" s="248">
        <f t="shared" si="17"/>
        <v>100</v>
      </c>
    </row>
    <row r="62" spans="1:10" ht="13.5" customHeight="1">
      <c r="A62" s="149" t="s">
        <v>246</v>
      </c>
      <c r="B62" s="176">
        <v>1992666</v>
      </c>
      <c r="C62" s="164">
        <v>706432</v>
      </c>
      <c r="D62" s="248">
        <f t="shared" si="15"/>
        <v>35.5</v>
      </c>
      <c r="E62" s="164">
        <v>1335196800</v>
      </c>
      <c r="F62" s="164">
        <v>1333499969</v>
      </c>
      <c r="G62" s="248">
        <f t="shared" si="16"/>
        <v>99.9</v>
      </c>
      <c r="H62" s="164">
        <v>288200</v>
      </c>
      <c r="I62" s="164">
        <v>288200</v>
      </c>
      <c r="J62" s="248">
        <f t="shared" si="17"/>
        <v>100</v>
      </c>
    </row>
    <row r="63" spans="1:10" ht="13.5" customHeight="1">
      <c r="A63" s="249" t="s">
        <v>65</v>
      </c>
      <c r="B63" s="176">
        <v>3610647</v>
      </c>
      <c r="C63" s="164">
        <v>598376</v>
      </c>
      <c r="D63" s="248">
        <f t="shared" si="15"/>
        <v>16.600000000000001</v>
      </c>
      <c r="E63" s="164">
        <v>1446692000</v>
      </c>
      <c r="F63" s="164">
        <v>1441925100</v>
      </c>
      <c r="G63" s="248">
        <f t="shared" si="16"/>
        <v>99.7</v>
      </c>
      <c r="H63" s="164">
        <v>0</v>
      </c>
      <c r="I63" s="164">
        <v>0</v>
      </c>
      <c r="J63" s="248">
        <f t="shared" si="17"/>
        <v>0</v>
      </c>
    </row>
    <row r="64" spans="1:10" ht="3.75" customHeight="1">
      <c r="A64" s="250"/>
      <c r="B64" s="170"/>
      <c r="C64" s="170"/>
      <c r="D64" s="251"/>
      <c r="E64" s="170"/>
      <c r="F64" s="170"/>
      <c r="G64" s="251"/>
      <c r="H64" s="168"/>
      <c r="I64" s="168"/>
      <c r="J64" s="168"/>
    </row>
  </sheetData>
  <mergeCells count="12">
    <mergeCell ref="A45:A46"/>
    <mergeCell ref="B45:D45"/>
    <mergeCell ref="E45:G45"/>
    <mergeCell ref="H45:J45"/>
    <mergeCell ref="A3:A4"/>
    <mergeCell ref="E3:G3"/>
    <mergeCell ref="H3:J3"/>
    <mergeCell ref="B3:D3"/>
    <mergeCell ref="A24:A25"/>
    <mergeCell ref="B24:D24"/>
    <mergeCell ref="E24:G24"/>
    <mergeCell ref="H24:J24"/>
  </mergeCells>
  <phoneticPr fontId="8"/>
  <printOptions gridLinesSet="0"/>
  <pageMargins left="0.59055118110236227" right="0.59055118110236227" top="0.59055118110236227" bottom="0.59055118110236227" header="0.51181102362204722" footer="0.35433070866141736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目次</vt:lpstr>
      <vt:lpstr>22.1.1-22.1.2</vt:lpstr>
      <vt:lpstr>22.2</vt:lpstr>
      <vt:lpstr>22.3.1(1)</vt:lpstr>
      <vt:lpstr>22.3.1(2)</vt:lpstr>
      <vt:lpstr>22.3.2</vt:lpstr>
      <vt:lpstr>22.4</vt:lpstr>
      <vt:lpstr>22.5(1)</vt:lpstr>
      <vt:lpstr>22.5(2)</vt:lpstr>
      <vt:lpstr>22.5(3)</vt:lpstr>
      <vt:lpstr>22.6</vt:lpstr>
      <vt:lpstr>22.7(1)</vt:lpstr>
      <vt:lpstr>22.7(2)-22.8</vt:lpstr>
      <vt:lpstr>22.9</vt:lpstr>
      <vt:lpstr>22.10(1)</vt:lpstr>
      <vt:lpstr>22.10(2)</vt:lpstr>
      <vt:lpstr>22.11</vt:lpstr>
      <vt:lpstr>'22.2'!Print_Area</vt:lpstr>
      <vt:lpstr>'22.5(3)'!Print_Area</vt:lpstr>
      <vt:lpstr>'22.7(2)-22.8'!Print_Area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2023-02-17T02:19:21Z</cp:lastPrinted>
  <dcterms:created xsi:type="dcterms:W3CDTF">2002-01-24T08:06:17Z</dcterms:created>
  <dcterms:modified xsi:type="dcterms:W3CDTF">2023-03-13T04:58:09Z</dcterms:modified>
</cp:coreProperties>
</file>